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Rana\2020\1 Kuliah\Rekayasa Kebutuhan\Tugas Kelompok (Proyek RK)\SKPL dan AHP\"/>
    </mc:Choice>
  </mc:AlternateContent>
  <xr:revisionPtr revIDLastSave="0" documentId="13_ncr:1_{7A8513AE-A579-48E7-B727-9DE86416CB42}" xr6:coauthVersionLast="45" xr6:coauthVersionMax="45" xr10:uidLastSave="{00000000-0000-0000-0000-000000000000}"/>
  <bookViews>
    <workbookView xWindow="-108" yWindow="-108" windowWidth="23256" windowHeight="12576" xr2:uid="{7B4D08B0-77B3-431E-865B-CB527DA9A58B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  <c r="Q14" i="1"/>
  <c r="H19" i="1"/>
  <c r="F20" i="1"/>
  <c r="F19" i="1"/>
  <c r="F17" i="1"/>
  <c r="E20" i="1"/>
  <c r="E19" i="1"/>
  <c r="F16" i="1"/>
  <c r="D19" i="1"/>
  <c r="D17" i="1"/>
  <c r="C19" i="1"/>
  <c r="C20" i="1"/>
  <c r="F15" i="1"/>
  <c r="E15" i="1"/>
  <c r="D15" i="1"/>
  <c r="B20" i="1"/>
  <c r="B19" i="1"/>
  <c r="F14" i="1"/>
  <c r="E14" i="1"/>
  <c r="D14" i="1"/>
  <c r="R10" i="1"/>
  <c r="N25" i="1" l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M31" i="1"/>
  <c r="M30" i="1"/>
  <c r="M29" i="1"/>
  <c r="M28" i="1"/>
  <c r="M27" i="1"/>
  <c r="M26" i="1"/>
  <c r="M25" i="1"/>
  <c r="F31" i="1"/>
  <c r="F30" i="1"/>
  <c r="F29" i="1"/>
  <c r="F28" i="1"/>
  <c r="F27" i="1"/>
  <c r="F26" i="1"/>
  <c r="F25" i="1"/>
  <c r="E31" i="1"/>
  <c r="E30" i="1"/>
  <c r="E29" i="1"/>
  <c r="E28" i="1"/>
  <c r="E27" i="1"/>
  <c r="E26" i="1"/>
  <c r="E25" i="1"/>
  <c r="D31" i="1"/>
  <c r="D30" i="1"/>
  <c r="D28" i="1"/>
  <c r="D27" i="1"/>
  <c r="D26" i="1"/>
  <c r="D25" i="1"/>
  <c r="C31" i="1"/>
  <c r="C29" i="1"/>
  <c r="C28" i="1"/>
  <c r="C27" i="1"/>
  <c r="C26" i="1"/>
  <c r="C25" i="1"/>
  <c r="G25" i="1"/>
  <c r="H25" i="1"/>
  <c r="G26" i="1"/>
  <c r="H26" i="1"/>
  <c r="G27" i="1"/>
  <c r="H27" i="1"/>
  <c r="G28" i="1"/>
  <c r="H28" i="1"/>
  <c r="D29" i="1"/>
  <c r="G29" i="1"/>
  <c r="H29" i="1"/>
  <c r="C30" i="1"/>
  <c r="G30" i="1"/>
  <c r="H30" i="1"/>
  <c r="G31" i="1"/>
  <c r="H31" i="1"/>
  <c r="B31" i="1"/>
  <c r="B30" i="1"/>
  <c r="B29" i="1"/>
  <c r="B28" i="1"/>
  <c r="B27" i="1"/>
  <c r="B26" i="1"/>
  <c r="B25" i="1"/>
  <c r="R9" i="1"/>
  <c r="R8" i="1"/>
  <c r="R7" i="1"/>
  <c r="R6" i="1"/>
  <c r="R5" i="1"/>
  <c r="R4" i="1"/>
  <c r="G4" i="1"/>
  <c r="G5" i="1"/>
  <c r="G6" i="1"/>
  <c r="G7" i="1"/>
  <c r="G8" i="1"/>
  <c r="G9" i="1"/>
  <c r="G10" i="1"/>
  <c r="T28" i="1" l="1"/>
  <c r="U28" i="1" s="1"/>
  <c r="B40" i="1" s="1"/>
  <c r="T26" i="1"/>
  <c r="U26" i="1" s="1"/>
  <c r="B38" i="1" s="1"/>
  <c r="T29" i="1"/>
  <c r="U29" i="1" s="1"/>
  <c r="B41" i="1" s="1"/>
  <c r="T25" i="1"/>
  <c r="U25" i="1" s="1"/>
  <c r="B37" i="1" s="1"/>
  <c r="T27" i="1"/>
  <c r="U27" i="1" s="1"/>
  <c r="B39" i="1" s="1"/>
  <c r="T30" i="1"/>
  <c r="U30" i="1" s="1"/>
  <c r="B42" i="1" s="1"/>
  <c r="T31" i="1"/>
  <c r="U31" i="1" s="1"/>
  <c r="B43" i="1" s="1"/>
  <c r="I27" i="1"/>
  <c r="J27" i="1" s="1"/>
  <c r="C39" i="1" s="1"/>
  <c r="I28" i="1"/>
  <c r="J28" i="1" s="1"/>
  <c r="C40" i="1" s="1"/>
  <c r="I29" i="1"/>
  <c r="J29" i="1" s="1"/>
  <c r="C41" i="1" s="1"/>
  <c r="I30" i="1"/>
  <c r="J30" i="1" s="1"/>
  <c r="C42" i="1" s="1"/>
  <c r="I31" i="1"/>
  <c r="J31" i="1" s="1"/>
  <c r="C43" i="1" s="1"/>
  <c r="I25" i="1"/>
  <c r="J25" i="1" s="1"/>
  <c r="C37" i="1" s="1"/>
  <c r="I26" i="1"/>
  <c r="J26" i="1" s="1"/>
  <c r="C38" i="1" s="1"/>
  <c r="D42" i="1" l="1"/>
  <c r="E42" i="1"/>
  <c r="D39" i="1"/>
  <c r="E39" i="1"/>
  <c r="D43" i="1"/>
  <c r="E43" i="1"/>
  <c r="D37" i="1"/>
  <c r="E37" i="1"/>
  <c r="D41" i="1"/>
  <c r="E41" i="1"/>
  <c r="E38" i="1"/>
  <c r="D38" i="1"/>
  <c r="D40" i="1"/>
  <c r="E40" i="1"/>
  <c r="U32" i="1"/>
  <c r="J32" i="1"/>
</calcChain>
</file>

<file path=xl/sharedStrings.xml><?xml version="1.0" encoding="utf-8"?>
<sst xmlns="http://schemas.openxmlformats.org/spreadsheetml/2006/main" count="121" uniqueCount="32">
  <si>
    <t>Value</t>
  </si>
  <si>
    <t>VALUE</t>
  </si>
  <si>
    <t>Kode Keb.</t>
  </si>
  <si>
    <t>Req. 1</t>
  </si>
  <si>
    <t>Req. 2</t>
  </si>
  <si>
    <t>Req. 3</t>
  </si>
  <si>
    <t>Req. 4</t>
  </si>
  <si>
    <t>Req. 5</t>
  </si>
  <si>
    <t>Req. 6</t>
  </si>
  <si>
    <t>Req. 7</t>
  </si>
  <si>
    <t>SR</t>
  </si>
  <si>
    <t>R</t>
  </si>
  <si>
    <t>C</t>
  </si>
  <si>
    <t>T</t>
  </si>
  <si>
    <t>ST</t>
  </si>
  <si>
    <t>COST</t>
  </si>
  <si>
    <t>SUM ROW</t>
  </si>
  <si>
    <t>SUMROW/7</t>
  </si>
  <si>
    <t>Kebutuhan</t>
  </si>
  <si>
    <t>Cost</t>
  </si>
  <si>
    <t>High Margin</t>
  </si>
  <si>
    <t>Low Margin</t>
  </si>
  <si>
    <t>Normalisasi Kolom</t>
  </si>
  <si>
    <t>Nilai</t>
  </si>
  <si>
    <t>selisih 0</t>
  </si>
  <si>
    <t>selisih 1-3</t>
  </si>
  <si>
    <t>selisih 7-9</t>
  </si>
  <si>
    <t>selisih 4-6</t>
  </si>
  <si>
    <t>selisih 10-12</t>
  </si>
  <si>
    <t>Otherwise, Low</t>
  </si>
  <si>
    <t>High if ratio value/cost &gt;= 1.25</t>
  </si>
  <si>
    <t>Medium if ratio falls between 0.25 to 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</si>
</sst>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Mapping 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Lembar1!$A$35</c:f>
              <c:strCache>
                <c:ptCount val="1"/>
                <c:pt idx="0">
                  <c:v>Kebutuhan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A407B3D-CCC2-4D04-9A72-732FDA6D189C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3CD-4F29-BCE3-689B7333EB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AD1FC6-593E-468D-BD6B-F6EC49E4D07A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3CD-4F29-BCE3-689B7333EB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266F3C-CBE1-4985-91CB-C8F8A36EDB30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3CD-4F29-BCE3-689B7333EB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F0D3CDA-19BC-4DB8-B367-BEE01104B330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3CD-4F29-BCE3-689B7333EB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DC7FBF6-9B44-4305-8DF2-2BAB8212B644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3CD-4F29-BCE3-689B7333EB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4126D63-6302-494C-867F-F30DFE5C9F90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3CD-4F29-BCE3-689B7333EB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9EDC1B2-5D91-4048-81D8-E1072FCF688A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3CD-4F29-BCE3-689B7333EB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Lembar1!$B$37:$B$43</c:f>
              <c:numCache>
                <c:formatCode>0%</c:formatCode>
                <c:ptCount val="7"/>
                <c:pt idx="0">
                  <c:v>7.515760123572271E-2</c:v>
                </c:pt>
                <c:pt idx="1">
                  <c:v>0.33345996385057125</c:v>
                </c:pt>
                <c:pt idx="2">
                  <c:v>7.515760123572271E-2</c:v>
                </c:pt>
                <c:pt idx="3">
                  <c:v>7.515760123572271E-2</c:v>
                </c:pt>
                <c:pt idx="4">
                  <c:v>0.33345996385057125</c:v>
                </c:pt>
                <c:pt idx="5">
                  <c:v>3.2449667355966744E-2</c:v>
                </c:pt>
                <c:pt idx="6">
                  <c:v>7.515760123572271E-2</c:v>
                </c:pt>
              </c:numCache>
            </c:numRef>
          </c:xVal>
          <c:yVal>
            <c:numRef>
              <c:f>Lembar1!$C$37:$C$43</c:f>
              <c:numCache>
                <c:formatCode>0%</c:formatCode>
                <c:ptCount val="7"/>
                <c:pt idx="0">
                  <c:v>8.4339473181038002E-2</c:v>
                </c:pt>
                <c:pt idx="1">
                  <c:v>8.4339473181038002E-2</c:v>
                </c:pt>
                <c:pt idx="2">
                  <c:v>0.22278428277767673</c:v>
                </c:pt>
                <c:pt idx="3">
                  <c:v>0.15625287065116927</c:v>
                </c:pt>
                <c:pt idx="4">
                  <c:v>0.36761388465924044</c:v>
                </c:pt>
                <c:pt idx="5">
                  <c:v>3.1846683707678437E-2</c:v>
                </c:pt>
                <c:pt idx="6">
                  <c:v>5.2823331842159094E-2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Lembar1!$A$37:$A$43</c15:f>
                <c15:dlblRangeCache>
                  <c:ptCount val="7"/>
                  <c:pt idx="0">
                    <c:v>Req. 1</c:v>
                  </c:pt>
                  <c:pt idx="1">
                    <c:v>Req. 2</c:v>
                  </c:pt>
                  <c:pt idx="2">
                    <c:v>Req. 3</c:v>
                  </c:pt>
                  <c:pt idx="3">
                    <c:v>Req. 4</c:v>
                  </c:pt>
                  <c:pt idx="4">
                    <c:v>Req. 5</c:v>
                  </c:pt>
                  <c:pt idx="5">
                    <c:v>Req. 6</c:v>
                  </c:pt>
                  <c:pt idx="6">
                    <c:v>Req. 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E6D-46EE-8F42-71C9CFB6A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196368"/>
        <c:axId val="1808652064"/>
      </c:scatterChart>
      <c:scatterChart>
        <c:scatterStyle val="smoothMarker"/>
        <c:varyColors val="0"/>
        <c:ser>
          <c:idx val="1"/>
          <c:order val="1"/>
          <c:tx>
            <c:strRef>
              <c:f>Lembar1!$D$35</c:f>
              <c:strCache>
                <c:ptCount val="1"/>
                <c:pt idx="0">
                  <c:v>High Margin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Lembar1!$B$36:$B$43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7.515760123572271E-2</c:v>
                </c:pt>
                <c:pt idx="2">
                  <c:v>0.33345996385057125</c:v>
                </c:pt>
                <c:pt idx="3">
                  <c:v>7.515760123572271E-2</c:v>
                </c:pt>
                <c:pt idx="4">
                  <c:v>7.515760123572271E-2</c:v>
                </c:pt>
                <c:pt idx="5">
                  <c:v>0.33345996385057125</c:v>
                </c:pt>
                <c:pt idx="6">
                  <c:v>3.2449667355966744E-2</c:v>
                </c:pt>
                <c:pt idx="7">
                  <c:v>7.515760123572271E-2</c:v>
                </c:pt>
              </c:numCache>
            </c:numRef>
          </c:xVal>
          <c:yVal>
            <c:numRef>
              <c:f>Lembar1!$D$36:$D$43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8.6431241421081106E-2</c:v>
                </c:pt>
                <c:pt idx="2">
                  <c:v>0.38347895842815694</c:v>
                </c:pt>
                <c:pt idx="3">
                  <c:v>8.6431241421081106E-2</c:v>
                </c:pt>
                <c:pt idx="4">
                  <c:v>8.6431241421081106E-2</c:v>
                </c:pt>
                <c:pt idx="5">
                  <c:v>0.38347895842815694</c:v>
                </c:pt>
                <c:pt idx="6">
                  <c:v>3.7317117459361754E-2</c:v>
                </c:pt>
                <c:pt idx="7">
                  <c:v>8.6431241421081106E-2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6D-46EE-8F42-71C9CFB6A781}"/>
            </c:ext>
          </c:extLst>
        </c:ser>
        <c:ser>
          <c:idx val="2"/>
          <c:order val="2"/>
          <c:tx>
            <c:strRef>
              <c:f>Lembar1!$E$35</c:f>
              <c:strCache>
                <c:ptCount val="1"/>
                <c:pt idx="0">
                  <c:v>Low Margin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Lembar1!$B$36:$B$43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7.515760123572271E-2</c:v>
                </c:pt>
                <c:pt idx="2">
                  <c:v>0.33345996385057125</c:v>
                </c:pt>
                <c:pt idx="3">
                  <c:v>7.515760123572271E-2</c:v>
                </c:pt>
                <c:pt idx="4">
                  <c:v>7.515760123572271E-2</c:v>
                </c:pt>
                <c:pt idx="5">
                  <c:v>0.33345996385057125</c:v>
                </c:pt>
                <c:pt idx="6">
                  <c:v>3.2449667355966744E-2</c:v>
                </c:pt>
                <c:pt idx="7">
                  <c:v>7.515760123572271E-2</c:v>
                </c:pt>
              </c:numCache>
            </c:numRef>
          </c:xVal>
          <c:yVal>
            <c:numRef>
              <c:f>Lembar1!$E$36:$E$43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1.8789400308930677E-2</c:v>
                </c:pt>
                <c:pt idx="2">
                  <c:v>8.3364990962642813E-2</c:v>
                </c:pt>
                <c:pt idx="3">
                  <c:v>1.8789400308930677E-2</c:v>
                </c:pt>
                <c:pt idx="4">
                  <c:v>1.8789400308930677E-2</c:v>
                </c:pt>
                <c:pt idx="5">
                  <c:v>8.3364990962642813E-2</c:v>
                </c:pt>
                <c:pt idx="6">
                  <c:v>8.1124168389916859E-3</c:v>
                </c:pt>
                <c:pt idx="7">
                  <c:v>1.8789400308930677E-2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6D-46EE-8F42-71C9CFB6A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196368"/>
        <c:axId val="1808652064"/>
      </c:scatterChart>
      <c:valAx>
        <c:axId val="188919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08652064"/>
        <c:crosses val="autoZero"/>
        <c:crossBetween val="midCat"/>
      </c:valAx>
      <c:valAx>
        <c:axId val="18086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Value</a:t>
                </a:r>
              </a:p>
              <a:p>
                <a:pPr>
                  <a:defRPr/>
                </a:pP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919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216914</xdr:colOff>
      <xdr:row>32</xdr:row>
      <xdr:rowOff>161684</xdr:rowOff>
    </xdr:from>
    <xdr:to>
      <xdr:col>19</xdr:col>
      <xdr:colOff>80841</xdr:colOff>
      <xdr:row>55</xdr:row>
      <xdr:rowOff>39219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5A2FEEDF-B6D4-46D7-9442-074A3D5F4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B53B-D982-4D0A-B16B-BA528E0C410E}">
  <dimension ref="A1:U48"/>
  <sheetViews>
    <sheetView tabSelected="1" topLeftCell="A20" zoomScale="85" zoomScaleNormal="85" workbookViewId="0">
      <selection activeCell="R20" sqref="R20"/>
    </sheetView>
  </sheetViews>
  <sheetFormatPr defaultRowHeight="14.4" x14ac:dyDescent="0.3"/>
  <cols>
    <col min="1" max="1" width="10.6640625" bestFit="1" customWidth="1"/>
    <col min="9" max="9" width="9.88671875" bestFit="1" customWidth="1"/>
    <col min="10" max="10" width="11.33203125" bestFit="1" customWidth="1"/>
    <col min="20" max="20" width="11.109375" bestFit="1" customWidth="1"/>
    <col min="21" max="21" width="12.5546875" bestFit="1" customWidth="1"/>
  </cols>
  <sheetData>
    <row r="1" spans="1:21" x14ac:dyDescent="0.3">
      <c r="A1" s="1" t="s">
        <v>1</v>
      </c>
      <c r="L1" s="1" t="s">
        <v>15</v>
      </c>
    </row>
    <row r="2" spans="1:21" x14ac:dyDescent="0.3">
      <c r="B2" s="4">
        <v>1</v>
      </c>
      <c r="C2" s="4">
        <v>2</v>
      </c>
      <c r="D2" s="4">
        <v>3</v>
      </c>
      <c r="E2" s="4">
        <v>4</v>
      </c>
      <c r="F2" s="4">
        <v>5</v>
      </c>
      <c r="G2" s="4"/>
      <c r="M2">
        <v>1</v>
      </c>
      <c r="N2">
        <v>2</v>
      </c>
      <c r="O2">
        <v>3</v>
      </c>
      <c r="P2">
        <v>4</v>
      </c>
      <c r="Q2">
        <v>5</v>
      </c>
    </row>
    <row r="3" spans="1:21" x14ac:dyDescent="0.3">
      <c r="A3" s="2" t="s">
        <v>2</v>
      </c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23</v>
      </c>
      <c r="L3" s="2" t="s">
        <v>2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23</v>
      </c>
    </row>
    <row r="4" spans="1:21" x14ac:dyDescent="0.3">
      <c r="A4" s="2" t="s">
        <v>3</v>
      </c>
      <c r="B4" s="4">
        <v>0</v>
      </c>
      <c r="C4" s="4">
        <v>1</v>
      </c>
      <c r="D4" s="4">
        <v>1</v>
      </c>
      <c r="E4" s="4">
        <v>0</v>
      </c>
      <c r="F4" s="4">
        <v>4</v>
      </c>
      <c r="G4" s="4">
        <f>B4*B2+C4*C2+D4*D2+E4*E2+F4*F2</f>
        <v>25</v>
      </c>
      <c r="I4" s="6">
        <v>1</v>
      </c>
      <c r="J4" s="7" t="s">
        <v>24</v>
      </c>
      <c r="L4" s="2" t="s">
        <v>3</v>
      </c>
      <c r="M4" s="4">
        <v>0</v>
      </c>
      <c r="N4" s="4">
        <v>1</v>
      </c>
      <c r="O4" s="4">
        <v>2</v>
      </c>
      <c r="P4" s="4">
        <v>0</v>
      </c>
      <c r="Q4" s="4">
        <v>0</v>
      </c>
      <c r="R4" s="4">
        <f>M4*M2+N4*N2+O4*O2+P4*P2+Q4*Q2</f>
        <v>8</v>
      </c>
      <c r="T4" s="6">
        <v>1</v>
      </c>
      <c r="U4" s="7" t="s">
        <v>24</v>
      </c>
    </row>
    <row r="5" spans="1:21" x14ac:dyDescent="0.3">
      <c r="A5" s="2" t="s">
        <v>4</v>
      </c>
      <c r="B5" s="4">
        <v>0</v>
      </c>
      <c r="C5" s="4">
        <v>0</v>
      </c>
      <c r="D5" s="4">
        <v>0</v>
      </c>
      <c r="E5" s="4">
        <v>5</v>
      </c>
      <c r="F5" s="4">
        <v>1</v>
      </c>
      <c r="G5" s="4">
        <f>B5*B2+C5*C2+D5*D2+E5*E2+F5*F2</f>
        <v>25</v>
      </c>
      <c r="I5" s="6">
        <v>3</v>
      </c>
      <c r="J5" s="7" t="s">
        <v>25</v>
      </c>
      <c r="L5" s="2" t="s">
        <v>4</v>
      </c>
      <c r="M5" s="4">
        <v>0</v>
      </c>
      <c r="N5" s="4">
        <v>0</v>
      </c>
      <c r="O5" s="4">
        <v>0</v>
      </c>
      <c r="P5" s="4">
        <v>2</v>
      </c>
      <c r="Q5" s="4">
        <v>1</v>
      </c>
      <c r="R5" s="4">
        <f>M5*M2+N5*N2+O5*O2+P5*P2+Q5*Q2</f>
        <v>13</v>
      </c>
      <c r="T5" s="6">
        <v>3</v>
      </c>
      <c r="U5" s="7" t="s">
        <v>25</v>
      </c>
    </row>
    <row r="6" spans="1:21" x14ac:dyDescent="0.3">
      <c r="A6" s="2" t="s">
        <v>5</v>
      </c>
      <c r="B6" s="4">
        <v>0</v>
      </c>
      <c r="C6" s="4">
        <v>0</v>
      </c>
      <c r="D6" s="4">
        <v>0</v>
      </c>
      <c r="E6" s="4">
        <v>2</v>
      </c>
      <c r="F6" s="4">
        <v>4</v>
      </c>
      <c r="G6" s="4">
        <f>B6*B2+C6*C2+D6*D2+E6*E2+F6*F2</f>
        <v>28</v>
      </c>
      <c r="I6" s="6">
        <v>5</v>
      </c>
      <c r="J6" s="7" t="s">
        <v>27</v>
      </c>
      <c r="L6" s="2" t="s">
        <v>5</v>
      </c>
      <c r="M6" s="4">
        <v>0</v>
      </c>
      <c r="N6" s="4">
        <v>1</v>
      </c>
      <c r="O6" s="4">
        <v>2</v>
      </c>
      <c r="P6" s="4">
        <v>0</v>
      </c>
      <c r="Q6" s="4">
        <v>0</v>
      </c>
      <c r="R6" s="4">
        <f>M6*M2+N6*N2+O6*O2+P6*P2+Q6*Q2</f>
        <v>8</v>
      </c>
      <c r="T6" s="6">
        <v>5</v>
      </c>
      <c r="U6" s="7" t="s">
        <v>27</v>
      </c>
    </row>
    <row r="7" spans="1:21" x14ac:dyDescent="0.3">
      <c r="A7" s="2" t="s">
        <v>6</v>
      </c>
      <c r="B7" s="4">
        <v>0</v>
      </c>
      <c r="C7" s="4">
        <v>0</v>
      </c>
      <c r="D7" s="4">
        <v>0</v>
      </c>
      <c r="E7" s="4">
        <v>3</v>
      </c>
      <c r="F7" s="4">
        <v>3</v>
      </c>
      <c r="G7" s="4">
        <f>B7*B2+C7*C2+D7*D2+E7*E2+F7*F2</f>
        <v>27</v>
      </c>
      <c r="I7" s="6">
        <v>7</v>
      </c>
      <c r="J7" s="7" t="s">
        <v>26</v>
      </c>
      <c r="L7" s="2" t="s">
        <v>6</v>
      </c>
      <c r="M7" s="4">
        <v>0</v>
      </c>
      <c r="N7" s="4">
        <v>1</v>
      </c>
      <c r="O7" s="4">
        <v>2</v>
      </c>
      <c r="P7" s="4">
        <v>0</v>
      </c>
      <c r="Q7" s="4">
        <v>0</v>
      </c>
      <c r="R7" s="4">
        <f>M7*M2+N7*N2+O7*O2+P7*P2+Q7*Q2</f>
        <v>8</v>
      </c>
      <c r="T7" s="6">
        <v>7</v>
      </c>
      <c r="U7" s="7" t="s">
        <v>26</v>
      </c>
    </row>
    <row r="8" spans="1:21" x14ac:dyDescent="0.3">
      <c r="A8" s="2" t="s">
        <v>7</v>
      </c>
      <c r="B8" s="4">
        <v>0</v>
      </c>
      <c r="C8" s="4">
        <v>0</v>
      </c>
      <c r="D8" s="4">
        <v>0</v>
      </c>
      <c r="E8" s="4">
        <v>0</v>
      </c>
      <c r="F8" s="4">
        <v>6</v>
      </c>
      <c r="G8" s="4">
        <f>B8*B2+C8*C2+D8*D2+E8*E2+F8*F2</f>
        <v>30</v>
      </c>
      <c r="I8" s="6">
        <v>9</v>
      </c>
      <c r="J8" s="7" t="s">
        <v>28</v>
      </c>
      <c r="L8" s="2" t="s">
        <v>7</v>
      </c>
      <c r="M8" s="4">
        <v>0</v>
      </c>
      <c r="N8" s="4">
        <v>0</v>
      </c>
      <c r="O8" s="4">
        <v>0</v>
      </c>
      <c r="P8" s="4">
        <v>2</v>
      </c>
      <c r="Q8" s="4">
        <v>1</v>
      </c>
      <c r="R8" s="4">
        <f>M8*M2+N8*N2+O8*O2+P8*P2+Q8*Q2</f>
        <v>13</v>
      </c>
      <c r="T8" s="6">
        <v>9</v>
      </c>
      <c r="U8" s="7" t="s">
        <v>28</v>
      </c>
    </row>
    <row r="9" spans="1:21" x14ac:dyDescent="0.3">
      <c r="A9" s="2" t="s">
        <v>8</v>
      </c>
      <c r="B9" s="4">
        <v>0</v>
      </c>
      <c r="C9" s="4">
        <v>0</v>
      </c>
      <c r="D9" s="4">
        <v>2</v>
      </c>
      <c r="E9" s="4">
        <v>4</v>
      </c>
      <c r="F9" s="4">
        <v>0</v>
      </c>
      <c r="G9" s="4">
        <f>B9*B2+C9*C2+D9*D2+E9*E2+F9*F2</f>
        <v>22</v>
      </c>
      <c r="L9" s="2" t="s">
        <v>8</v>
      </c>
      <c r="M9" s="4">
        <v>0</v>
      </c>
      <c r="N9" s="4">
        <v>3</v>
      </c>
      <c r="O9" s="4">
        <v>0</v>
      </c>
      <c r="P9" s="4">
        <v>0</v>
      </c>
      <c r="Q9" s="4">
        <v>0</v>
      </c>
      <c r="R9" s="4">
        <f>M9*M2+N9*N2+O9*O2+P9*P2+Q9*Q2</f>
        <v>6</v>
      </c>
    </row>
    <row r="10" spans="1:21" x14ac:dyDescent="0.3">
      <c r="A10" s="2" t="s">
        <v>9</v>
      </c>
      <c r="B10" s="4">
        <v>0</v>
      </c>
      <c r="C10" s="4">
        <v>0</v>
      </c>
      <c r="D10" s="4">
        <v>1</v>
      </c>
      <c r="E10" s="4">
        <v>4</v>
      </c>
      <c r="F10" s="4">
        <v>1</v>
      </c>
      <c r="G10" s="4">
        <f>B10*B2+C10*C2+D10*D2+E10*E2+F10*F2</f>
        <v>24</v>
      </c>
      <c r="L10" s="2" t="s">
        <v>9</v>
      </c>
      <c r="M10" s="4">
        <v>0</v>
      </c>
      <c r="N10" s="4">
        <v>1</v>
      </c>
      <c r="O10" s="4">
        <v>2</v>
      </c>
      <c r="P10" s="4">
        <v>0</v>
      </c>
      <c r="Q10" s="4">
        <v>0</v>
      </c>
      <c r="R10" s="4">
        <f>M10*M2+N10*N2+O10*O2+P10*P2+Q10*Q2</f>
        <v>8</v>
      </c>
    </row>
    <row r="13" spans="1:21" x14ac:dyDescent="0.3">
      <c r="A13" s="2" t="s">
        <v>2</v>
      </c>
      <c r="B13" s="5" t="s">
        <v>3</v>
      </c>
      <c r="C13" s="5" t="s">
        <v>4</v>
      </c>
      <c r="D13" s="5" t="s">
        <v>5</v>
      </c>
      <c r="E13" s="5" t="s">
        <v>6</v>
      </c>
      <c r="F13" s="5" t="s">
        <v>7</v>
      </c>
      <c r="G13" s="5" t="s">
        <v>8</v>
      </c>
      <c r="H13" s="5" t="s">
        <v>9</v>
      </c>
      <c r="L13" s="2" t="s">
        <v>2</v>
      </c>
      <c r="M13" s="5" t="s">
        <v>3</v>
      </c>
      <c r="N13" s="5" t="s">
        <v>4</v>
      </c>
      <c r="O13" s="5" t="s">
        <v>5</v>
      </c>
      <c r="P13" s="5" t="s">
        <v>6</v>
      </c>
      <c r="Q13" s="5" t="s">
        <v>7</v>
      </c>
      <c r="R13" s="5" t="s">
        <v>8</v>
      </c>
      <c r="S13" s="5" t="s">
        <v>9</v>
      </c>
    </row>
    <row r="14" spans="1:21" x14ac:dyDescent="0.3">
      <c r="A14" s="2" t="s">
        <v>3</v>
      </c>
      <c r="B14" s="8">
        <v>1</v>
      </c>
      <c r="C14" s="8">
        <v>1</v>
      </c>
      <c r="D14" s="8">
        <f>1/3</f>
        <v>0.33333333333333331</v>
      </c>
      <c r="E14" s="8">
        <f>1/3</f>
        <v>0.33333333333333331</v>
      </c>
      <c r="F14" s="8">
        <f>1/5</f>
        <v>0.2</v>
      </c>
      <c r="G14" s="8">
        <v>3</v>
      </c>
      <c r="H14" s="8">
        <v>3</v>
      </c>
      <c r="L14" s="2" t="s">
        <v>3</v>
      </c>
      <c r="M14" s="8">
        <v>1</v>
      </c>
      <c r="N14" s="8">
        <v>0.2</v>
      </c>
      <c r="O14" s="8">
        <v>1</v>
      </c>
      <c r="P14" s="8">
        <v>1</v>
      </c>
      <c r="Q14" s="8">
        <f>1/5</f>
        <v>0.2</v>
      </c>
      <c r="R14" s="8">
        <v>3</v>
      </c>
      <c r="S14" s="8">
        <v>1</v>
      </c>
    </row>
    <row r="15" spans="1:21" x14ac:dyDescent="0.3">
      <c r="A15" s="2" t="s">
        <v>4</v>
      </c>
      <c r="B15" s="8">
        <v>1</v>
      </c>
      <c r="C15" s="8">
        <v>1</v>
      </c>
      <c r="D15" s="8">
        <f>1/3</f>
        <v>0.33333333333333331</v>
      </c>
      <c r="E15" s="8">
        <f>1/3</f>
        <v>0.33333333333333331</v>
      </c>
      <c r="F15" s="8">
        <f>1/5</f>
        <v>0.2</v>
      </c>
      <c r="G15" s="8">
        <v>3</v>
      </c>
      <c r="H15" s="8">
        <v>3</v>
      </c>
      <c r="L15" s="2" t="s">
        <v>4</v>
      </c>
      <c r="M15" s="8">
        <v>5</v>
      </c>
      <c r="N15" s="8">
        <v>1</v>
      </c>
      <c r="O15" s="8">
        <v>5</v>
      </c>
      <c r="P15" s="8">
        <v>5</v>
      </c>
      <c r="Q15" s="8">
        <v>1</v>
      </c>
      <c r="R15" s="8">
        <v>7</v>
      </c>
      <c r="S15" s="8">
        <v>5</v>
      </c>
    </row>
    <row r="16" spans="1:21" x14ac:dyDescent="0.3">
      <c r="A16" s="2" t="s">
        <v>5</v>
      </c>
      <c r="B16" s="8">
        <v>3</v>
      </c>
      <c r="C16" s="8">
        <v>3</v>
      </c>
      <c r="D16" s="8">
        <v>1</v>
      </c>
      <c r="E16" s="8">
        <v>3</v>
      </c>
      <c r="F16" s="8">
        <f>1/3</f>
        <v>0.33333333333333331</v>
      </c>
      <c r="G16" s="8">
        <v>5</v>
      </c>
      <c r="H16" s="8">
        <v>5</v>
      </c>
      <c r="L16" s="2" t="s">
        <v>5</v>
      </c>
      <c r="M16" s="8">
        <v>1</v>
      </c>
      <c r="N16" s="8">
        <v>0.2</v>
      </c>
      <c r="O16" s="8">
        <v>1</v>
      </c>
      <c r="P16" s="8">
        <v>1</v>
      </c>
      <c r="Q16" s="8">
        <v>0.2</v>
      </c>
      <c r="R16" s="8">
        <v>3</v>
      </c>
      <c r="S16" s="8">
        <v>1</v>
      </c>
    </row>
    <row r="17" spans="1:21" x14ac:dyDescent="0.3">
      <c r="A17" s="2" t="s">
        <v>6</v>
      </c>
      <c r="B17" s="8">
        <v>3</v>
      </c>
      <c r="C17" s="8">
        <v>3</v>
      </c>
      <c r="D17" s="8">
        <f>1/3</f>
        <v>0.33333333333333331</v>
      </c>
      <c r="E17" s="8">
        <v>1</v>
      </c>
      <c r="F17" s="8">
        <f>1/3</f>
        <v>0.33333333333333331</v>
      </c>
      <c r="G17" s="8">
        <v>5</v>
      </c>
      <c r="H17" s="8">
        <v>3</v>
      </c>
      <c r="L17" s="2" t="s">
        <v>6</v>
      </c>
      <c r="M17" s="8">
        <v>1</v>
      </c>
      <c r="N17" s="8">
        <v>0.2</v>
      </c>
      <c r="O17" s="8">
        <v>1</v>
      </c>
      <c r="P17" s="8">
        <v>1</v>
      </c>
      <c r="Q17" s="8">
        <v>0.2</v>
      </c>
      <c r="R17" s="8">
        <v>3</v>
      </c>
      <c r="S17" s="8">
        <v>1</v>
      </c>
    </row>
    <row r="18" spans="1:21" x14ac:dyDescent="0.3">
      <c r="A18" s="2" t="s">
        <v>7</v>
      </c>
      <c r="B18" s="8">
        <v>5</v>
      </c>
      <c r="C18" s="8">
        <v>5</v>
      </c>
      <c r="D18" s="8">
        <v>3</v>
      </c>
      <c r="E18" s="8">
        <v>3</v>
      </c>
      <c r="F18" s="8">
        <v>1</v>
      </c>
      <c r="G18" s="8">
        <v>7</v>
      </c>
      <c r="H18" s="8">
        <v>5</v>
      </c>
      <c r="L18" s="2" t="s">
        <v>7</v>
      </c>
      <c r="M18" s="8">
        <v>5</v>
      </c>
      <c r="N18" s="8">
        <v>1</v>
      </c>
      <c r="O18" s="8">
        <v>5</v>
      </c>
      <c r="P18" s="8">
        <v>5</v>
      </c>
      <c r="Q18" s="8">
        <v>1</v>
      </c>
      <c r="R18" s="8">
        <v>7</v>
      </c>
      <c r="S18" s="8">
        <v>5</v>
      </c>
    </row>
    <row r="19" spans="1:21" x14ac:dyDescent="0.3">
      <c r="A19" s="2" t="s">
        <v>8</v>
      </c>
      <c r="B19" s="8">
        <f>1/3</f>
        <v>0.33333333333333331</v>
      </c>
      <c r="C19" s="8">
        <f>1/3</f>
        <v>0.33333333333333331</v>
      </c>
      <c r="D19" s="8">
        <f>1/5</f>
        <v>0.2</v>
      </c>
      <c r="E19" s="8">
        <f>1/5</f>
        <v>0.2</v>
      </c>
      <c r="F19" s="8">
        <f>1/7</f>
        <v>0.14285714285714285</v>
      </c>
      <c r="G19" s="8">
        <v>1</v>
      </c>
      <c r="H19" s="8">
        <f>1/3</f>
        <v>0.33333333333333331</v>
      </c>
      <c r="L19" s="2" t="s">
        <v>8</v>
      </c>
      <c r="M19" s="8">
        <v>0.33333333333333331</v>
      </c>
      <c r="N19" s="8">
        <v>0.14285714285714285</v>
      </c>
      <c r="O19" s="8">
        <v>0.33333333333333331</v>
      </c>
      <c r="P19" s="8">
        <v>0.33333333333333331</v>
      </c>
      <c r="Q19" s="8">
        <v>0.14285714285714285</v>
      </c>
      <c r="R19" s="8">
        <v>1</v>
      </c>
      <c r="S19" s="8">
        <v>0.33333333333333331</v>
      </c>
    </row>
    <row r="20" spans="1:21" x14ac:dyDescent="0.3">
      <c r="A20" s="2" t="s">
        <v>9</v>
      </c>
      <c r="B20" s="8">
        <f>1/3</f>
        <v>0.33333333333333331</v>
      </c>
      <c r="C20" s="8">
        <f>1/3</f>
        <v>0.33333333333333331</v>
      </c>
      <c r="D20" s="8">
        <f>1/5</f>
        <v>0.2</v>
      </c>
      <c r="E20" s="8">
        <f>1/3</f>
        <v>0.33333333333333331</v>
      </c>
      <c r="F20" s="8">
        <f>1/5</f>
        <v>0.2</v>
      </c>
      <c r="G20" s="8">
        <v>3</v>
      </c>
      <c r="H20" s="8">
        <v>1</v>
      </c>
      <c r="L20" s="2" t="s">
        <v>9</v>
      </c>
      <c r="M20" s="8">
        <v>1</v>
      </c>
      <c r="N20" s="8">
        <v>0.2</v>
      </c>
      <c r="O20" s="8">
        <v>1</v>
      </c>
      <c r="P20" s="8">
        <v>1</v>
      </c>
      <c r="Q20" s="8">
        <v>0.2</v>
      </c>
      <c r="R20" s="8">
        <v>3</v>
      </c>
      <c r="S20" s="8">
        <v>1</v>
      </c>
    </row>
    <row r="23" spans="1:21" x14ac:dyDescent="0.3">
      <c r="A23" s="1" t="s">
        <v>22</v>
      </c>
      <c r="L23" s="1" t="s">
        <v>22</v>
      </c>
    </row>
    <row r="24" spans="1:21" x14ac:dyDescent="0.3">
      <c r="A24" s="2" t="s">
        <v>2</v>
      </c>
      <c r="B24" s="5" t="s">
        <v>3</v>
      </c>
      <c r="C24" s="5" t="s">
        <v>4</v>
      </c>
      <c r="D24" s="5" t="s">
        <v>5</v>
      </c>
      <c r="E24" s="5" t="s">
        <v>6</v>
      </c>
      <c r="F24" s="5" t="s">
        <v>7</v>
      </c>
      <c r="G24" s="5" t="s">
        <v>8</v>
      </c>
      <c r="H24" s="5" t="s">
        <v>9</v>
      </c>
      <c r="I24" s="5" t="s">
        <v>16</v>
      </c>
      <c r="J24" s="5" t="s">
        <v>17</v>
      </c>
      <c r="L24" s="2" t="s">
        <v>2</v>
      </c>
      <c r="M24" s="5" t="s">
        <v>3</v>
      </c>
      <c r="N24" s="5" t="s">
        <v>4</v>
      </c>
      <c r="O24" s="5" t="s">
        <v>5</v>
      </c>
      <c r="P24" s="5" t="s">
        <v>6</v>
      </c>
      <c r="Q24" s="5" t="s">
        <v>7</v>
      </c>
      <c r="R24" s="5" t="s">
        <v>8</v>
      </c>
      <c r="S24" s="5" t="s">
        <v>9</v>
      </c>
      <c r="T24" s="5" t="s">
        <v>16</v>
      </c>
      <c r="U24" s="5" t="s">
        <v>17</v>
      </c>
    </row>
    <row r="25" spans="1:21" x14ac:dyDescent="0.3">
      <c r="A25" s="2" t="s">
        <v>3</v>
      </c>
      <c r="B25" s="4">
        <f>B14/SUM(B14:B20)</f>
        <v>7.3170731707317069E-2</v>
      </c>
      <c r="C25" s="4">
        <f>C14/SUM(C14:C20)</f>
        <v>7.3170731707317069E-2</v>
      </c>
      <c r="D25" s="4">
        <f>D14/SUM(D14:D20)</f>
        <v>6.1728395061728385E-2</v>
      </c>
      <c r="E25" s="4">
        <f>E14/SUM(E14:E20)</f>
        <v>4.065040650406504E-2</v>
      </c>
      <c r="F25" s="4">
        <f>F14/SUM(F14:F20)</f>
        <v>8.3003952569169967E-2</v>
      </c>
      <c r="G25" s="4">
        <f t="shared" ref="G25:H25" si="0">G14/SUM(G14:G20)</f>
        <v>0.1111111111111111</v>
      </c>
      <c r="H25" s="4">
        <f t="shared" si="0"/>
        <v>0.14754098360655737</v>
      </c>
      <c r="I25" s="4">
        <f>SUM(B25:H25)</f>
        <v>0.59037631226726606</v>
      </c>
      <c r="J25" s="9">
        <f t="shared" ref="J25:J31" si="1">I25/7</f>
        <v>8.4339473181038002E-2</v>
      </c>
      <c r="L25" s="2" t="s">
        <v>3</v>
      </c>
      <c r="M25" s="4">
        <f>M14/SUM(M14:M20)</f>
        <v>6.9767441860465115E-2</v>
      </c>
      <c r="N25" s="4">
        <f t="shared" ref="N25:S25" si="2">N14/SUM(N14:N20)</f>
        <v>6.7961165048543701E-2</v>
      </c>
      <c r="O25" s="4">
        <f t="shared" si="2"/>
        <v>6.9767441860465115E-2</v>
      </c>
      <c r="P25" s="4">
        <f t="shared" si="2"/>
        <v>6.9767441860465115E-2</v>
      </c>
      <c r="Q25" s="4">
        <f t="shared" si="2"/>
        <v>6.7961165048543701E-2</v>
      </c>
      <c r="R25" s="4">
        <f t="shared" si="2"/>
        <v>0.1111111111111111</v>
      </c>
      <c r="S25" s="4">
        <f t="shared" si="2"/>
        <v>6.9767441860465115E-2</v>
      </c>
      <c r="T25" s="4">
        <f>SUM(M25:S25)</f>
        <v>0.526103208650059</v>
      </c>
      <c r="U25" s="9">
        <f t="shared" ref="U25:U31" si="3">T25/7</f>
        <v>7.515760123572271E-2</v>
      </c>
    </row>
    <row r="26" spans="1:21" x14ac:dyDescent="0.3">
      <c r="A26" s="2" t="s">
        <v>4</v>
      </c>
      <c r="B26" s="4">
        <f>B15/SUM(B14:B20)</f>
        <v>7.3170731707317069E-2</v>
      </c>
      <c r="C26" s="4">
        <f>C15/SUM(C14:C20)</f>
        <v>7.3170731707317069E-2</v>
      </c>
      <c r="D26" s="4">
        <f>D15/SUM(D14:D20)</f>
        <v>6.1728395061728385E-2</v>
      </c>
      <c r="E26" s="4">
        <f>E15/SUM(E14:E20)</f>
        <v>4.065040650406504E-2</v>
      </c>
      <c r="F26" s="4">
        <f>F15/SUM(F14:F20)</f>
        <v>8.3003952569169967E-2</v>
      </c>
      <c r="G26" s="4">
        <f t="shared" ref="G26:H26" si="4">G15/SUM(G14:G20)</f>
        <v>0.1111111111111111</v>
      </c>
      <c r="H26" s="4">
        <f t="shared" si="4"/>
        <v>0.14754098360655737</v>
      </c>
      <c r="I26" s="4">
        <f>SUM(B26:H26)</f>
        <v>0.59037631226726606</v>
      </c>
      <c r="J26" s="9">
        <f t="shared" si="1"/>
        <v>8.4339473181038002E-2</v>
      </c>
      <c r="L26" s="2" t="s">
        <v>4</v>
      </c>
      <c r="M26" s="4">
        <f>M15/SUM(M14:M20)</f>
        <v>0.34883720930232559</v>
      </c>
      <c r="N26" s="4">
        <f t="shared" ref="N26:S26" si="5">N15/SUM(N14:N20)</f>
        <v>0.33980582524271846</v>
      </c>
      <c r="O26" s="4">
        <f t="shared" si="5"/>
        <v>0.34883720930232559</v>
      </c>
      <c r="P26" s="4">
        <f t="shared" si="5"/>
        <v>0.34883720930232559</v>
      </c>
      <c r="Q26" s="4">
        <f t="shared" si="5"/>
        <v>0.33980582524271846</v>
      </c>
      <c r="R26" s="4">
        <f t="shared" si="5"/>
        <v>0.25925925925925924</v>
      </c>
      <c r="S26" s="4">
        <f t="shared" si="5"/>
        <v>0.34883720930232559</v>
      </c>
      <c r="T26" s="4">
        <f>SUM(M26:S26)</f>
        <v>2.3342197469539987</v>
      </c>
      <c r="U26" s="9">
        <f t="shared" si="3"/>
        <v>0.33345996385057125</v>
      </c>
    </row>
    <row r="27" spans="1:21" x14ac:dyDescent="0.3">
      <c r="A27" s="2" t="s">
        <v>5</v>
      </c>
      <c r="B27" s="4">
        <f>B16/SUM(B14:B20)</f>
        <v>0.21951219512195119</v>
      </c>
      <c r="C27" s="4">
        <f>C16/SUM(C14:C20)</f>
        <v>0.21951219512195119</v>
      </c>
      <c r="D27" s="4">
        <f>D16/SUM(D14:D20)</f>
        <v>0.18518518518518517</v>
      </c>
      <c r="E27" s="4">
        <f>E16/SUM(E14:E20)</f>
        <v>0.36585365853658541</v>
      </c>
      <c r="F27" s="4">
        <f>F16/SUM(F14:F20)</f>
        <v>0.13833992094861661</v>
      </c>
      <c r="G27" s="4">
        <f t="shared" ref="G27:H27" si="6">G16/SUM(G14:G20)</f>
        <v>0.18518518518518517</v>
      </c>
      <c r="H27" s="4">
        <f t="shared" si="6"/>
        <v>0.24590163934426232</v>
      </c>
      <c r="I27" s="4">
        <f>SUM(B27:H27)</f>
        <v>1.5594899794437371</v>
      </c>
      <c r="J27" s="9">
        <f t="shared" si="1"/>
        <v>0.22278428277767673</v>
      </c>
      <c r="L27" s="2" t="s">
        <v>5</v>
      </c>
      <c r="M27" s="4">
        <f>M16/SUM(M14:M20)</f>
        <v>6.9767441860465115E-2</v>
      </c>
      <c r="N27" s="4">
        <f t="shared" ref="N27:S27" si="7">N16/SUM(N14:N20)</f>
        <v>6.7961165048543701E-2</v>
      </c>
      <c r="O27" s="4">
        <f t="shared" si="7"/>
        <v>6.9767441860465115E-2</v>
      </c>
      <c r="P27" s="4">
        <f t="shared" si="7"/>
        <v>6.9767441860465115E-2</v>
      </c>
      <c r="Q27" s="4">
        <f t="shared" si="7"/>
        <v>6.7961165048543701E-2</v>
      </c>
      <c r="R27" s="4">
        <f t="shared" si="7"/>
        <v>0.1111111111111111</v>
      </c>
      <c r="S27" s="4">
        <f t="shared" si="7"/>
        <v>6.9767441860465115E-2</v>
      </c>
      <c r="T27" s="4">
        <f>SUM(M27:S27)</f>
        <v>0.526103208650059</v>
      </c>
      <c r="U27" s="9">
        <f t="shared" si="3"/>
        <v>7.515760123572271E-2</v>
      </c>
    </row>
    <row r="28" spans="1:21" x14ac:dyDescent="0.3">
      <c r="A28" s="2" t="s">
        <v>6</v>
      </c>
      <c r="B28" s="4">
        <f>B17/SUM(B14:B20)</f>
        <v>0.21951219512195119</v>
      </c>
      <c r="C28" s="4">
        <f>C17/SUM(C14:C20)</f>
        <v>0.21951219512195119</v>
      </c>
      <c r="D28" s="4">
        <f>D17/SUM(D14:D20)</f>
        <v>6.1728395061728385E-2</v>
      </c>
      <c r="E28" s="4">
        <f>E17/SUM(E14:E20)</f>
        <v>0.12195121951219513</v>
      </c>
      <c r="F28" s="4">
        <f>F17/SUM(F14:F20)</f>
        <v>0.13833992094861661</v>
      </c>
      <c r="G28" s="4">
        <f t="shared" ref="G28:H28" si="8">G17/SUM(G14:G20)</f>
        <v>0.18518518518518517</v>
      </c>
      <c r="H28" s="4">
        <f t="shared" si="8"/>
        <v>0.14754098360655737</v>
      </c>
      <c r="I28" s="4">
        <f t="shared" ref="I28:I31" si="9">SUM(B28:H28)</f>
        <v>1.093770094558185</v>
      </c>
      <c r="J28" s="9">
        <f t="shared" si="1"/>
        <v>0.15625287065116927</v>
      </c>
      <c r="L28" s="2" t="s">
        <v>6</v>
      </c>
      <c r="M28" s="4">
        <f>M17/SUM(M14:M20)</f>
        <v>6.9767441860465115E-2</v>
      </c>
      <c r="N28" s="4">
        <f t="shared" ref="N28:S28" si="10">N17/SUM(N14:N20)</f>
        <v>6.7961165048543701E-2</v>
      </c>
      <c r="O28" s="4">
        <f t="shared" si="10"/>
        <v>6.9767441860465115E-2</v>
      </c>
      <c r="P28" s="4">
        <f t="shared" si="10"/>
        <v>6.9767441860465115E-2</v>
      </c>
      <c r="Q28" s="4">
        <f t="shared" si="10"/>
        <v>6.7961165048543701E-2</v>
      </c>
      <c r="R28" s="4">
        <f t="shared" si="10"/>
        <v>0.1111111111111111</v>
      </c>
      <c r="S28" s="4">
        <f t="shared" si="10"/>
        <v>6.9767441860465115E-2</v>
      </c>
      <c r="T28" s="4">
        <f t="shared" ref="T28:T31" si="11">SUM(M28:S28)</f>
        <v>0.526103208650059</v>
      </c>
      <c r="U28" s="9">
        <f t="shared" si="3"/>
        <v>7.515760123572271E-2</v>
      </c>
    </row>
    <row r="29" spans="1:21" x14ac:dyDescent="0.3">
      <c r="A29" s="2" t="s">
        <v>7</v>
      </c>
      <c r="B29" s="4">
        <f>B18/SUM(B14:B20)</f>
        <v>0.36585365853658536</v>
      </c>
      <c r="C29" s="4">
        <f>C18/SUM(C14:C20)</f>
        <v>0.36585365853658536</v>
      </c>
      <c r="D29" s="4">
        <f t="shared" ref="D29:H29" si="12">D18/SUM(D14:D20)</f>
        <v>0.55555555555555547</v>
      </c>
      <c r="E29" s="4">
        <f>E18/SUM(E14:E20)</f>
        <v>0.36585365853658541</v>
      </c>
      <c r="F29" s="4">
        <f>F18/SUM(F14:F20)</f>
        <v>0.41501976284584985</v>
      </c>
      <c r="G29" s="4">
        <f t="shared" si="12"/>
        <v>0.25925925925925924</v>
      </c>
      <c r="H29" s="4">
        <f t="shared" si="12"/>
        <v>0.24590163934426232</v>
      </c>
      <c r="I29" s="4">
        <f t="shared" si="9"/>
        <v>2.573297192614683</v>
      </c>
      <c r="J29" s="9">
        <f t="shared" si="1"/>
        <v>0.36761388465924044</v>
      </c>
      <c r="L29" s="2" t="s">
        <v>7</v>
      </c>
      <c r="M29" s="4">
        <f>M18/SUM(M14:M20)</f>
        <v>0.34883720930232559</v>
      </c>
      <c r="N29" s="4">
        <f t="shared" ref="N29:S29" si="13">N18/SUM(N14:N20)</f>
        <v>0.33980582524271846</v>
      </c>
      <c r="O29" s="4">
        <f t="shared" si="13"/>
        <v>0.34883720930232559</v>
      </c>
      <c r="P29" s="4">
        <f t="shared" si="13"/>
        <v>0.34883720930232559</v>
      </c>
      <c r="Q29" s="4">
        <f t="shared" si="13"/>
        <v>0.33980582524271846</v>
      </c>
      <c r="R29" s="4">
        <f t="shared" si="13"/>
        <v>0.25925925925925924</v>
      </c>
      <c r="S29" s="4">
        <f t="shared" si="13"/>
        <v>0.34883720930232559</v>
      </c>
      <c r="T29" s="4">
        <f t="shared" si="11"/>
        <v>2.3342197469539987</v>
      </c>
      <c r="U29" s="9">
        <f t="shared" si="3"/>
        <v>0.33345996385057125</v>
      </c>
    </row>
    <row r="30" spans="1:21" x14ac:dyDescent="0.3">
      <c r="A30" s="2" t="s">
        <v>8</v>
      </c>
      <c r="B30" s="4">
        <f>B19/SUM(B14:B20)</f>
        <v>2.4390243902439022E-2</v>
      </c>
      <c r="C30" s="4">
        <f t="shared" ref="C30:H30" si="14">C19/SUM(C14:C20)</f>
        <v>2.4390243902439022E-2</v>
      </c>
      <c r="D30" s="4">
        <f>D19/SUM(D14:D20)</f>
        <v>3.7037037037037035E-2</v>
      </c>
      <c r="E30" s="4">
        <f>E19/SUM(E14:E20)</f>
        <v>2.4390243902439029E-2</v>
      </c>
      <c r="F30" s="4">
        <f>F19/SUM(F14:F20)</f>
        <v>5.9288537549407112E-2</v>
      </c>
      <c r="G30" s="4">
        <f t="shared" si="14"/>
        <v>3.7037037037037035E-2</v>
      </c>
      <c r="H30" s="4">
        <f t="shared" si="14"/>
        <v>1.6393442622950821E-2</v>
      </c>
      <c r="I30" s="4">
        <f t="shared" si="9"/>
        <v>0.22292678595374907</v>
      </c>
      <c r="J30" s="9">
        <f t="shared" si="1"/>
        <v>3.1846683707678437E-2</v>
      </c>
      <c r="L30" s="2" t="s">
        <v>8</v>
      </c>
      <c r="M30" s="4">
        <f>M19/SUM(M14:M20)</f>
        <v>2.3255813953488368E-2</v>
      </c>
      <c r="N30" s="4">
        <f t="shared" ref="N30:S30" si="15">N19/SUM(N14:N20)</f>
        <v>4.8543689320388349E-2</v>
      </c>
      <c r="O30" s="4">
        <f t="shared" si="15"/>
        <v>2.3255813953488368E-2</v>
      </c>
      <c r="P30" s="4">
        <f t="shared" si="15"/>
        <v>2.3255813953488368E-2</v>
      </c>
      <c r="Q30" s="4">
        <f t="shared" si="15"/>
        <v>4.8543689320388349E-2</v>
      </c>
      <c r="R30" s="4">
        <f t="shared" si="15"/>
        <v>3.7037037037037035E-2</v>
      </c>
      <c r="S30" s="4">
        <f t="shared" si="15"/>
        <v>2.3255813953488368E-2</v>
      </c>
      <c r="T30" s="4">
        <f t="shared" si="11"/>
        <v>0.22714767149176721</v>
      </c>
      <c r="U30" s="9">
        <f t="shared" si="3"/>
        <v>3.2449667355966744E-2</v>
      </c>
    </row>
    <row r="31" spans="1:21" x14ac:dyDescent="0.3">
      <c r="A31" s="2" t="s">
        <v>9</v>
      </c>
      <c r="B31" s="4">
        <f>B20/SUM(B14:B20)</f>
        <v>2.4390243902439022E-2</v>
      </c>
      <c r="C31" s="4">
        <f>C20/SUM(C14:C20)</f>
        <v>2.4390243902439022E-2</v>
      </c>
      <c r="D31" s="4">
        <f>D20/SUM(D14:D20)</f>
        <v>3.7037037037037035E-2</v>
      </c>
      <c r="E31" s="4">
        <f>E20/SUM(E14:E20)</f>
        <v>4.065040650406504E-2</v>
      </c>
      <c r="F31" s="4">
        <f>F20/SUM(F14:F20)</f>
        <v>8.3003952569169967E-2</v>
      </c>
      <c r="G31" s="4">
        <f t="shared" ref="G31:H31" si="16">G20/SUM(G14:G20)</f>
        <v>0.1111111111111111</v>
      </c>
      <c r="H31" s="4">
        <f t="shared" si="16"/>
        <v>4.9180327868852465E-2</v>
      </c>
      <c r="I31" s="4">
        <f t="shared" si="9"/>
        <v>0.36976332289511366</v>
      </c>
      <c r="J31" s="9">
        <f t="shared" si="1"/>
        <v>5.2823331842159094E-2</v>
      </c>
      <c r="L31" s="2" t="s">
        <v>9</v>
      </c>
      <c r="M31" s="4">
        <f>M20/SUM(M14:M20)</f>
        <v>6.9767441860465115E-2</v>
      </c>
      <c r="N31" s="4">
        <f t="shared" ref="N31:S31" si="17">N20/SUM(N14:N20)</f>
        <v>6.7961165048543701E-2</v>
      </c>
      <c r="O31" s="4">
        <f t="shared" si="17"/>
        <v>6.9767441860465115E-2</v>
      </c>
      <c r="P31" s="4">
        <f t="shared" si="17"/>
        <v>6.9767441860465115E-2</v>
      </c>
      <c r="Q31" s="4">
        <f t="shared" si="17"/>
        <v>6.7961165048543701E-2</v>
      </c>
      <c r="R31" s="4">
        <f t="shared" si="17"/>
        <v>0.1111111111111111</v>
      </c>
      <c r="S31" s="4">
        <f t="shared" si="17"/>
        <v>6.9767441860465115E-2</v>
      </c>
      <c r="T31" s="4">
        <f t="shared" si="11"/>
        <v>0.526103208650059</v>
      </c>
      <c r="U31" s="9">
        <f t="shared" si="3"/>
        <v>7.515760123572271E-2</v>
      </c>
    </row>
    <row r="32" spans="1:21" x14ac:dyDescent="0.3">
      <c r="J32" s="4">
        <f>SUM(J25:J31)</f>
        <v>1</v>
      </c>
      <c r="U32" s="4">
        <f>SUM(U25:U31)</f>
        <v>1.0000000000000002</v>
      </c>
    </row>
    <row r="35" spans="1:5" x14ac:dyDescent="0.3">
      <c r="A35" s="3" t="s">
        <v>18</v>
      </c>
      <c r="B35" s="3" t="s">
        <v>19</v>
      </c>
      <c r="C35" s="3" t="s">
        <v>0</v>
      </c>
      <c r="D35" s="3" t="s">
        <v>20</v>
      </c>
      <c r="E35" s="3" t="s">
        <v>21</v>
      </c>
    </row>
    <row r="36" spans="1:5" x14ac:dyDescent="0.3">
      <c r="A36" s="3"/>
      <c r="B36" s="3">
        <v>0</v>
      </c>
      <c r="C36" s="3"/>
      <c r="D36" s="3">
        <v>0</v>
      </c>
      <c r="E36" s="3">
        <v>0</v>
      </c>
    </row>
    <row r="37" spans="1:5" x14ac:dyDescent="0.3">
      <c r="A37" s="2" t="s">
        <v>3</v>
      </c>
      <c r="B37" s="10">
        <f t="shared" ref="B37:B43" si="18">U25</f>
        <v>7.515760123572271E-2</v>
      </c>
      <c r="C37" s="10">
        <f t="shared" ref="C37:C43" si="19">J25</f>
        <v>8.4339473181038002E-2</v>
      </c>
      <c r="D37" s="10">
        <f>B37*1.15</f>
        <v>8.6431241421081106E-2</v>
      </c>
      <c r="E37" s="10">
        <f>B37*0.25</f>
        <v>1.8789400308930677E-2</v>
      </c>
    </row>
    <row r="38" spans="1:5" x14ac:dyDescent="0.3">
      <c r="A38" s="2" t="s">
        <v>4</v>
      </c>
      <c r="B38" s="10">
        <f t="shared" si="18"/>
        <v>0.33345996385057125</v>
      </c>
      <c r="C38" s="10">
        <f t="shared" si="19"/>
        <v>8.4339473181038002E-2</v>
      </c>
      <c r="D38" s="10">
        <f t="shared" ref="D38:D43" si="20">B38*1.15</f>
        <v>0.38347895842815694</v>
      </c>
      <c r="E38" s="10">
        <f t="shared" ref="E38:E43" si="21">B38*0.25</f>
        <v>8.3364990962642813E-2</v>
      </c>
    </row>
    <row r="39" spans="1:5" x14ac:dyDescent="0.3">
      <c r="A39" s="2" t="s">
        <v>5</v>
      </c>
      <c r="B39" s="10">
        <f t="shared" si="18"/>
        <v>7.515760123572271E-2</v>
      </c>
      <c r="C39" s="10">
        <f t="shared" si="19"/>
        <v>0.22278428277767673</v>
      </c>
      <c r="D39" s="10">
        <f t="shared" si="20"/>
        <v>8.6431241421081106E-2</v>
      </c>
      <c r="E39" s="10">
        <f t="shared" si="21"/>
        <v>1.8789400308930677E-2</v>
      </c>
    </row>
    <row r="40" spans="1:5" x14ac:dyDescent="0.3">
      <c r="A40" s="2" t="s">
        <v>6</v>
      </c>
      <c r="B40" s="10">
        <f t="shared" si="18"/>
        <v>7.515760123572271E-2</v>
      </c>
      <c r="C40" s="10">
        <f t="shared" si="19"/>
        <v>0.15625287065116927</v>
      </c>
      <c r="D40" s="10">
        <f t="shared" si="20"/>
        <v>8.6431241421081106E-2</v>
      </c>
      <c r="E40" s="10">
        <f t="shared" si="21"/>
        <v>1.8789400308930677E-2</v>
      </c>
    </row>
    <row r="41" spans="1:5" x14ac:dyDescent="0.3">
      <c r="A41" s="2" t="s">
        <v>7</v>
      </c>
      <c r="B41" s="10">
        <f t="shared" si="18"/>
        <v>0.33345996385057125</v>
      </c>
      <c r="C41" s="10">
        <f t="shared" si="19"/>
        <v>0.36761388465924044</v>
      </c>
      <c r="D41" s="10">
        <f t="shared" si="20"/>
        <v>0.38347895842815694</v>
      </c>
      <c r="E41" s="10">
        <f t="shared" si="21"/>
        <v>8.3364990962642813E-2</v>
      </c>
    </row>
    <row r="42" spans="1:5" x14ac:dyDescent="0.3">
      <c r="A42" s="2" t="s">
        <v>8</v>
      </c>
      <c r="B42" s="10">
        <f t="shared" si="18"/>
        <v>3.2449667355966744E-2</v>
      </c>
      <c r="C42" s="10">
        <f t="shared" si="19"/>
        <v>3.1846683707678437E-2</v>
      </c>
      <c r="D42" s="10">
        <f t="shared" si="20"/>
        <v>3.7317117459361754E-2</v>
      </c>
      <c r="E42" s="10">
        <f t="shared" si="21"/>
        <v>8.1124168389916859E-3</v>
      </c>
    </row>
    <row r="43" spans="1:5" x14ac:dyDescent="0.3">
      <c r="A43" s="2" t="s">
        <v>9</v>
      </c>
      <c r="B43" s="10">
        <f t="shared" si="18"/>
        <v>7.515760123572271E-2</v>
      </c>
      <c r="C43" s="10">
        <f t="shared" si="19"/>
        <v>5.2823331842159094E-2</v>
      </c>
      <c r="D43" s="10">
        <f t="shared" si="20"/>
        <v>8.6431241421081106E-2</v>
      </c>
      <c r="E43" s="10">
        <f t="shared" si="21"/>
        <v>1.8789400308930677E-2</v>
      </c>
    </row>
    <row r="46" spans="1:5" x14ac:dyDescent="0.3">
      <c r="C46" t="s">
        <v>30</v>
      </c>
    </row>
    <row r="47" spans="1:5" x14ac:dyDescent="0.3">
      <c r="C47" t="s">
        <v>31</v>
      </c>
    </row>
    <row r="48" spans="1:5" x14ac:dyDescent="0.3">
      <c r="C48" t="s">
        <v>29</v>
      </c>
    </row>
  </sheetData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Dzaky Abdurrahman</dc:creator>
  <cp:lastModifiedBy>USER</cp:lastModifiedBy>
  <dcterms:created xsi:type="dcterms:W3CDTF">2020-05-12T00:26:55Z</dcterms:created>
  <dcterms:modified xsi:type="dcterms:W3CDTF">2020-05-12T10:51:19Z</dcterms:modified>
</cp:coreProperties>
</file>