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TK one drive\OneDrive - University of Tennessee\Biosystems Engineering\Microplastic Project\Incubation data\Final Data Microplastic Lab incubation\"/>
    </mc:Choice>
  </mc:AlternateContent>
  <xr:revisionPtr revIDLastSave="0" documentId="13_ncr:1_{EAC9F3EB-ABC3-4929-BAEC-7972275B9DA2}" xr6:coauthVersionLast="47" xr6:coauthVersionMax="47" xr10:uidLastSave="{00000000-0000-0000-0000-000000000000}"/>
  <bookViews>
    <workbookView xWindow="-108" yWindow="-108" windowWidth="23256" windowHeight="12456" firstSheet="5" activeTab="7" xr2:uid="{00000000-000D-0000-FFFF-FFFF00000000}"/>
  </bookViews>
  <sheets>
    <sheet name="13C)" sheetId="17" r:id="rId1"/>
    <sheet name="TN" sheetId="16" r:id="rId2"/>
    <sheet name="SOC" sheetId="15" r:id="rId3"/>
    <sheet name="XYL" sheetId="14" r:id="rId4"/>
    <sheet name="LAP" sheetId="13" r:id="rId5"/>
    <sheet name="CB" sheetId="12" r:id="rId6"/>
    <sheet name="BG" sheetId="8" r:id="rId7"/>
    <sheet name="Priming" sheetId="9" r:id="rId8"/>
    <sheet name="CumCO2" sheetId="10" r:id="rId9"/>
    <sheet name="MBC" sheetId="11" r:id="rId10"/>
    <sheet name="DOC" sheetId="7" r:id="rId11"/>
    <sheet name="Ammonium" sheetId="6" r:id="rId12"/>
    <sheet name="Nitrate" sheetId="5" r:id="rId13"/>
    <sheet name="pH" sheetId="4" r:id="rId14"/>
    <sheet name="all_data_R" sheetId="3" r:id="rId15"/>
    <sheet name="all_data" sheetId="2" r:id="rId16"/>
  </sheets>
  <definedNames>
    <definedName name="_xlnm._FilterDatabase" localSheetId="0" hidden="1">'13C)'!$E$1:$E$172</definedName>
    <definedName name="_xlnm._FilterDatabase" localSheetId="15" hidden="1">all_data!$C$1:$C$172</definedName>
    <definedName name="_xlnm._FilterDatabase" localSheetId="14" hidden="1">all_data_R!$C$1:$C$172</definedName>
    <definedName name="_xlnm._FilterDatabase" localSheetId="11" hidden="1">Ammonium!$E$1:$E$172</definedName>
    <definedName name="_xlnm._FilterDatabase" localSheetId="6" hidden="1">BG!$E$1:$E$172</definedName>
    <definedName name="_xlnm._FilterDatabase" localSheetId="5" hidden="1">CB!$E$1:$E$172</definedName>
    <definedName name="_xlnm._FilterDatabase" localSheetId="10" hidden="1">DOC!$E$1:$E$172</definedName>
    <definedName name="_xlnm._FilterDatabase" localSheetId="4" hidden="1">LAP!$E$1:$E$172</definedName>
    <definedName name="_xlnm._FilterDatabase" localSheetId="9" hidden="1">MBC!$E$1:$E$172</definedName>
    <definedName name="_xlnm._FilterDatabase" localSheetId="12" hidden="1">Nitrate!$E$1:$E$172</definedName>
    <definedName name="_xlnm._FilterDatabase" localSheetId="13" hidden="1">pH!$E$1:$E$172</definedName>
    <definedName name="_xlnm._FilterDatabase" localSheetId="7" hidden="1">Priming!$C$1:$C$33</definedName>
    <definedName name="_xlnm._FilterDatabase" localSheetId="2" hidden="1">SOC!$E$1:$E$172</definedName>
    <definedName name="_xlnm._FilterDatabase" localSheetId="1" hidden="1">TN!$E$1:$E$172</definedName>
    <definedName name="_xlnm._FilterDatabase" localSheetId="3" hidden="1">XYL!$E$1:$E$172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2" l="1"/>
  <c r="AS3" i="2"/>
  <c r="AV3" i="2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Q171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Q16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P171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P16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O171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O16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N171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N166" i="17"/>
  <c r="B5" i="17"/>
  <c r="B4" i="17"/>
  <c r="B3" i="17"/>
  <c r="B2" i="17"/>
  <c r="AW161" i="2"/>
  <c r="AS161" i="2"/>
  <c r="AT161" i="2" s="1"/>
  <c r="AR161" i="2"/>
  <c r="AP161" i="2"/>
  <c r="AW160" i="2"/>
  <c r="AS160" i="2"/>
  <c r="AT160" i="2" s="1"/>
  <c r="AR160" i="2"/>
  <c r="AP160" i="2"/>
  <c r="AW159" i="2"/>
  <c r="AS159" i="2"/>
  <c r="AT159" i="2" s="1"/>
  <c r="AR159" i="2"/>
  <c r="AP159" i="2"/>
  <c r="AW158" i="2"/>
  <c r="AU158" i="2"/>
  <c r="AT158" i="2"/>
  <c r="AV158" i="2" s="1"/>
  <c r="AS158" i="2"/>
  <c r="AR158" i="2"/>
  <c r="AP158" i="2"/>
  <c r="AW156" i="2"/>
  <c r="AT156" i="2"/>
  <c r="AV156" i="2" s="1"/>
  <c r="AS156" i="2"/>
  <c r="AR156" i="2"/>
  <c r="AP156" i="2"/>
  <c r="AW155" i="2"/>
  <c r="AS155" i="2"/>
  <c r="AT155" i="2" s="1"/>
  <c r="AR155" i="2"/>
  <c r="AP155" i="2"/>
  <c r="AW154" i="2"/>
  <c r="AT154" i="2"/>
  <c r="AV154" i="2" s="1"/>
  <c r="AS154" i="2"/>
  <c r="AR154" i="2"/>
  <c r="AP154" i="2"/>
  <c r="AW153" i="2"/>
  <c r="AS153" i="2"/>
  <c r="AT153" i="2" s="1"/>
  <c r="AR153" i="2"/>
  <c r="AP153" i="2"/>
  <c r="AW151" i="2"/>
  <c r="AS151" i="2"/>
  <c r="AT151" i="2" s="1"/>
  <c r="AR151" i="2"/>
  <c r="AP151" i="2"/>
  <c r="AW150" i="2"/>
  <c r="AS150" i="2"/>
  <c r="AT150" i="2" s="1"/>
  <c r="AR150" i="2"/>
  <c r="AP150" i="2"/>
  <c r="AW149" i="2"/>
  <c r="AV149" i="2"/>
  <c r="AU149" i="2"/>
  <c r="AT149" i="2"/>
  <c r="AS149" i="2"/>
  <c r="AR149" i="2"/>
  <c r="AP149" i="2"/>
  <c r="AW148" i="2"/>
  <c r="AU148" i="2"/>
  <c r="AT148" i="2"/>
  <c r="AV148" i="2" s="1"/>
  <c r="AS148" i="2"/>
  <c r="AR148" i="2"/>
  <c r="AP148" i="2"/>
  <c r="AW146" i="2"/>
  <c r="AT146" i="2"/>
  <c r="AV146" i="2" s="1"/>
  <c r="AS146" i="2"/>
  <c r="AR146" i="2"/>
  <c r="AP146" i="2"/>
  <c r="AW145" i="2"/>
  <c r="AS145" i="2"/>
  <c r="AT145" i="2" s="1"/>
  <c r="AR145" i="2"/>
  <c r="AP145" i="2"/>
  <c r="AW144" i="2"/>
  <c r="AT144" i="2"/>
  <c r="AV144" i="2" s="1"/>
  <c r="AS144" i="2"/>
  <c r="AR144" i="2"/>
  <c r="AP144" i="2"/>
  <c r="AW143" i="2"/>
  <c r="AS143" i="2"/>
  <c r="AT143" i="2" s="1"/>
  <c r="AR143" i="2"/>
  <c r="AP143" i="2"/>
  <c r="AW141" i="2"/>
  <c r="AS141" i="2"/>
  <c r="AT141" i="2" s="1"/>
  <c r="AR141" i="2"/>
  <c r="AP141" i="2"/>
  <c r="AW140" i="2"/>
  <c r="AS140" i="2"/>
  <c r="AT140" i="2" s="1"/>
  <c r="AR140" i="2"/>
  <c r="AP140" i="2"/>
  <c r="AW139" i="2"/>
  <c r="AS139" i="2"/>
  <c r="AT139" i="2" s="1"/>
  <c r="AR139" i="2"/>
  <c r="AP139" i="2"/>
  <c r="AW138" i="2"/>
  <c r="AS138" i="2"/>
  <c r="AT138" i="2" s="1"/>
  <c r="AR138" i="2"/>
  <c r="AP138" i="2"/>
  <c r="AW136" i="2"/>
  <c r="AT136" i="2"/>
  <c r="AV136" i="2" s="1"/>
  <c r="AS136" i="2"/>
  <c r="AR136" i="2"/>
  <c r="AP136" i="2"/>
  <c r="AW135" i="2"/>
  <c r="AS135" i="2"/>
  <c r="AT135" i="2" s="1"/>
  <c r="AR135" i="2"/>
  <c r="AP135" i="2"/>
  <c r="AW134" i="2"/>
  <c r="AT134" i="2"/>
  <c r="AV134" i="2" s="1"/>
  <c r="AS134" i="2"/>
  <c r="AR134" i="2"/>
  <c r="AP134" i="2"/>
  <c r="AW133" i="2"/>
  <c r="AS133" i="2"/>
  <c r="AT133" i="2" s="1"/>
  <c r="AR133" i="2"/>
  <c r="AP133" i="2"/>
  <c r="AW131" i="2"/>
  <c r="AS131" i="2"/>
  <c r="AT131" i="2" s="1"/>
  <c r="AR131" i="2"/>
  <c r="AP131" i="2"/>
  <c r="AW130" i="2"/>
  <c r="AS130" i="2"/>
  <c r="AT130" i="2" s="1"/>
  <c r="AR130" i="2"/>
  <c r="AP130" i="2"/>
  <c r="AW129" i="2"/>
  <c r="AS129" i="2"/>
  <c r="AT129" i="2" s="1"/>
  <c r="AR129" i="2"/>
  <c r="AP129" i="2"/>
  <c r="AW128" i="2"/>
  <c r="AS128" i="2"/>
  <c r="AT128" i="2" s="1"/>
  <c r="AR128" i="2"/>
  <c r="AP128" i="2"/>
  <c r="AW126" i="2"/>
  <c r="AT126" i="2"/>
  <c r="AV126" i="2" s="1"/>
  <c r="AS126" i="2"/>
  <c r="AR126" i="2"/>
  <c r="AP126" i="2"/>
  <c r="AW125" i="2"/>
  <c r="AS125" i="2"/>
  <c r="AT125" i="2" s="1"/>
  <c r="AR125" i="2"/>
  <c r="AP125" i="2"/>
  <c r="AW124" i="2"/>
  <c r="AT124" i="2"/>
  <c r="AV124" i="2" s="1"/>
  <c r="AS124" i="2"/>
  <c r="AR124" i="2"/>
  <c r="AP124" i="2"/>
  <c r="AW123" i="2"/>
  <c r="AS123" i="2"/>
  <c r="AT123" i="2" s="1"/>
  <c r="AR123" i="2"/>
  <c r="AP123" i="2"/>
  <c r="AW121" i="2"/>
  <c r="AS121" i="2"/>
  <c r="AT121" i="2" s="1"/>
  <c r="AR121" i="2"/>
  <c r="AP121" i="2"/>
  <c r="AW120" i="2"/>
  <c r="AS120" i="2"/>
  <c r="AT120" i="2" s="1"/>
  <c r="AR120" i="2"/>
  <c r="AP120" i="2"/>
  <c r="AW119" i="2"/>
  <c r="AS119" i="2"/>
  <c r="AT119" i="2" s="1"/>
  <c r="AR119" i="2"/>
  <c r="AP119" i="2"/>
  <c r="AW118" i="2"/>
  <c r="AU118" i="2"/>
  <c r="AT118" i="2"/>
  <c r="AV118" i="2" s="1"/>
  <c r="AS118" i="2"/>
  <c r="AR118" i="2"/>
  <c r="AP118" i="2"/>
  <c r="AW116" i="2"/>
  <c r="AT116" i="2"/>
  <c r="AV116" i="2" s="1"/>
  <c r="AS116" i="2"/>
  <c r="AR116" i="2"/>
  <c r="AP116" i="2"/>
  <c r="AW115" i="2"/>
  <c r="AS115" i="2"/>
  <c r="AT115" i="2" s="1"/>
  <c r="AR115" i="2"/>
  <c r="AP115" i="2"/>
  <c r="AW114" i="2"/>
  <c r="AT114" i="2"/>
  <c r="AV114" i="2" s="1"/>
  <c r="AS114" i="2"/>
  <c r="AR114" i="2"/>
  <c r="AP114" i="2"/>
  <c r="AW113" i="2"/>
  <c r="AS113" i="2"/>
  <c r="AT113" i="2" s="1"/>
  <c r="AR113" i="2"/>
  <c r="AP113" i="2"/>
  <c r="AW111" i="2"/>
  <c r="AS111" i="2"/>
  <c r="AT111" i="2" s="1"/>
  <c r="AR111" i="2"/>
  <c r="AP111" i="2"/>
  <c r="AW110" i="2"/>
  <c r="AS110" i="2"/>
  <c r="AT110" i="2" s="1"/>
  <c r="AR110" i="2"/>
  <c r="AP110" i="2"/>
  <c r="AW109" i="2"/>
  <c r="AS109" i="2"/>
  <c r="AT109" i="2" s="1"/>
  <c r="AR109" i="2"/>
  <c r="AP109" i="2"/>
  <c r="AW108" i="2"/>
  <c r="AS108" i="2"/>
  <c r="AT108" i="2" s="1"/>
  <c r="AR108" i="2"/>
  <c r="AP108" i="2"/>
  <c r="AW106" i="2"/>
  <c r="AT106" i="2"/>
  <c r="AV106" i="2" s="1"/>
  <c r="AS106" i="2"/>
  <c r="AR106" i="2"/>
  <c r="AP106" i="2"/>
  <c r="AW105" i="2"/>
  <c r="AS105" i="2"/>
  <c r="AT105" i="2" s="1"/>
  <c r="AR105" i="2"/>
  <c r="AP105" i="2"/>
  <c r="AW104" i="2"/>
  <c r="AT104" i="2"/>
  <c r="AV104" i="2" s="1"/>
  <c r="AS104" i="2"/>
  <c r="AR104" i="2"/>
  <c r="AP104" i="2"/>
  <c r="AW103" i="2"/>
  <c r="AS103" i="2"/>
  <c r="AT103" i="2" s="1"/>
  <c r="AR103" i="2"/>
  <c r="AP103" i="2"/>
  <c r="AW101" i="2"/>
  <c r="AS101" i="2"/>
  <c r="AT101" i="2" s="1"/>
  <c r="AR101" i="2"/>
  <c r="AP101" i="2"/>
  <c r="AW100" i="2"/>
  <c r="AS100" i="2"/>
  <c r="AT100" i="2" s="1"/>
  <c r="AR100" i="2"/>
  <c r="AP100" i="2"/>
  <c r="AW99" i="2"/>
  <c r="AV99" i="2"/>
  <c r="AT99" i="2"/>
  <c r="AU99" i="2" s="1"/>
  <c r="AS99" i="2"/>
  <c r="AR99" i="2"/>
  <c r="AP99" i="2"/>
  <c r="AW98" i="2"/>
  <c r="AS98" i="2"/>
  <c r="AT98" i="2" s="1"/>
  <c r="AR98" i="2"/>
  <c r="AP98" i="2"/>
  <c r="AW96" i="2"/>
  <c r="AT96" i="2"/>
  <c r="AV96" i="2" s="1"/>
  <c r="AS96" i="2"/>
  <c r="AR96" i="2"/>
  <c r="AP96" i="2"/>
  <c r="AW95" i="2"/>
  <c r="AS95" i="2"/>
  <c r="AT95" i="2" s="1"/>
  <c r="AR95" i="2"/>
  <c r="AP95" i="2"/>
  <c r="AW94" i="2"/>
  <c r="AT94" i="2"/>
  <c r="AV94" i="2" s="1"/>
  <c r="AS94" i="2"/>
  <c r="AR94" i="2"/>
  <c r="AP94" i="2"/>
  <c r="AW93" i="2"/>
  <c r="AS93" i="2"/>
  <c r="AT93" i="2" s="1"/>
  <c r="AR93" i="2"/>
  <c r="AP93" i="2"/>
  <c r="AW91" i="2"/>
  <c r="AS91" i="2"/>
  <c r="AT91" i="2" s="1"/>
  <c r="AR91" i="2"/>
  <c r="AP91" i="2"/>
  <c r="AW90" i="2"/>
  <c r="AS90" i="2"/>
  <c r="AT90" i="2" s="1"/>
  <c r="AR90" i="2"/>
  <c r="AP90" i="2"/>
  <c r="AW89" i="2"/>
  <c r="AV89" i="2"/>
  <c r="AT89" i="2"/>
  <c r="AU89" i="2" s="1"/>
  <c r="AS89" i="2"/>
  <c r="AR89" i="2"/>
  <c r="AP89" i="2"/>
  <c r="AW88" i="2"/>
  <c r="AS88" i="2"/>
  <c r="AT88" i="2" s="1"/>
  <c r="AR88" i="2"/>
  <c r="AP88" i="2"/>
  <c r="AW86" i="2"/>
  <c r="AT86" i="2"/>
  <c r="AV86" i="2" s="1"/>
  <c r="AS86" i="2"/>
  <c r="AR86" i="2"/>
  <c r="AP86" i="2"/>
  <c r="AW85" i="2"/>
  <c r="AS85" i="2"/>
  <c r="AT85" i="2" s="1"/>
  <c r="AR85" i="2"/>
  <c r="AP85" i="2"/>
  <c r="AW84" i="2"/>
  <c r="AT84" i="2"/>
  <c r="AV84" i="2" s="1"/>
  <c r="AS84" i="2"/>
  <c r="AR84" i="2"/>
  <c r="AP84" i="2"/>
  <c r="AW83" i="2"/>
  <c r="AS83" i="2"/>
  <c r="AT83" i="2" s="1"/>
  <c r="AR83" i="2"/>
  <c r="AP83" i="2"/>
  <c r="AW81" i="2"/>
  <c r="AT81" i="2"/>
  <c r="AV81" i="2" s="1"/>
  <c r="AS81" i="2"/>
  <c r="AR81" i="2"/>
  <c r="AP81" i="2"/>
  <c r="AW80" i="2"/>
  <c r="AS80" i="2"/>
  <c r="AT80" i="2" s="1"/>
  <c r="AR80" i="2"/>
  <c r="AP80" i="2"/>
  <c r="AW79" i="2"/>
  <c r="AS79" i="2"/>
  <c r="AT79" i="2" s="1"/>
  <c r="AR79" i="2"/>
  <c r="AP79" i="2"/>
  <c r="AW78" i="2"/>
  <c r="AV78" i="2"/>
  <c r="AU78" i="2"/>
  <c r="AT78" i="2"/>
  <c r="AS78" i="2"/>
  <c r="AR78" i="2"/>
  <c r="AP78" i="2"/>
  <c r="AW76" i="2"/>
  <c r="AT76" i="2"/>
  <c r="AU76" i="2" s="1"/>
  <c r="AS76" i="2"/>
  <c r="AR76" i="2"/>
  <c r="AP76" i="2"/>
  <c r="AW75" i="2"/>
  <c r="AS75" i="2"/>
  <c r="AT75" i="2" s="1"/>
  <c r="AR75" i="2"/>
  <c r="AP75" i="2"/>
  <c r="AW74" i="2"/>
  <c r="AS74" i="2"/>
  <c r="AT74" i="2" s="1"/>
  <c r="AR74" i="2"/>
  <c r="AP74" i="2"/>
  <c r="AW73" i="2"/>
  <c r="AS73" i="2"/>
  <c r="AT73" i="2" s="1"/>
  <c r="AR73" i="2"/>
  <c r="AP73" i="2"/>
  <c r="AW71" i="2"/>
  <c r="AT71" i="2"/>
  <c r="AV71" i="2" s="1"/>
  <c r="AS71" i="2"/>
  <c r="AR71" i="2"/>
  <c r="AP71" i="2"/>
  <c r="AW70" i="2"/>
  <c r="AS70" i="2"/>
  <c r="AT70" i="2" s="1"/>
  <c r="AR70" i="2"/>
  <c r="AP70" i="2"/>
  <c r="AW69" i="2"/>
  <c r="AS69" i="2"/>
  <c r="AT69" i="2" s="1"/>
  <c r="AR69" i="2"/>
  <c r="AP69" i="2"/>
  <c r="AW68" i="2"/>
  <c r="AS68" i="2"/>
  <c r="AT68" i="2" s="1"/>
  <c r="AR68" i="2"/>
  <c r="AP68" i="2"/>
  <c r="AW66" i="2"/>
  <c r="AT66" i="2"/>
  <c r="AV66" i="2" s="1"/>
  <c r="AS66" i="2"/>
  <c r="AR66" i="2"/>
  <c r="AP66" i="2"/>
  <c r="AW65" i="2"/>
  <c r="AS65" i="2"/>
  <c r="AT65" i="2" s="1"/>
  <c r="AR65" i="2"/>
  <c r="AP65" i="2"/>
  <c r="AW64" i="2"/>
  <c r="AS64" i="2"/>
  <c r="AT64" i="2" s="1"/>
  <c r="AR64" i="2"/>
  <c r="AP64" i="2"/>
  <c r="AW63" i="2"/>
  <c r="AU63" i="2"/>
  <c r="AT63" i="2"/>
  <c r="AS63" i="2"/>
  <c r="AR63" i="2"/>
  <c r="AP63" i="2"/>
  <c r="AV63" i="2" s="1"/>
  <c r="AW61" i="2"/>
  <c r="AT61" i="2"/>
  <c r="AV61" i="2" s="1"/>
  <c r="AS61" i="2"/>
  <c r="AR61" i="2"/>
  <c r="AP61" i="2"/>
  <c r="AW60" i="2"/>
  <c r="AS60" i="2"/>
  <c r="AT60" i="2" s="1"/>
  <c r="AR60" i="2"/>
  <c r="AP60" i="2"/>
  <c r="AW59" i="2"/>
  <c r="AS59" i="2"/>
  <c r="AT59" i="2" s="1"/>
  <c r="AR59" i="2"/>
  <c r="AP59" i="2"/>
  <c r="AW58" i="2"/>
  <c r="AS58" i="2"/>
  <c r="AT58" i="2" s="1"/>
  <c r="AR58" i="2"/>
  <c r="AP58" i="2"/>
  <c r="AW56" i="2"/>
  <c r="AT56" i="2"/>
  <c r="AU56" i="2" s="1"/>
  <c r="AS56" i="2"/>
  <c r="AR56" i="2"/>
  <c r="AP56" i="2"/>
  <c r="AW55" i="2"/>
  <c r="AS55" i="2"/>
  <c r="AT55" i="2" s="1"/>
  <c r="AR55" i="2"/>
  <c r="AP55" i="2"/>
  <c r="AW54" i="2"/>
  <c r="AS54" i="2"/>
  <c r="AT54" i="2" s="1"/>
  <c r="AR54" i="2"/>
  <c r="AP54" i="2"/>
  <c r="AW53" i="2"/>
  <c r="AU53" i="2"/>
  <c r="AT53" i="2"/>
  <c r="AS53" i="2"/>
  <c r="AR53" i="2"/>
  <c r="AP53" i="2"/>
  <c r="AV53" i="2" s="1"/>
  <c r="AW51" i="2"/>
  <c r="AT51" i="2"/>
  <c r="AV51" i="2" s="1"/>
  <c r="AS51" i="2"/>
  <c r="AR51" i="2"/>
  <c r="AP51" i="2"/>
  <c r="AW50" i="2"/>
  <c r="AS50" i="2"/>
  <c r="AT50" i="2" s="1"/>
  <c r="AR50" i="2"/>
  <c r="AP50" i="2"/>
  <c r="AW49" i="2"/>
  <c r="AS49" i="2"/>
  <c r="AT49" i="2" s="1"/>
  <c r="AR49" i="2"/>
  <c r="AP49" i="2"/>
  <c r="AW48" i="2"/>
  <c r="AS48" i="2"/>
  <c r="AT48" i="2" s="1"/>
  <c r="AR48" i="2"/>
  <c r="AP48" i="2"/>
  <c r="AW46" i="2"/>
  <c r="AT46" i="2"/>
  <c r="AU46" i="2" s="1"/>
  <c r="AS46" i="2"/>
  <c r="AR46" i="2"/>
  <c r="AP46" i="2"/>
  <c r="AW45" i="2"/>
  <c r="AS45" i="2"/>
  <c r="AT45" i="2" s="1"/>
  <c r="AR45" i="2"/>
  <c r="AP45" i="2"/>
  <c r="AW44" i="2"/>
  <c r="AS44" i="2"/>
  <c r="AT44" i="2" s="1"/>
  <c r="AR44" i="2"/>
  <c r="AP44" i="2"/>
  <c r="AW43" i="2"/>
  <c r="AU43" i="2"/>
  <c r="AT43" i="2"/>
  <c r="AV43" i="2" s="1"/>
  <c r="AS43" i="2"/>
  <c r="AR43" i="2"/>
  <c r="AP43" i="2"/>
  <c r="AW41" i="2"/>
  <c r="AS41" i="2"/>
  <c r="AT41" i="2" s="1"/>
  <c r="AR41" i="2"/>
  <c r="AP41" i="2"/>
  <c r="AW40" i="2"/>
  <c r="AT40" i="2"/>
  <c r="AV40" i="2" s="1"/>
  <c r="AS40" i="2"/>
  <c r="AR40" i="2"/>
  <c r="AP40" i="2"/>
  <c r="AW39" i="2"/>
  <c r="AS39" i="2"/>
  <c r="AT39" i="2" s="1"/>
  <c r="AR39" i="2"/>
  <c r="AP39" i="2"/>
  <c r="AW38" i="2"/>
  <c r="AS38" i="2"/>
  <c r="AT38" i="2" s="1"/>
  <c r="AR38" i="2"/>
  <c r="AP38" i="2"/>
  <c r="AW36" i="2"/>
  <c r="AT36" i="2"/>
  <c r="AV36" i="2" s="1"/>
  <c r="AS36" i="2"/>
  <c r="AR36" i="2"/>
  <c r="AP36" i="2"/>
  <c r="AW35" i="2"/>
  <c r="AS35" i="2"/>
  <c r="AT35" i="2" s="1"/>
  <c r="AR35" i="2"/>
  <c r="AP35" i="2"/>
  <c r="AW34" i="2"/>
  <c r="AT34" i="2"/>
  <c r="AV34" i="2" s="1"/>
  <c r="AS34" i="2"/>
  <c r="AR34" i="2"/>
  <c r="AP34" i="2"/>
  <c r="AW33" i="2"/>
  <c r="AS33" i="2"/>
  <c r="AT33" i="2" s="1"/>
  <c r="AR33" i="2"/>
  <c r="AP33" i="2"/>
  <c r="AW31" i="2"/>
  <c r="AS31" i="2"/>
  <c r="AT31" i="2" s="1"/>
  <c r="AR31" i="2"/>
  <c r="AP31" i="2"/>
  <c r="AW30" i="2"/>
  <c r="AT30" i="2"/>
  <c r="AV30" i="2" s="1"/>
  <c r="AS30" i="2"/>
  <c r="AR30" i="2"/>
  <c r="AP30" i="2"/>
  <c r="AW29" i="2"/>
  <c r="AS29" i="2"/>
  <c r="AT29" i="2" s="1"/>
  <c r="AR29" i="2"/>
  <c r="AP29" i="2"/>
  <c r="AW28" i="2"/>
  <c r="AS28" i="2"/>
  <c r="AT28" i="2" s="1"/>
  <c r="AR28" i="2"/>
  <c r="AP28" i="2"/>
  <c r="AW26" i="2"/>
  <c r="AT26" i="2"/>
  <c r="AV26" i="2" s="1"/>
  <c r="AS26" i="2"/>
  <c r="AR26" i="2"/>
  <c r="AP26" i="2"/>
  <c r="AW25" i="2"/>
  <c r="AS25" i="2"/>
  <c r="AT25" i="2" s="1"/>
  <c r="AR25" i="2"/>
  <c r="AP25" i="2"/>
  <c r="AW24" i="2"/>
  <c r="AT24" i="2"/>
  <c r="AV24" i="2" s="1"/>
  <c r="AS24" i="2"/>
  <c r="AR24" i="2"/>
  <c r="AP24" i="2"/>
  <c r="AW23" i="2"/>
  <c r="AS23" i="2"/>
  <c r="AT23" i="2" s="1"/>
  <c r="AR23" i="2"/>
  <c r="AP23" i="2"/>
  <c r="AW21" i="2"/>
  <c r="AS21" i="2"/>
  <c r="AT21" i="2" s="1"/>
  <c r="AR21" i="2"/>
  <c r="AP21" i="2"/>
  <c r="AW20" i="2"/>
  <c r="AS20" i="2"/>
  <c r="AT20" i="2" s="1"/>
  <c r="AR20" i="2"/>
  <c r="AP20" i="2"/>
  <c r="AW19" i="2"/>
  <c r="AS19" i="2"/>
  <c r="AT19" i="2" s="1"/>
  <c r="AR19" i="2"/>
  <c r="AP19" i="2"/>
  <c r="AW18" i="2"/>
  <c r="AU18" i="2"/>
  <c r="AT18" i="2"/>
  <c r="AV18" i="2" s="1"/>
  <c r="AS18" i="2"/>
  <c r="AR18" i="2"/>
  <c r="AP18" i="2"/>
  <c r="AW16" i="2"/>
  <c r="AT16" i="2"/>
  <c r="AV16" i="2" s="1"/>
  <c r="AS16" i="2"/>
  <c r="AR16" i="2"/>
  <c r="AP16" i="2"/>
  <c r="AW15" i="2"/>
  <c r="AS15" i="2"/>
  <c r="AT15" i="2" s="1"/>
  <c r="AR15" i="2"/>
  <c r="AP15" i="2"/>
  <c r="AW14" i="2"/>
  <c r="AU14" i="2"/>
  <c r="AT14" i="2"/>
  <c r="AV14" i="2" s="1"/>
  <c r="AS14" i="2"/>
  <c r="AR14" i="2"/>
  <c r="AP14" i="2"/>
  <c r="AW13" i="2"/>
  <c r="AT13" i="2"/>
  <c r="AV13" i="2" s="1"/>
  <c r="AS13" i="2"/>
  <c r="AR13" i="2"/>
  <c r="AP13" i="2"/>
  <c r="AW11" i="2"/>
  <c r="AT11" i="2"/>
  <c r="AV11" i="2" s="1"/>
  <c r="AS11" i="2"/>
  <c r="AR11" i="2"/>
  <c r="AP11" i="2"/>
  <c r="AW10" i="2"/>
  <c r="AS10" i="2"/>
  <c r="AT10" i="2" s="1"/>
  <c r="AR10" i="2"/>
  <c r="AP10" i="2"/>
  <c r="AW9" i="2"/>
  <c r="AS9" i="2"/>
  <c r="AT9" i="2" s="1"/>
  <c r="AR9" i="2"/>
  <c r="AP9" i="2"/>
  <c r="AW8" i="2"/>
  <c r="AU8" i="2"/>
  <c r="AT8" i="2"/>
  <c r="AV8" i="2" s="1"/>
  <c r="AS8" i="2"/>
  <c r="AR8" i="2"/>
  <c r="AP8" i="2"/>
  <c r="AP4" i="2"/>
  <c r="AP5" i="2"/>
  <c r="AP6" i="2"/>
  <c r="AP3" i="2"/>
  <c r="AR4" i="2"/>
  <c r="AR5" i="2"/>
  <c r="AR6" i="2"/>
  <c r="AW6" i="2"/>
  <c r="N163" i="17" l="1"/>
  <c r="N167" i="17"/>
  <c r="N168" i="17"/>
  <c r="N172" i="17"/>
  <c r="O163" i="17"/>
  <c r="J167" i="17"/>
  <c r="J166" i="17"/>
  <c r="J165" i="17"/>
  <c r="J164" i="17"/>
  <c r="O168" i="17"/>
  <c r="O172" i="17"/>
  <c r="J171" i="17"/>
  <c r="J170" i="17"/>
  <c r="J169" i="17"/>
  <c r="P163" i="17"/>
  <c r="P167" i="17"/>
  <c r="P168" i="17"/>
  <c r="P172" i="17"/>
  <c r="Q163" i="17"/>
  <c r="Q167" i="17"/>
  <c r="Q168" i="17"/>
  <c r="Q172" i="17"/>
  <c r="N164" i="17"/>
  <c r="N169" i="17"/>
  <c r="O164" i="17"/>
  <c r="O169" i="17"/>
  <c r="P164" i="17"/>
  <c r="P169" i="17"/>
  <c r="Q164" i="17"/>
  <c r="Q169" i="17"/>
  <c r="N165" i="17"/>
  <c r="N170" i="17"/>
  <c r="O165" i="17"/>
  <c r="O170" i="17"/>
  <c r="P165" i="17"/>
  <c r="P170" i="17"/>
  <c r="Q165" i="17"/>
  <c r="Q170" i="17"/>
  <c r="J168" i="17"/>
  <c r="I163" i="17"/>
  <c r="I164" i="17"/>
  <c r="I165" i="17"/>
  <c r="I166" i="17"/>
  <c r="I167" i="17"/>
  <c r="I168" i="17"/>
  <c r="I169" i="17"/>
  <c r="I170" i="17"/>
  <c r="I171" i="17"/>
  <c r="I172" i="17"/>
  <c r="J172" i="17"/>
  <c r="K163" i="17"/>
  <c r="K164" i="17"/>
  <c r="K165" i="17"/>
  <c r="K166" i="17"/>
  <c r="K167" i="17"/>
  <c r="K168" i="17"/>
  <c r="K169" i="17"/>
  <c r="K170" i="17"/>
  <c r="K171" i="17"/>
  <c r="K172" i="17"/>
  <c r="L163" i="17"/>
  <c r="L164" i="17"/>
  <c r="L165" i="17"/>
  <c r="L166" i="17"/>
  <c r="L167" i="17"/>
  <c r="L168" i="17"/>
  <c r="L169" i="17"/>
  <c r="L170" i="17"/>
  <c r="L171" i="17"/>
  <c r="L172" i="17"/>
  <c r="J163" i="17"/>
  <c r="O167" i="17"/>
  <c r="AU115" i="2"/>
  <c r="AV115" i="2"/>
  <c r="AV145" i="2"/>
  <c r="AU145" i="2"/>
  <c r="AV90" i="2"/>
  <c r="AU90" i="2"/>
  <c r="AV93" i="2"/>
  <c r="AU93" i="2"/>
  <c r="AV101" i="2"/>
  <c r="AU101" i="2"/>
  <c r="AU129" i="2"/>
  <c r="AV129" i="2"/>
  <c r="AV131" i="2"/>
  <c r="AU131" i="2"/>
  <c r="AV98" i="2"/>
  <c r="AU98" i="2"/>
  <c r="AU109" i="2"/>
  <c r="AV109" i="2"/>
  <c r="AV111" i="2"/>
  <c r="AU111" i="2"/>
  <c r="AV120" i="2"/>
  <c r="AU120" i="2"/>
  <c r="AV123" i="2"/>
  <c r="AU123" i="2"/>
  <c r="AU139" i="2"/>
  <c r="AV139" i="2"/>
  <c r="AV141" i="2"/>
  <c r="AU141" i="2"/>
  <c r="AU125" i="2"/>
  <c r="AV125" i="2"/>
  <c r="AV151" i="2"/>
  <c r="AU151" i="2"/>
  <c r="AV83" i="2"/>
  <c r="AU83" i="2"/>
  <c r="AV91" i="2"/>
  <c r="AU91" i="2"/>
  <c r="AV100" i="2"/>
  <c r="AU100" i="2"/>
  <c r="AV103" i="2"/>
  <c r="AU103" i="2"/>
  <c r="AV128" i="2"/>
  <c r="AU128" i="2"/>
  <c r="AV130" i="2"/>
  <c r="AU130" i="2"/>
  <c r="AV133" i="2"/>
  <c r="AU133" i="2"/>
  <c r="AV160" i="2"/>
  <c r="AU160" i="2"/>
  <c r="AV85" i="2"/>
  <c r="AU85" i="2"/>
  <c r="AU105" i="2"/>
  <c r="AV105" i="2"/>
  <c r="AU135" i="2"/>
  <c r="AV135" i="2"/>
  <c r="AV150" i="2"/>
  <c r="AU150" i="2"/>
  <c r="AV153" i="2"/>
  <c r="AU153" i="2"/>
  <c r="AU159" i="2"/>
  <c r="AV159" i="2"/>
  <c r="AV161" i="2"/>
  <c r="AU161" i="2"/>
  <c r="AU95" i="2"/>
  <c r="AV95" i="2"/>
  <c r="AV88" i="2"/>
  <c r="AU88" i="2"/>
  <c r="AV108" i="2"/>
  <c r="AU108" i="2"/>
  <c r="AV110" i="2"/>
  <c r="AU110" i="2"/>
  <c r="AV113" i="2"/>
  <c r="AU113" i="2"/>
  <c r="AU119" i="2"/>
  <c r="AV119" i="2"/>
  <c r="AV121" i="2"/>
  <c r="AU121" i="2"/>
  <c r="AV138" i="2"/>
  <c r="AU138" i="2"/>
  <c r="AV140" i="2"/>
  <c r="AU140" i="2"/>
  <c r="AV143" i="2"/>
  <c r="AU143" i="2"/>
  <c r="AU155" i="2"/>
  <c r="AV155" i="2"/>
  <c r="AU86" i="2"/>
  <c r="AU96" i="2"/>
  <c r="AU106" i="2"/>
  <c r="AU116" i="2"/>
  <c r="AU126" i="2"/>
  <c r="AU136" i="2"/>
  <c r="AU146" i="2"/>
  <c r="AU156" i="2"/>
  <c r="AU84" i="2"/>
  <c r="AU94" i="2"/>
  <c r="AU104" i="2"/>
  <c r="AU114" i="2"/>
  <c r="AU124" i="2"/>
  <c r="AU134" i="2"/>
  <c r="AU144" i="2"/>
  <c r="AU154" i="2"/>
  <c r="AU49" i="2"/>
  <c r="AV49" i="2"/>
  <c r="AU58" i="2"/>
  <c r="AV58" i="2"/>
  <c r="AV60" i="2"/>
  <c r="AU60" i="2"/>
  <c r="AV74" i="2"/>
  <c r="AU74" i="2"/>
  <c r="AV80" i="2"/>
  <c r="AU80" i="2"/>
  <c r="AU69" i="2"/>
  <c r="AV69" i="2"/>
  <c r="AV45" i="2"/>
  <c r="AU45" i="2"/>
  <c r="AV54" i="2"/>
  <c r="AU54" i="2"/>
  <c r="AV65" i="2"/>
  <c r="AU65" i="2"/>
  <c r="AU48" i="2"/>
  <c r="AV48" i="2"/>
  <c r="AV50" i="2"/>
  <c r="AU50" i="2"/>
  <c r="AU59" i="2"/>
  <c r="AV59" i="2"/>
  <c r="AV68" i="2"/>
  <c r="AU68" i="2"/>
  <c r="AV70" i="2"/>
  <c r="AU70" i="2"/>
  <c r="AV73" i="2"/>
  <c r="AU73" i="2"/>
  <c r="AV75" i="2"/>
  <c r="AU75" i="2"/>
  <c r="AU79" i="2"/>
  <c r="AV79" i="2"/>
  <c r="AV44" i="2"/>
  <c r="AU44" i="2"/>
  <c r="AV55" i="2"/>
  <c r="AU55" i="2"/>
  <c r="AV64" i="2"/>
  <c r="AU64" i="2"/>
  <c r="AU66" i="2"/>
  <c r="AV46" i="2"/>
  <c r="AV56" i="2"/>
  <c r="AV76" i="2"/>
  <c r="AU51" i="2"/>
  <c r="AU61" i="2"/>
  <c r="AU71" i="2"/>
  <c r="AU81" i="2"/>
  <c r="AU38" i="2"/>
  <c r="AV38" i="2"/>
  <c r="AV35" i="2"/>
  <c r="AU35" i="2"/>
  <c r="AU29" i="2"/>
  <c r="AV29" i="2"/>
  <c r="AV31" i="2"/>
  <c r="AU31" i="2"/>
  <c r="AV23" i="2"/>
  <c r="AU23" i="2"/>
  <c r="AV25" i="2"/>
  <c r="AU25" i="2"/>
  <c r="AU39" i="2"/>
  <c r="AV39" i="2"/>
  <c r="AU28" i="2"/>
  <c r="AV28" i="2"/>
  <c r="AV41" i="2"/>
  <c r="AU41" i="2"/>
  <c r="AV33" i="2"/>
  <c r="AU33" i="2"/>
  <c r="AU26" i="2"/>
  <c r="AU36" i="2"/>
  <c r="AU24" i="2"/>
  <c r="AU34" i="2"/>
  <c r="AU30" i="2"/>
  <c r="AU40" i="2"/>
  <c r="AV20" i="2"/>
  <c r="AU20" i="2"/>
  <c r="AU19" i="2"/>
  <c r="AV19" i="2"/>
  <c r="AV21" i="2"/>
  <c r="AU21" i="2"/>
  <c r="AV15" i="2"/>
  <c r="AU15" i="2"/>
  <c r="AU16" i="2"/>
  <c r="AU13" i="2"/>
  <c r="AV10" i="2"/>
  <c r="AU10" i="2"/>
  <c r="AU9" i="2"/>
  <c r="AV9" i="2"/>
  <c r="AU11" i="2"/>
  <c r="AF2" i="2" l="1"/>
  <c r="AF18" i="2"/>
  <c r="AH18" i="2"/>
  <c r="AI18" i="2"/>
  <c r="AJ18" i="2" s="1"/>
  <c r="AF19" i="2"/>
  <c r="AH19" i="2"/>
  <c r="AI19" i="2"/>
  <c r="AJ19" i="2"/>
  <c r="AK19" i="2" s="1"/>
  <c r="AF20" i="2"/>
  <c r="AH20" i="2"/>
  <c r="AI20" i="2"/>
  <c r="AJ20" i="2"/>
  <c r="AK20" i="2" s="1"/>
  <c r="AF21" i="2"/>
  <c r="AH21" i="2"/>
  <c r="AI21" i="2"/>
  <c r="AJ21" i="2"/>
  <c r="AK21" i="2" s="1"/>
  <c r="AL21" i="2"/>
  <c r="AF22" i="2"/>
  <c r="AH22" i="2"/>
  <c r="AI22" i="2"/>
  <c r="AJ22" i="2" s="1"/>
  <c r="AF23" i="2"/>
  <c r="AH23" i="2"/>
  <c r="AI23" i="2"/>
  <c r="AJ23" i="2"/>
  <c r="AK23" i="2" s="1"/>
  <c r="AF24" i="2"/>
  <c r="AH24" i="2"/>
  <c r="AI24" i="2"/>
  <c r="AJ24" i="2"/>
  <c r="AK24" i="2" s="1"/>
  <c r="AF25" i="2"/>
  <c r="AH25" i="2"/>
  <c r="AI25" i="2"/>
  <c r="AJ25" i="2"/>
  <c r="AK25" i="2" s="1"/>
  <c r="AL25" i="2"/>
  <c r="AF26" i="2"/>
  <c r="AH26" i="2"/>
  <c r="AI26" i="2"/>
  <c r="AJ26" i="2" s="1"/>
  <c r="AF27" i="2"/>
  <c r="AH27" i="2"/>
  <c r="AI27" i="2"/>
  <c r="AJ27" i="2"/>
  <c r="AK27" i="2" s="1"/>
  <c r="AF28" i="2"/>
  <c r="AH28" i="2"/>
  <c r="AI28" i="2"/>
  <c r="AJ28" i="2"/>
  <c r="AK28" i="2" s="1"/>
  <c r="AF29" i="2"/>
  <c r="AH29" i="2"/>
  <c r="AI29" i="2"/>
  <c r="AJ29" i="2"/>
  <c r="AK29" i="2" s="1"/>
  <c r="AL29" i="2"/>
  <c r="AF30" i="2"/>
  <c r="AH30" i="2"/>
  <c r="AI30" i="2"/>
  <c r="AJ30" i="2" s="1"/>
  <c r="AF31" i="2"/>
  <c r="AH31" i="2"/>
  <c r="AI31" i="2"/>
  <c r="AJ31" i="2"/>
  <c r="AK31" i="2" s="1"/>
  <c r="AF32" i="2"/>
  <c r="AH32" i="2"/>
  <c r="AI32" i="2"/>
  <c r="AJ32" i="2"/>
  <c r="AK32" i="2" s="1"/>
  <c r="AF33" i="2"/>
  <c r="AH33" i="2"/>
  <c r="AI33" i="2"/>
  <c r="AJ33" i="2"/>
  <c r="AK33" i="2" s="1"/>
  <c r="AL33" i="2"/>
  <c r="AF34" i="2"/>
  <c r="AH34" i="2"/>
  <c r="AI34" i="2"/>
  <c r="AJ34" i="2" s="1"/>
  <c r="AF35" i="2"/>
  <c r="AH35" i="2"/>
  <c r="AI35" i="2"/>
  <c r="AJ35" i="2"/>
  <c r="AK35" i="2" s="1"/>
  <c r="AF36" i="2"/>
  <c r="AH36" i="2"/>
  <c r="AI36" i="2"/>
  <c r="AJ36" i="2"/>
  <c r="AK36" i="2" s="1"/>
  <c r="AF37" i="2"/>
  <c r="AH37" i="2"/>
  <c r="AI37" i="2"/>
  <c r="AJ37" i="2"/>
  <c r="AK37" i="2" s="1"/>
  <c r="AL37" i="2"/>
  <c r="AF38" i="2"/>
  <c r="AH38" i="2"/>
  <c r="AI38" i="2"/>
  <c r="AJ38" i="2" s="1"/>
  <c r="AF39" i="2"/>
  <c r="AH39" i="2"/>
  <c r="AI39" i="2"/>
  <c r="AJ39" i="2"/>
  <c r="AK39" i="2" s="1"/>
  <c r="AF40" i="2"/>
  <c r="AH40" i="2"/>
  <c r="AI40" i="2"/>
  <c r="AJ40" i="2"/>
  <c r="AK40" i="2" s="1"/>
  <c r="AF41" i="2"/>
  <c r="AH41" i="2"/>
  <c r="AI41" i="2"/>
  <c r="AJ41" i="2"/>
  <c r="AK41" i="2" s="1"/>
  <c r="AL41" i="2"/>
  <c r="AF42" i="2"/>
  <c r="AH42" i="2"/>
  <c r="AI42" i="2"/>
  <c r="AJ42" i="2" s="1"/>
  <c r="AF43" i="2"/>
  <c r="AH43" i="2"/>
  <c r="AI43" i="2"/>
  <c r="AJ43" i="2"/>
  <c r="AK43" i="2" s="1"/>
  <c r="AF44" i="2"/>
  <c r="AH44" i="2"/>
  <c r="AI44" i="2"/>
  <c r="AJ44" i="2"/>
  <c r="AK44" i="2" s="1"/>
  <c r="AF45" i="2"/>
  <c r="AH45" i="2"/>
  <c r="AI45" i="2"/>
  <c r="AJ45" i="2"/>
  <c r="AK45" i="2" s="1"/>
  <c r="AL45" i="2"/>
  <c r="AF46" i="2"/>
  <c r="AH46" i="2"/>
  <c r="AI46" i="2"/>
  <c r="AJ46" i="2" s="1"/>
  <c r="AF47" i="2"/>
  <c r="AH47" i="2"/>
  <c r="AI47" i="2"/>
  <c r="AJ47" i="2"/>
  <c r="AK47" i="2" s="1"/>
  <c r="AF48" i="2"/>
  <c r="AH48" i="2"/>
  <c r="AI48" i="2"/>
  <c r="AJ48" i="2"/>
  <c r="AK48" i="2" s="1"/>
  <c r="AF49" i="2"/>
  <c r="AH49" i="2"/>
  <c r="AI49" i="2"/>
  <c r="AJ49" i="2"/>
  <c r="AK49" i="2" s="1"/>
  <c r="AL49" i="2"/>
  <c r="AF50" i="2"/>
  <c r="AH50" i="2"/>
  <c r="AI50" i="2"/>
  <c r="AJ50" i="2" s="1"/>
  <c r="AF51" i="2"/>
  <c r="AH51" i="2"/>
  <c r="AI51" i="2"/>
  <c r="AJ51" i="2"/>
  <c r="AK51" i="2" s="1"/>
  <c r="AF52" i="2"/>
  <c r="AH52" i="2"/>
  <c r="AI52" i="2"/>
  <c r="AJ52" i="2"/>
  <c r="AK52" i="2" s="1"/>
  <c r="AF53" i="2"/>
  <c r="AH53" i="2"/>
  <c r="AI53" i="2"/>
  <c r="AJ53" i="2"/>
  <c r="AK53" i="2" s="1"/>
  <c r="AL53" i="2"/>
  <c r="AF54" i="2"/>
  <c r="AH54" i="2"/>
  <c r="AI54" i="2"/>
  <c r="AJ54" i="2" s="1"/>
  <c r="AF55" i="2"/>
  <c r="AH55" i="2"/>
  <c r="AI55" i="2"/>
  <c r="AJ55" i="2"/>
  <c r="AK55" i="2" s="1"/>
  <c r="AF56" i="2"/>
  <c r="AH56" i="2"/>
  <c r="AI56" i="2"/>
  <c r="AJ56" i="2"/>
  <c r="AK56" i="2" s="1"/>
  <c r="AF57" i="2"/>
  <c r="AH57" i="2"/>
  <c r="AI57" i="2"/>
  <c r="AJ57" i="2"/>
  <c r="AK57" i="2" s="1"/>
  <c r="AL57" i="2"/>
  <c r="AF58" i="2"/>
  <c r="AH58" i="2"/>
  <c r="AI58" i="2"/>
  <c r="AJ58" i="2" s="1"/>
  <c r="AF59" i="2"/>
  <c r="AH59" i="2"/>
  <c r="AI59" i="2"/>
  <c r="AJ59" i="2"/>
  <c r="AK59" i="2" s="1"/>
  <c r="AF60" i="2"/>
  <c r="AH60" i="2"/>
  <c r="AI60" i="2"/>
  <c r="AJ60" i="2"/>
  <c r="AK60" i="2" s="1"/>
  <c r="AF61" i="2"/>
  <c r="AH61" i="2"/>
  <c r="AI61" i="2"/>
  <c r="AJ61" i="2"/>
  <c r="AK61" i="2" s="1"/>
  <c r="AL61" i="2"/>
  <c r="AF62" i="2"/>
  <c r="AH62" i="2"/>
  <c r="AI62" i="2"/>
  <c r="AJ62" i="2" s="1"/>
  <c r="AF63" i="2"/>
  <c r="AH63" i="2"/>
  <c r="AI63" i="2"/>
  <c r="AJ63" i="2"/>
  <c r="AK63" i="2" s="1"/>
  <c r="AF64" i="2"/>
  <c r="AH64" i="2"/>
  <c r="AI64" i="2"/>
  <c r="AJ64" i="2"/>
  <c r="AK64" i="2" s="1"/>
  <c r="AF65" i="2"/>
  <c r="AH65" i="2"/>
  <c r="AI65" i="2"/>
  <c r="AJ65" i="2"/>
  <c r="AK65" i="2" s="1"/>
  <c r="AL65" i="2"/>
  <c r="AF66" i="2"/>
  <c r="AH66" i="2"/>
  <c r="AI66" i="2"/>
  <c r="AJ66" i="2" s="1"/>
  <c r="AF67" i="2"/>
  <c r="AH67" i="2"/>
  <c r="AI67" i="2"/>
  <c r="AJ67" i="2"/>
  <c r="AK67" i="2" s="1"/>
  <c r="AF68" i="2"/>
  <c r="AH68" i="2"/>
  <c r="AI68" i="2"/>
  <c r="AJ68" i="2"/>
  <c r="AK68" i="2" s="1"/>
  <c r="AF69" i="2"/>
  <c r="AH69" i="2"/>
  <c r="AI69" i="2"/>
  <c r="AJ69" i="2"/>
  <c r="AK69" i="2" s="1"/>
  <c r="AL69" i="2"/>
  <c r="AF70" i="2"/>
  <c r="AH70" i="2"/>
  <c r="AI70" i="2"/>
  <c r="AJ70" i="2" s="1"/>
  <c r="AF71" i="2"/>
  <c r="AH71" i="2"/>
  <c r="AI71" i="2"/>
  <c r="AJ71" i="2"/>
  <c r="AK71" i="2" s="1"/>
  <c r="AF72" i="2"/>
  <c r="AH72" i="2"/>
  <c r="AI72" i="2"/>
  <c r="AJ72" i="2"/>
  <c r="AK72" i="2" s="1"/>
  <c r="AF73" i="2"/>
  <c r="AH73" i="2"/>
  <c r="AI73" i="2"/>
  <c r="AJ73" i="2"/>
  <c r="AK73" i="2" s="1"/>
  <c r="AL73" i="2"/>
  <c r="AF74" i="2"/>
  <c r="AH74" i="2"/>
  <c r="AI74" i="2"/>
  <c r="AJ74" i="2" s="1"/>
  <c r="AF75" i="2"/>
  <c r="AH75" i="2"/>
  <c r="AI75" i="2"/>
  <c r="AJ75" i="2"/>
  <c r="AK75" i="2" s="1"/>
  <c r="AF76" i="2"/>
  <c r="AH76" i="2"/>
  <c r="AI76" i="2"/>
  <c r="AJ76" i="2"/>
  <c r="AK76" i="2" s="1"/>
  <c r="AF77" i="2"/>
  <c r="AH77" i="2"/>
  <c r="AI77" i="2"/>
  <c r="AJ77" i="2"/>
  <c r="AK77" i="2" s="1"/>
  <c r="AL77" i="2"/>
  <c r="AF78" i="2"/>
  <c r="AH78" i="2"/>
  <c r="AI78" i="2"/>
  <c r="AJ78" i="2" s="1"/>
  <c r="AF79" i="2"/>
  <c r="AH79" i="2"/>
  <c r="AI79" i="2"/>
  <c r="AJ79" i="2"/>
  <c r="AK79" i="2" s="1"/>
  <c r="AF80" i="2"/>
  <c r="AH80" i="2"/>
  <c r="AI80" i="2"/>
  <c r="AJ80" i="2"/>
  <c r="AK80" i="2" s="1"/>
  <c r="AF81" i="2"/>
  <c r="AH81" i="2"/>
  <c r="AI81" i="2"/>
  <c r="AJ81" i="2"/>
  <c r="AK81" i="2" s="1"/>
  <c r="AL81" i="2"/>
  <c r="AF82" i="2"/>
  <c r="AH82" i="2"/>
  <c r="AI82" i="2"/>
  <c r="AJ82" i="2" s="1"/>
  <c r="AF83" i="2"/>
  <c r="AH83" i="2"/>
  <c r="AI83" i="2"/>
  <c r="AJ83" i="2"/>
  <c r="AK83" i="2" s="1"/>
  <c r="AF84" i="2"/>
  <c r="AH84" i="2"/>
  <c r="AI84" i="2"/>
  <c r="AJ84" i="2"/>
  <c r="AK84" i="2" s="1"/>
  <c r="AF85" i="2"/>
  <c r="AH85" i="2"/>
  <c r="AI85" i="2"/>
  <c r="AJ85" i="2"/>
  <c r="AK85" i="2" s="1"/>
  <c r="AL85" i="2"/>
  <c r="AF86" i="2"/>
  <c r="AH86" i="2"/>
  <c r="AI86" i="2"/>
  <c r="AJ86" i="2" s="1"/>
  <c r="AF87" i="2"/>
  <c r="AH87" i="2"/>
  <c r="AI87" i="2"/>
  <c r="AJ87" i="2"/>
  <c r="AK87" i="2" s="1"/>
  <c r="AF88" i="2"/>
  <c r="AH88" i="2"/>
  <c r="AI88" i="2"/>
  <c r="AJ88" i="2"/>
  <c r="AK88" i="2" s="1"/>
  <c r="AF89" i="2"/>
  <c r="AH89" i="2"/>
  <c r="AI89" i="2"/>
  <c r="AJ89" i="2"/>
  <c r="AK89" i="2" s="1"/>
  <c r="AL89" i="2"/>
  <c r="AF90" i="2"/>
  <c r="AH90" i="2"/>
  <c r="AI90" i="2"/>
  <c r="AJ90" i="2" s="1"/>
  <c r="AF91" i="2"/>
  <c r="AH91" i="2"/>
  <c r="AI91" i="2"/>
  <c r="AJ91" i="2"/>
  <c r="AK91" i="2" s="1"/>
  <c r="AF92" i="2"/>
  <c r="AH92" i="2"/>
  <c r="AI92" i="2"/>
  <c r="AJ92" i="2"/>
  <c r="AK92" i="2" s="1"/>
  <c r="AF93" i="2"/>
  <c r="AH93" i="2"/>
  <c r="AI93" i="2"/>
  <c r="AJ93" i="2"/>
  <c r="AK93" i="2" s="1"/>
  <c r="AL93" i="2"/>
  <c r="AF94" i="2"/>
  <c r="AH94" i="2"/>
  <c r="AI94" i="2"/>
  <c r="AJ94" i="2" s="1"/>
  <c r="AF95" i="2"/>
  <c r="AH95" i="2"/>
  <c r="AI95" i="2"/>
  <c r="AJ95" i="2"/>
  <c r="AK95" i="2" s="1"/>
  <c r="AF96" i="2"/>
  <c r="AH96" i="2"/>
  <c r="AI96" i="2"/>
  <c r="AJ96" i="2"/>
  <c r="AK96" i="2" s="1"/>
  <c r="AF97" i="2"/>
  <c r="AH97" i="2"/>
  <c r="AI97" i="2"/>
  <c r="AJ97" i="2"/>
  <c r="AK97" i="2" s="1"/>
  <c r="AL97" i="2"/>
  <c r="AF98" i="2"/>
  <c r="AH98" i="2"/>
  <c r="AI98" i="2"/>
  <c r="AJ98" i="2" s="1"/>
  <c r="AF99" i="2"/>
  <c r="AH99" i="2"/>
  <c r="AI99" i="2"/>
  <c r="AJ99" i="2"/>
  <c r="AK99" i="2" s="1"/>
  <c r="AF100" i="2"/>
  <c r="AH100" i="2"/>
  <c r="AI100" i="2"/>
  <c r="AJ100" i="2"/>
  <c r="AK100" i="2" s="1"/>
  <c r="AF101" i="2"/>
  <c r="AH101" i="2"/>
  <c r="AI101" i="2"/>
  <c r="AJ101" i="2"/>
  <c r="AK101" i="2" s="1"/>
  <c r="AL101" i="2"/>
  <c r="AF102" i="2"/>
  <c r="AH102" i="2"/>
  <c r="AI102" i="2"/>
  <c r="AJ102" i="2" s="1"/>
  <c r="AF103" i="2"/>
  <c r="AH103" i="2"/>
  <c r="AI103" i="2"/>
  <c r="AJ103" i="2"/>
  <c r="AK103" i="2" s="1"/>
  <c r="AF104" i="2"/>
  <c r="AH104" i="2"/>
  <c r="AI104" i="2"/>
  <c r="AJ104" i="2"/>
  <c r="AK104" i="2" s="1"/>
  <c r="AF105" i="2"/>
  <c r="AH105" i="2"/>
  <c r="AI105" i="2"/>
  <c r="AJ105" i="2"/>
  <c r="AK105" i="2" s="1"/>
  <c r="AL105" i="2"/>
  <c r="AF106" i="2"/>
  <c r="AH106" i="2"/>
  <c r="AI106" i="2"/>
  <c r="AJ106" i="2" s="1"/>
  <c r="AF107" i="2"/>
  <c r="AH107" i="2"/>
  <c r="AI107" i="2"/>
  <c r="AJ107" i="2"/>
  <c r="AK107" i="2" s="1"/>
  <c r="AF108" i="2"/>
  <c r="AH108" i="2"/>
  <c r="AI108" i="2"/>
  <c r="AJ108" i="2"/>
  <c r="AK108" i="2" s="1"/>
  <c r="AF109" i="2"/>
  <c r="AH109" i="2"/>
  <c r="AI109" i="2"/>
  <c r="AJ109" i="2"/>
  <c r="AK109" i="2" s="1"/>
  <c r="AL109" i="2"/>
  <c r="AF110" i="2"/>
  <c r="AH110" i="2"/>
  <c r="AI110" i="2"/>
  <c r="AJ110" i="2" s="1"/>
  <c r="AF111" i="2"/>
  <c r="AH111" i="2"/>
  <c r="AI111" i="2"/>
  <c r="AJ111" i="2"/>
  <c r="AK111" i="2" s="1"/>
  <c r="AF112" i="2"/>
  <c r="AH112" i="2"/>
  <c r="AI112" i="2"/>
  <c r="AJ112" i="2"/>
  <c r="AK112" i="2" s="1"/>
  <c r="AF113" i="2"/>
  <c r="AH113" i="2"/>
  <c r="AI113" i="2"/>
  <c r="AJ113" i="2"/>
  <c r="AK113" i="2" s="1"/>
  <c r="AL113" i="2"/>
  <c r="AF114" i="2"/>
  <c r="AH114" i="2"/>
  <c r="AI114" i="2"/>
  <c r="AJ114" i="2" s="1"/>
  <c r="AF115" i="2"/>
  <c r="AH115" i="2"/>
  <c r="AI115" i="2"/>
  <c r="AJ115" i="2"/>
  <c r="AK115" i="2" s="1"/>
  <c r="AF116" i="2"/>
  <c r="AH116" i="2"/>
  <c r="AI116" i="2"/>
  <c r="AJ116" i="2"/>
  <c r="AK116" i="2" s="1"/>
  <c r="AF117" i="2"/>
  <c r="AH117" i="2"/>
  <c r="AI117" i="2"/>
  <c r="AJ117" i="2"/>
  <c r="AK117" i="2" s="1"/>
  <c r="AL117" i="2"/>
  <c r="AF118" i="2"/>
  <c r="AH118" i="2"/>
  <c r="AI118" i="2"/>
  <c r="AJ118" i="2" s="1"/>
  <c r="AF119" i="2"/>
  <c r="AH119" i="2"/>
  <c r="AI119" i="2"/>
  <c r="AJ119" i="2"/>
  <c r="AK119" i="2" s="1"/>
  <c r="AF120" i="2"/>
  <c r="AH120" i="2"/>
  <c r="AI120" i="2"/>
  <c r="AJ120" i="2"/>
  <c r="AK120" i="2" s="1"/>
  <c r="AF121" i="2"/>
  <c r="AH121" i="2"/>
  <c r="AI121" i="2"/>
  <c r="AJ121" i="2"/>
  <c r="AK121" i="2" s="1"/>
  <c r="AL121" i="2"/>
  <c r="AF122" i="2"/>
  <c r="AH122" i="2"/>
  <c r="AI122" i="2"/>
  <c r="AJ122" i="2" s="1"/>
  <c r="AF123" i="2"/>
  <c r="AH123" i="2"/>
  <c r="AI123" i="2"/>
  <c r="AJ123" i="2"/>
  <c r="AK123" i="2" s="1"/>
  <c r="AF124" i="2"/>
  <c r="AH124" i="2"/>
  <c r="AI124" i="2"/>
  <c r="AJ124" i="2"/>
  <c r="AK124" i="2" s="1"/>
  <c r="AF125" i="2"/>
  <c r="AH125" i="2"/>
  <c r="AI125" i="2"/>
  <c r="AJ125" i="2"/>
  <c r="AK125" i="2" s="1"/>
  <c r="AL125" i="2"/>
  <c r="AF126" i="2"/>
  <c r="AH126" i="2"/>
  <c r="AI126" i="2"/>
  <c r="AJ126" i="2" s="1"/>
  <c r="AF127" i="2"/>
  <c r="AH127" i="2"/>
  <c r="AI127" i="2"/>
  <c r="AJ127" i="2"/>
  <c r="AK127" i="2" s="1"/>
  <c r="AF128" i="2"/>
  <c r="AH128" i="2"/>
  <c r="AI128" i="2"/>
  <c r="AJ128" i="2"/>
  <c r="AK128" i="2" s="1"/>
  <c r="AF129" i="2"/>
  <c r="AH129" i="2"/>
  <c r="AI129" i="2"/>
  <c r="AJ129" i="2"/>
  <c r="AK129" i="2" s="1"/>
  <c r="AL129" i="2"/>
  <c r="AF130" i="2"/>
  <c r="AH130" i="2"/>
  <c r="AI130" i="2"/>
  <c r="AJ130" i="2" s="1"/>
  <c r="AF131" i="2"/>
  <c r="AH131" i="2"/>
  <c r="AI131" i="2"/>
  <c r="AJ131" i="2"/>
  <c r="AK131" i="2" s="1"/>
  <c r="AF132" i="2"/>
  <c r="AH132" i="2"/>
  <c r="AI132" i="2"/>
  <c r="AJ132" i="2"/>
  <c r="AK132" i="2" s="1"/>
  <c r="AF133" i="2"/>
  <c r="AH133" i="2"/>
  <c r="AI133" i="2"/>
  <c r="AJ133" i="2"/>
  <c r="AK133" i="2" s="1"/>
  <c r="AL133" i="2"/>
  <c r="AF134" i="2"/>
  <c r="AH134" i="2"/>
  <c r="AI134" i="2"/>
  <c r="AJ134" i="2" s="1"/>
  <c r="AF135" i="2"/>
  <c r="AH135" i="2"/>
  <c r="AI135" i="2"/>
  <c r="AJ135" i="2"/>
  <c r="AK135" i="2" s="1"/>
  <c r="AF136" i="2"/>
  <c r="AH136" i="2"/>
  <c r="AI136" i="2"/>
  <c r="AJ136" i="2"/>
  <c r="AK136" i="2" s="1"/>
  <c r="AF137" i="2"/>
  <c r="AH137" i="2"/>
  <c r="AI137" i="2"/>
  <c r="AJ137" i="2"/>
  <c r="AK137" i="2" s="1"/>
  <c r="AL137" i="2"/>
  <c r="AF138" i="2"/>
  <c r="AH138" i="2"/>
  <c r="AI138" i="2"/>
  <c r="AJ138" i="2" s="1"/>
  <c r="AF139" i="2"/>
  <c r="AH139" i="2"/>
  <c r="AI139" i="2"/>
  <c r="AJ139" i="2"/>
  <c r="AK139" i="2" s="1"/>
  <c r="AF140" i="2"/>
  <c r="AH140" i="2"/>
  <c r="AI140" i="2"/>
  <c r="AJ140" i="2"/>
  <c r="AK140" i="2" s="1"/>
  <c r="AF141" i="2"/>
  <c r="AH141" i="2"/>
  <c r="AI141" i="2"/>
  <c r="AJ141" i="2"/>
  <c r="AK141" i="2" s="1"/>
  <c r="AL141" i="2"/>
  <c r="AF142" i="2"/>
  <c r="AH142" i="2"/>
  <c r="AI142" i="2"/>
  <c r="AJ142" i="2" s="1"/>
  <c r="AF143" i="2"/>
  <c r="AH143" i="2"/>
  <c r="AI143" i="2"/>
  <c r="AJ143" i="2"/>
  <c r="AK143" i="2" s="1"/>
  <c r="AF144" i="2"/>
  <c r="AH144" i="2"/>
  <c r="AI144" i="2"/>
  <c r="AJ144" i="2"/>
  <c r="AK144" i="2" s="1"/>
  <c r="AF145" i="2"/>
  <c r="AH145" i="2"/>
  <c r="AI145" i="2"/>
  <c r="AJ145" i="2"/>
  <c r="AK145" i="2" s="1"/>
  <c r="AL145" i="2"/>
  <c r="AF146" i="2"/>
  <c r="AH146" i="2"/>
  <c r="AI146" i="2"/>
  <c r="AJ146" i="2" s="1"/>
  <c r="AF147" i="2"/>
  <c r="AH147" i="2"/>
  <c r="AI147" i="2"/>
  <c r="AJ147" i="2"/>
  <c r="AK147" i="2" s="1"/>
  <c r="AF148" i="2"/>
  <c r="AH148" i="2"/>
  <c r="AI148" i="2"/>
  <c r="AJ148" i="2"/>
  <c r="AK148" i="2" s="1"/>
  <c r="AF149" i="2"/>
  <c r="AH149" i="2"/>
  <c r="AI149" i="2"/>
  <c r="AJ149" i="2"/>
  <c r="AK149" i="2" s="1"/>
  <c r="AL149" i="2"/>
  <c r="AF150" i="2"/>
  <c r="AH150" i="2"/>
  <c r="AI150" i="2"/>
  <c r="AJ150" i="2" s="1"/>
  <c r="AF151" i="2"/>
  <c r="AH151" i="2"/>
  <c r="AI151" i="2"/>
  <c r="AJ151" i="2"/>
  <c r="AK151" i="2" s="1"/>
  <c r="AF152" i="2"/>
  <c r="AH152" i="2"/>
  <c r="AI152" i="2"/>
  <c r="AJ152" i="2"/>
  <c r="AK152" i="2" s="1"/>
  <c r="AF153" i="2"/>
  <c r="AH153" i="2"/>
  <c r="AI153" i="2"/>
  <c r="AJ153" i="2"/>
  <c r="AK153" i="2" s="1"/>
  <c r="AL153" i="2"/>
  <c r="AF154" i="2"/>
  <c r="AH154" i="2"/>
  <c r="AI154" i="2"/>
  <c r="AJ154" i="2" s="1"/>
  <c r="AF155" i="2"/>
  <c r="AH155" i="2"/>
  <c r="AI155" i="2"/>
  <c r="AJ155" i="2"/>
  <c r="AK155" i="2" s="1"/>
  <c r="AF156" i="2"/>
  <c r="AH156" i="2"/>
  <c r="AI156" i="2"/>
  <c r="AJ156" i="2"/>
  <c r="AK156" i="2" s="1"/>
  <c r="AF157" i="2"/>
  <c r="AH157" i="2"/>
  <c r="AI157" i="2"/>
  <c r="AJ157" i="2"/>
  <c r="AK157" i="2" s="1"/>
  <c r="AL157" i="2"/>
  <c r="AF158" i="2"/>
  <c r="AH158" i="2"/>
  <c r="AI158" i="2"/>
  <c r="AJ158" i="2" s="1"/>
  <c r="AF159" i="2"/>
  <c r="AH159" i="2"/>
  <c r="AI159" i="2"/>
  <c r="AJ159" i="2"/>
  <c r="AK159" i="2" s="1"/>
  <c r="AF160" i="2"/>
  <c r="AH160" i="2"/>
  <c r="AI160" i="2"/>
  <c r="AJ160" i="2"/>
  <c r="AK160" i="2" s="1"/>
  <c r="AF161" i="2"/>
  <c r="AH161" i="2"/>
  <c r="AI161" i="2"/>
  <c r="AJ161" i="2"/>
  <c r="AK161" i="2" s="1"/>
  <c r="AL161" i="2"/>
  <c r="AH2" i="2"/>
  <c r="AI2" i="2"/>
  <c r="AJ2" i="2" s="1"/>
  <c r="AF3" i="2"/>
  <c r="AH3" i="2"/>
  <c r="AI3" i="2"/>
  <c r="AJ3" i="2"/>
  <c r="AK3" i="2" s="1"/>
  <c r="AF4" i="2"/>
  <c r="AH4" i="2"/>
  <c r="AI4" i="2"/>
  <c r="AJ4" i="2"/>
  <c r="AK4" i="2" s="1"/>
  <c r="AF5" i="2"/>
  <c r="AH5" i="2"/>
  <c r="AI5" i="2"/>
  <c r="AJ5" i="2" s="1"/>
  <c r="AF6" i="2"/>
  <c r="AH6" i="2"/>
  <c r="AI6" i="2"/>
  <c r="AJ6" i="2"/>
  <c r="AL6" i="2" s="1"/>
  <c r="AK6" i="2"/>
  <c r="AF7" i="2"/>
  <c r="AH7" i="2"/>
  <c r="AI7" i="2"/>
  <c r="AJ7" i="2"/>
  <c r="AK7" i="2" s="1"/>
  <c r="AF8" i="2"/>
  <c r="AH8" i="2"/>
  <c r="AI8" i="2"/>
  <c r="AJ8" i="2"/>
  <c r="AK8" i="2" s="1"/>
  <c r="AF9" i="2"/>
  <c r="AH9" i="2"/>
  <c r="AI9" i="2"/>
  <c r="AJ9" i="2" s="1"/>
  <c r="AF10" i="2"/>
  <c r="AH10" i="2"/>
  <c r="AI10" i="2"/>
  <c r="AJ10" i="2"/>
  <c r="AL10" i="2" s="1"/>
  <c r="AK10" i="2"/>
  <c r="AF11" i="2"/>
  <c r="AL11" i="2" s="1"/>
  <c r="AH11" i="2"/>
  <c r="AI11" i="2"/>
  <c r="AJ11" i="2"/>
  <c r="AK11" i="2" s="1"/>
  <c r="AF12" i="2"/>
  <c r="AH12" i="2"/>
  <c r="AI12" i="2"/>
  <c r="AJ12" i="2"/>
  <c r="AK12" i="2" s="1"/>
  <c r="AF13" i="2"/>
  <c r="AH13" i="2"/>
  <c r="AI13" i="2"/>
  <c r="AJ13" i="2" s="1"/>
  <c r="AF14" i="2"/>
  <c r="AH14" i="2"/>
  <c r="AI14" i="2"/>
  <c r="AJ14" i="2"/>
  <c r="AL14" i="2" s="1"/>
  <c r="AK14" i="2"/>
  <c r="AF15" i="2"/>
  <c r="AL15" i="2" s="1"/>
  <c r="AH15" i="2"/>
  <c r="AI15" i="2"/>
  <c r="AJ15" i="2"/>
  <c r="AK15" i="2" s="1"/>
  <c r="AF16" i="2"/>
  <c r="AH16" i="2"/>
  <c r="AI16" i="2"/>
  <c r="AJ16" i="2"/>
  <c r="AK16" i="2" s="1"/>
  <c r="AI17" i="2"/>
  <c r="AJ17" i="2" s="1"/>
  <c r="AH17" i="2"/>
  <c r="AF17" i="2"/>
  <c r="AS6" i="2"/>
  <c r="AT6" i="2" s="1"/>
  <c r="AW5" i="2"/>
  <c r="AS5" i="2"/>
  <c r="AT5" i="2" s="1"/>
  <c r="AW4" i="2"/>
  <c r="AS4" i="2"/>
  <c r="AT4" i="2" s="1"/>
  <c r="AT3" i="2"/>
  <c r="AR3" i="2"/>
  <c r="V22" i="2"/>
  <c r="X22" i="2"/>
  <c r="Y22" i="2"/>
  <c r="Z22" i="2" s="1"/>
  <c r="V23" i="2"/>
  <c r="X23" i="2"/>
  <c r="Y23" i="2"/>
  <c r="Z23" i="2" s="1"/>
  <c r="V24" i="2"/>
  <c r="X24" i="2"/>
  <c r="Y24" i="2"/>
  <c r="Z24" i="2" s="1"/>
  <c r="AA24" i="2" s="1"/>
  <c r="V25" i="2"/>
  <c r="X25" i="2"/>
  <c r="Y25" i="2"/>
  <c r="Z25" i="2" s="1"/>
  <c r="AA25" i="2" s="1"/>
  <c r="V26" i="2"/>
  <c r="X26" i="2"/>
  <c r="Y26" i="2"/>
  <c r="Z26" i="2" s="1"/>
  <c r="V27" i="2"/>
  <c r="X27" i="2"/>
  <c r="Y27" i="2"/>
  <c r="Z27" i="2" s="1"/>
  <c r="AB27" i="2" s="1"/>
  <c r="V28" i="2"/>
  <c r="X28" i="2"/>
  <c r="Y28" i="2"/>
  <c r="Z28" i="2" s="1"/>
  <c r="AA28" i="2" s="1"/>
  <c r="V29" i="2"/>
  <c r="X29" i="2"/>
  <c r="Y29" i="2"/>
  <c r="Z29" i="2" s="1"/>
  <c r="V30" i="2"/>
  <c r="X30" i="2"/>
  <c r="Y30" i="2"/>
  <c r="Z30" i="2" s="1"/>
  <c r="V31" i="2"/>
  <c r="X31" i="2"/>
  <c r="Y31" i="2"/>
  <c r="Z31" i="2" s="1"/>
  <c r="V32" i="2"/>
  <c r="X32" i="2"/>
  <c r="Y32" i="2"/>
  <c r="Z32" i="2" s="1"/>
  <c r="AA32" i="2" s="1"/>
  <c r="V33" i="2"/>
  <c r="X33" i="2"/>
  <c r="Y33" i="2"/>
  <c r="Z33" i="2" s="1"/>
  <c r="V34" i="2"/>
  <c r="X34" i="2"/>
  <c r="Y34" i="2"/>
  <c r="Z34" i="2" s="1"/>
  <c r="V35" i="2"/>
  <c r="X35" i="2"/>
  <c r="Y35" i="2"/>
  <c r="Z35" i="2" s="1"/>
  <c r="V36" i="2"/>
  <c r="X36" i="2"/>
  <c r="Y36" i="2"/>
  <c r="Z36" i="2" s="1"/>
  <c r="AA36" i="2" s="1"/>
  <c r="V37" i="2"/>
  <c r="X37" i="2"/>
  <c r="Y37" i="2"/>
  <c r="Z37" i="2" s="1"/>
  <c r="V38" i="2"/>
  <c r="X38" i="2"/>
  <c r="Y38" i="2"/>
  <c r="Z38" i="2" s="1"/>
  <c r="V39" i="2"/>
  <c r="X39" i="2"/>
  <c r="Y39" i="2"/>
  <c r="Z39" i="2" s="1"/>
  <c r="V40" i="2"/>
  <c r="X40" i="2"/>
  <c r="Y40" i="2"/>
  <c r="Z40" i="2" s="1"/>
  <c r="AA40" i="2" s="1"/>
  <c r="V41" i="2"/>
  <c r="X41" i="2"/>
  <c r="Y41" i="2"/>
  <c r="Z41" i="2" s="1"/>
  <c r="V42" i="2"/>
  <c r="X42" i="2"/>
  <c r="Y42" i="2"/>
  <c r="Z42" i="2" s="1"/>
  <c r="V43" i="2"/>
  <c r="X43" i="2"/>
  <c r="Y43" i="2"/>
  <c r="Z43" i="2" s="1"/>
  <c r="V44" i="2"/>
  <c r="X44" i="2"/>
  <c r="Y44" i="2"/>
  <c r="Z44" i="2" s="1"/>
  <c r="AA44" i="2" s="1"/>
  <c r="V45" i="2"/>
  <c r="X45" i="2"/>
  <c r="Y45" i="2"/>
  <c r="Z45" i="2" s="1"/>
  <c r="V46" i="2"/>
  <c r="X46" i="2"/>
  <c r="Y46" i="2"/>
  <c r="Z46" i="2" s="1"/>
  <c r="V47" i="2"/>
  <c r="X47" i="2"/>
  <c r="Y47" i="2"/>
  <c r="Z47" i="2" s="1"/>
  <c r="V48" i="2"/>
  <c r="X48" i="2"/>
  <c r="Y48" i="2"/>
  <c r="Z48" i="2" s="1"/>
  <c r="AA48" i="2" s="1"/>
  <c r="V49" i="2"/>
  <c r="X49" i="2"/>
  <c r="Y49" i="2"/>
  <c r="Z49" i="2" s="1"/>
  <c r="V50" i="2"/>
  <c r="X50" i="2"/>
  <c r="Y50" i="2"/>
  <c r="Z50" i="2" s="1"/>
  <c r="V51" i="2"/>
  <c r="X51" i="2"/>
  <c r="Y51" i="2"/>
  <c r="Z51" i="2" s="1"/>
  <c r="V52" i="2"/>
  <c r="X52" i="2"/>
  <c r="Y52" i="2"/>
  <c r="Z52" i="2" s="1"/>
  <c r="AA52" i="2" s="1"/>
  <c r="V53" i="2"/>
  <c r="X53" i="2"/>
  <c r="Y53" i="2"/>
  <c r="Z53" i="2" s="1"/>
  <c r="V54" i="2"/>
  <c r="X54" i="2"/>
  <c r="Y54" i="2"/>
  <c r="Z54" i="2" s="1"/>
  <c r="V55" i="2"/>
  <c r="X55" i="2"/>
  <c r="Y55" i="2"/>
  <c r="Z55" i="2" s="1"/>
  <c r="V56" i="2"/>
  <c r="X56" i="2"/>
  <c r="Y56" i="2"/>
  <c r="Z56" i="2"/>
  <c r="AA56" i="2" s="1"/>
  <c r="V57" i="2"/>
  <c r="X57" i="2"/>
  <c r="Y57" i="2"/>
  <c r="Z57" i="2" s="1"/>
  <c r="V58" i="2"/>
  <c r="X58" i="2"/>
  <c r="Y58" i="2"/>
  <c r="Z58" i="2" s="1"/>
  <c r="V59" i="2"/>
  <c r="X59" i="2"/>
  <c r="Y59" i="2"/>
  <c r="Z59" i="2" s="1"/>
  <c r="V60" i="2"/>
  <c r="X60" i="2"/>
  <c r="Y60" i="2"/>
  <c r="Z60" i="2" s="1"/>
  <c r="AA60" i="2" s="1"/>
  <c r="V61" i="2"/>
  <c r="X61" i="2"/>
  <c r="Y61" i="2"/>
  <c r="Z61" i="2" s="1"/>
  <c r="V62" i="2"/>
  <c r="X62" i="2"/>
  <c r="Y62" i="2"/>
  <c r="Z62" i="2" s="1"/>
  <c r="V63" i="2"/>
  <c r="X63" i="2"/>
  <c r="Y63" i="2"/>
  <c r="Z63" i="2" s="1"/>
  <c r="V64" i="2"/>
  <c r="X64" i="2"/>
  <c r="Y64" i="2"/>
  <c r="Z64" i="2" s="1"/>
  <c r="AA64" i="2" s="1"/>
  <c r="V65" i="2"/>
  <c r="X65" i="2"/>
  <c r="Y65" i="2"/>
  <c r="Z65" i="2" s="1"/>
  <c r="V66" i="2"/>
  <c r="X66" i="2"/>
  <c r="Y66" i="2"/>
  <c r="Z66" i="2" s="1"/>
  <c r="V67" i="2"/>
  <c r="X67" i="2"/>
  <c r="Y67" i="2"/>
  <c r="Z67" i="2" s="1"/>
  <c r="V68" i="2"/>
  <c r="X68" i="2"/>
  <c r="Y68" i="2"/>
  <c r="Z68" i="2" s="1"/>
  <c r="AA68" i="2" s="1"/>
  <c r="V69" i="2"/>
  <c r="X69" i="2"/>
  <c r="Y69" i="2"/>
  <c r="Z69" i="2" s="1"/>
  <c r="V70" i="2"/>
  <c r="X70" i="2"/>
  <c r="Y70" i="2"/>
  <c r="Z70" i="2" s="1"/>
  <c r="V71" i="2"/>
  <c r="X71" i="2"/>
  <c r="Y71" i="2"/>
  <c r="Z71" i="2" s="1"/>
  <c r="V72" i="2"/>
  <c r="X72" i="2"/>
  <c r="Y72" i="2"/>
  <c r="Z72" i="2" s="1"/>
  <c r="AA72" i="2" s="1"/>
  <c r="V73" i="2"/>
  <c r="X73" i="2"/>
  <c r="Y73" i="2"/>
  <c r="Z73" i="2" s="1"/>
  <c r="V74" i="2"/>
  <c r="X74" i="2"/>
  <c r="Y74" i="2"/>
  <c r="Z74" i="2" s="1"/>
  <c r="V75" i="2"/>
  <c r="X75" i="2"/>
  <c r="Y75" i="2"/>
  <c r="Z75" i="2" s="1"/>
  <c r="V76" i="2"/>
  <c r="X76" i="2"/>
  <c r="Y76" i="2"/>
  <c r="Z76" i="2" s="1"/>
  <c r="AA76" i="2" s="1"/>
  <c r="V77" i="2"/>
  <c r="X77" i="2"/>
  <c r="Y77" i="2"/>
  <c r="Z77" i="2" s="1"/>
  <c r="V78" i="2"/>
  <c r="X78" i="2"/>
  <c r="Y78" i="2"/>
  <c r="Z78" i="2" s="1"/>
  <c r="V79" i="2"/>
  <c r="X79" i="2"/>
  <c r="Y79" i="2"/>
  <c r="Z79" i="2" s="1"/>
  <c r="V80" i="2"/>
  <c r="X80" i="2"/>
  <c r="Y80" i="2"/>
  <c r="Z80" i="2" s="1"/>
  <c r="AA80" i="2" s="1"/>
  <c r="V81" i="2"/>
  <c r="X81" i="2"/>
  <c r="Y81" i="2"/>
  <c r="Z81" i="2" s="1"/>
  <c r="V82" i="2"/>
  <c r="X82" i="2"/>
  <c r="Y82" i="2"/>
  <c r="Z82" i="2" s="1"/>
  <c r="V83" i="2"/>
  <c r="X83" i="2"/>
  <c r="Y83" i="2"/>
  <c r="Z83" i="2" s="1"/>
  <c r="V84" i="2"/>
  <c r="X84" i="2"/>
  <c r="Y84" i="2"/>
  <c r="Z84" i="2" s="1"/>
  <c r="AA84" i="2" s="1"/>
  <c r="V85" i="2"/>
  <c r="X85" i="2"/>
  <c r="Y85" i="2"/>
  <c r="Z85" i="2" s="1"/>
  <c r="V86" i="2"/>
  <c r="X86" i="2"/>
  <c r="Y86" i="2"/>
  <c r="Z86" i="2" s="1"/>
  <c r="V87" i="2"/>
  <c r="X87" i="2"/>
  <c r="Y87" i="2"/>
  <c r="Z87" i="2" s="1"/>
  <c r="V88" i="2"/>
  <c r="X88" i="2"/>
  <c r="Y88" i="2"/>
  <c r="Z88" i="2" s="1"/>
  <c r="AA88" i="2" s="1"/>
  <c r="V89" i="2"/>
  <c r="X89" i="2"/>
  <c r="Y89" i="2"/>
  <c r="Z89" i="2" s="1"/>
  <c r="V90" i="2"/>
  <c r="X90" i="2"/>
  <c r="Y90" i="2"/>
  <c r="Z90" i="2" s="1"/>
  <c r="V91" i="2"/>
  <c r="X91" i="2"/>
  <c r="Y91" i="2"/>
  <c r="Z91" i="2" s="1"/>
  <c r="V92" i="2"/>
  <c r="X92" i="2"/>
  <c r="Y92" i="2"/>
  <c r="Z92" i="2" s="1"/>
  <c r="AA92" i="2" s="1"/>
  <c r="V93" i="2"/>
  <c r="X93" i="2"/>
  <c r="Y93" i="2"/>
  <c r="Z93" i="2" s="1"/>
  <c r="V94" i="2"/>
  <c r="X94" i="2"/>
  <c r="Y94" i="2"/>
  <c r="Z94" i="2" s="1"/>
  <c r="V95" i="2"/>
  <c r="X95" i="2"/>
  <c r="Y95" i="2"/>
  <c r="Z95" i="2" s="1"/>
  <c r="V96" i="2"/>
  <c r="X96" i="2"/>
  <c r="Y96" i="2"/>
  <c r="Z96" i="2" s="1"/>
  <c r="AA96" i="2" s="1"/>
  <c r="V97" i="2"/>
  <c r="X97" i="2"/>
  <c r="Y97" i="2"/>
  <c r="Z97" i="2" s="1"/>
  <c r="V98" i="2"/>
  <c r="X98" i="2"/>
  <c r="Y98" i="2"/>
  <c r="Z98" i="2" s="1"/>
  <c r="V99" i="2"/>
  <c r="X99" i="2"/>
  <c r="Y99" i="2"/>
  <c r="Z99" i="2" s="1"/>
  <c r="V100" i="2"/>
  <c r="X100" i="2"/>
  <c r="Y100" i="2"/>
  <c r="Z100" i="2" s="1"/>
  <c r="AA100" i="2" s="1"/>
  <c r="V101" i="2"/>
  <c r="X101" i="2"/>
  <c r="Y101" i="2"/>
  <c r="Z101" i="2" s="1"/>
  <c r="V102" i="2"/>
  <c r="X102" i="2"/>
  <c r="Y102" i="2"/>
  <c r="Z102" i="2" s="1"/>
  <c r="V103" i="2"/>
  <c r="X103" i="2"/>
  <c r="Y103" i="2"/>
  <c r="Z103" i="2" s="1"/>
  <c r="V104" i="2"/>
  <c r="X104" i="2"/>
  <c r="Y104" i="2"/>
  <c r="Z104" i="2" s="1"/>
  <c r="AA104" i="2" s="1"/>
  <c r="V105" i="2"/>
  <c r="X105" i="2"/>
  <c r="Y105" i="2"/>
  <c r="Z105" i="2" s="1"/>
  <c r="V106" i="2"/>
  <c r="X106" i="2"/>
  <c r="Y106" i="2"/>
  <c r="Z106" i="2" s="1"/>
  <c r="V107" i="2"/>
  <c r="X107" i="2"/>
  <c r="Y107" i="2"/>
  <c r="Z107" i="2" s="1"/>
  <c r="V108" i="2"/>
  <c r="X108" i="2"/>
  <c r="Y108" i="2"/>
  <c r="Z108" i="2" s="1"/>
  <c r="AA108" i="2" s="1"/>
  <c r="V109" i="2"/>
  <c r="X109" i="2"/>
  <c r="Y109" i="2"/>
  <c r="Z109" i="2" s="1"/>
  <c r="V110" i="2"/>
  <c r="X110" i="2"/>
  <c r="Y110" i="2"/>
  <c r="Z110" i="2" s="1"/>
  <c r="V111" i="2"/>
  <c r="X111" i="2"/>
  <c r="Y111" i="2"/>
  <c r="Z111" i="2" s="1"/>
  <c r="V112" i="2"/>
  <c r="X112" i="2"/>
  <c r="Y112" i="2"/>
  <c r="Z112" i="2" s="1"/>
  <c r="AA112" i="2" s="1"/>
  <c r="V113" i="2"/>
  <c r="X113" i="2"/>
  <c r="Y113" i="2"/>
  <c r="Z113" i="2" s="1"/>
  <c r="V114" i="2"/>
  <c r="X114" i="2"/>
  <c r="Y114" i="2"/>
  <c r="Z114" i="2" s="1"/>
  <c r="V115" i="2"/>
  <c r="X115" i="2"/>
  <c r="Y115" i="2"/>
  <c r="Z115" i="2" s="1"/>
  <c r="V116" i="2"/>
  <c r="X116" i="2"/>
  <c r="Y116" i="2"/>
  <c r="Z116" i="2" s="1"/>
  <c r="AA116" i="2" s="1"/>
  <c r="V117" i="2"/>
  <c r="X117" i="2"/>
  <c r="Y117" i="2"/>
  <c r="Z117" i="2" s="1"/>
  <c r="V118" i="2"/>
  <c r="X118" i="2"/>
  <c r="Y118" i="2"/>
  <c r="Z118" i="2" s="1"/>
  <c r="V119" i="2"/>
  <c r="X119" i="2"/>
  <c r="Y119" i="2"/>
  <c r="Z119" i="2" s="1"/>
  <c r="V120" i="2"/>
  <c r="X120" i="2"/>
  <c r="Y120" i="2"/>
  <c r="Z120" i="2"/>
  <c r="AA120" i="2" s="1"/>
  <c r="V121" i="2"/>
  <c r="X121" i="2"/>
  <c r="Y121" i="2"/>
  <c r="Z121" i="2" s="1"/>
  <c r="V122" i="2"/>
  <c r="X122" i="2"/>
  <c r="Y122" i="2"/>
  <c r="Z122" i="2" s="1"/>
  <c r="V123" i="2"/>
  <c r="X123" i="2"/>
  <c r="Y123" i="2"/>
  <c r="Z123" i="2" s="1"/>
  <c r="V124" i="2"/>
  <c r="X124" i="2"/>
  <c r="Y124" i="2"/>
  <c r="Z124" i="2" s="1"/>
  <c r="AA124" i="2" s="1"/>
  <c r="V125" i="2"/>
  <c r="X125" i="2"/>
  <c r="Y125" i="2"/>
  <c r="Z125" i="2" s="1"/>
  <c r="V126" i="2"/>
  <c r="X126" i="2"/>
  <c r="Y126" i="2"/>
  <c r="Z126" i="2" s="1"/>
  <c r="V127" i="2"/>
  <c r="X127" i="2"/>
  <c r="Y127" i="2"/>
  <c r="Z127" i="2" s="1"/>
  <c r="V128" i="2"/>
  <c r="X128" i="2"/>
  <c r="Y128" i="2"/>
  <c r="Z128" i="2" s="1"/>
  <c r="AA128" i="2" s="1"/>
  <c r="V129" i="2"/>
  <c r="X129" i="2"/>
  <c r="Y129" i="2"/>
  <c r="Z129" i="2" s="1"/>
  <c r="V130" i="2"/>
  <c r="X130" i="2"/>
  <c r="Y130" i="2"/>
  <c r="Z130" i="2" s="1"/>
  <c r="V131" i="2"/>
  <c r="X131" i="2"/>
  <c r="Y131" i="2"/>
  <c r="Z131" i="2" s="1"/>
  <c r="V132" i="2"/>
  <c r="X132" i="2"/>
  <c r="Y132" i="2"/>
  <c r="Z132" i="2" s="1"/>
  <c r="AA132" i="2" s="1"/>
  <c r="V133" i="2"/>
  <c r="X133" i="2"/>
  <c r="Y133" i="2"/>
  <c r="Z133" i="2" s="1"/>
  <c r="V134" i="2"/>
  <c r="X134" i="2"/>
  <c r="Y134" i="2"/>
  <c r="Z134" i="2" s="1"/>
  <c r="V135" i="2"/>
  <c r="X135" i="2"/>
  <c r="Y135" i="2"/>
  <c r="Z135" i="2" s="1"/>
  <c r="V136" i="2"/>
  <c r="X136" i="2"/>
  <c r="Y136" i="2"/>
  <c r="Z136" i="2" s="1"/>
  <c r="AA136" i="2" s="1"/>
  <c r="V137" i="2"/>
  <c r="X137" i="2"/>
  <c r="Y137" i="2"/>
  <c r="Z137" i="2" s="1"/>
  <c r="V138" i="2"/>
  <c r="X138" i="2"/>
  <c r="Y138" i="2"/>
  <c r="Z138" i="2" s="1"/>
  <c r="V139" i="2"/>
  <c r="X139" i="2"/>
  <c r="Y139" i="2"/>
  <c r="Z139" i="2" s="1"/>
  <c r="V140" i="2"/>
  <c r="X140" i="2"/>
  <c r="Y140" i="2"/>
  <c r="Z140" i="2" s="1"/>
  <c r="AA140" i="2" s="1"/>
  <c r="V141" i="2"/>
  <c r="X141" i="2"/>
  <c r="Y141" i="2"/>
  <c r="Z141" i="2" s="1"/>
  <c r="V142" i="2"/>
  <c r="X142" i="2"/>
  <c r="Y142" i="2"/>
  <c r="Z142" i="2" s="1"/>
  <c r="V143" i="2"/>
  <c r="X143" i="2"/>
  <c r="Y143" i="2"/>
  <c r="Z143" i="2" s="1"/>
  <c r="V144" i="2"/>
  <c r="X144" i="2"/>
  <c r="Y144" i="2"/>
  <c r="Z144" i="2" s="1"/>
  <c r="AA144" i="2" s="1"/>
  <c r="V145" i="2"/>
  <c r="X145" i="2"/>
  <c r="Y145" i="2"/>
  <c r="Z145" i="2" s="1"/>
  <c r="V146" i="2"/>
  <c r="X146" i="2"/>
  <c r="Y146" i="2"/>
  <c r="Z146" i="2" s="1"/>
  <c r="V147" i="2"/>
  <c r="X147" i="2"/>
  <c r="Y147" i="2"/>
  <c r="Z147" i="2" s="1"/>
  <c r="V148" i="2"/>
  <c r="X148" i="2"/>
  <c r="Y148" i="2"/>
  <c r="Z148" i="2" s="1"/>
  <c r="AA148" i="2" s="1"/>
  <c r="V149" i="2"/>
  <c r="X149" i="2"/>
  <c r="Y149" i="2"/>
  <c r="Z149" i="2" s="1"/>
  <c r="V150" i="2"/>
  <c r="X150" i="2"/>
  <c r="Y150" i="2"/>
  <c r="Z150" i="2" s="1"/>
  <c r="V151" i="2"/>
  <c r="X151" i="2"/>
  <c r="Y151" i="2"/>
  <c r="Z151" i="2" s="1"/>
  <c r="V152" i="2"/>
  <c r="X152" i="2"/>
  <c r="Y152" i="2"/>
  <c r="Z152" i="2" s="1"/>
  <c r="AA152" i="2" s="1"/>
  <c r="V153" i="2"/>
  <c r="X153" i="2"/>
  <c r="Y153" i="2"/>
  <c r="Z153" i="2" s="1"/>
  <c r="V154" i="2"/>
  <c r="X154" i="2"/>
  <c r="Y154" i="2"/>
  <c r="Z154" i="2" s="1"/>
  <c r="V155" i="2"/>
  <c r="X155" i="2"/>
  <c r="Y155" i="2"/>
  <c r="Z155" i="2" s="1"/>
  <c r="V156" i="2"/>
  <c r="X156" i="2"/>
  <c r="Y156" i="2"/>
  <c r="Z156" i="2" s="1"/>
  <c r="AA156" i="2" s="1"/>
  <c r="V157" i="2"/>
  <c r="X157" i="2"/>
  <c r="Y157" i="2"/>
  <c r="Z157" i="2" s="1"/>
  <c r="V158" i="2"/>
  <c r="X158" i="2"/>
  <c r="Y158" i="2"/>
  <c r="Z158" i="2" s="1"/>
  <c r="V159" i="2"/>
  <c r="X159" i="2"/>
  <c r="Y159" i="2"/>
  <c r="Z159" i="2" s="1"/>
  <c r="V160" i="2"/>
  <c r="X160" i="2"/>
  <c r="Y160" i="2"/>
  <c r="Z160" i="2" s="1"/>
  <c r="AA160" i="2" s="1"/>
  <c r="V161" i="2"/>
  <c r="X161" i="2"/>
  <c r="Y161" i="2"/>
  <c r="Z161" i="2" s="1"/>
  <c r="V8" i="2"/>
  <c r="X8" i="2"/>
  <c r="Y8" i="2"/>
  <c r="Z8" i="2" s="1"/>
  <c r="AA8" i="2" s="1"/>
  <c r="V9" i="2"/>
  <c r="X9" i="2"/>
  <c r="Y9" i="2"/>
  <c r="Z9" i="2" s="1"/>
  <c r="V10" i="2"/>
  <c r="X10" i="2"/>
  <c r="Y10" i="2"/>
  <c r="Z10" i="2" s="1"/>
  <c r="AA10" i="2" s="1"/>
  <c r="V11" i="2"/>
  <c r="X11" i="2"/>
  <c r="Y11" i="2"/>
  <c r="Z11" i="2"/>
  <c r="AA11" i="2" s="1"/>
  <c r="V12" i="2"/>
  <c r="X12" i="2"/>
  <c r="Y12" i="2"/>
  <c r="Z12" i="2" s="1"/>
  <c r="V13" i="2"/>
  <c r="X13" i="2"/>
  <c r="Y13" i="2"/>
  <c r="Z13" i="2" s="1"/>
  <c r="V14" i="2"/>
  <c r="X14" i="2"/>
  <c r="Y14" i="2"/>
  <c r="Z14" i="2" s="1"/>
  <c r="AA14" i="2" s="1"/>
  <c r="V15" i="2"/>
  <c r="X15" i="2"/>
  <c r="Y15" i="2"/>
  <c r="Z15" i="2" s="1"/>
  <c r="AA15" i="2" s="1"/>
  <c r="V16" i="2"/>
  <c r="X16" i="2"/>
  <c r="Y16" i="2"/>
  <c r="Z16" i="2" s="1"/>
  <c r="V17" i="2"/>
  <c r="X17" i="2"/>
  <c r="Y17" i="2"/>
  <c r="Z17" i="2" s="1"/>
  <c r="V18" i="2"/>
  <c r="X18" i="2"/>
  <c r="Y18" i="2"/>
  <c r="Z18" i="2" s="1"/>
  <c r="AA18" i="2" s="1"/>
  <c r="V19" i="2"/>
  <c r="X19" i="2"/>
  <c r="Y19" i="2"/>
  <c r="Z19" i="2" s="1"/>
  <c r="V20" i="2"/>
  <c r="X20" i="2"/>
  <c r="Y20" i="2"/>
  <c r="Z20" i="2" s="1"/>
  <c r="AA20" i="2" s="1"/>
  <c r="V21" i="2"/>
  <c r="X21" i="2"/>
  <c r="Y21" i="2"/>
  <c r="Z21" i="2" s="1"/>
  <c r="V3" i="2"/>
  <c r="V4" i="2"/>
  <c r="V5" i="2"/>
  <c r="V6" i="2"/>
  <c r="V7" i="2"/>
  <c r="V2" i="2"/>
  <c r="Y7" i="2"/>
  <c r="Z7" i="2" s="1"/>
  <c r="X7" i="2"/>
  <c r="Y6" i="2"/>
  <c r="Z6" i="2" s="1"/>
  <c r="X6" i="2"/>
  <c r="Y5" i="2"/>
  <c r="Z5" i="2" s="1"/>
  <c r="X5" i="2"/>
  <c r="Y4" i="2"/>
  <c r="Z4" i="2" s="1"/>
  <c r="X4" i="2"/>
  <c r="Y3" i="2"/>
  <c r="Z3" i="2" s="1"/>
  <c r="X3" i="2"/>
  <c r="Y2" i="2"/>
  <c r="Z2" i="2" s="1"/>
  <c r="X2" i="2"/>
  <c r="AK146" i="2" l="1"/>
  <c r="AL146" i="2"/>
  <c r="AK134" i="2"/>
  <c r="AL134" i="2"/>
  <c r="AK130" i="2"/>
  <c r="AL130" i="2"/>
  <c r="AK122" i="2"/>
  <c r="AL122" i="2"/>
  <c r="AK114" i="2"/>
  <c r="AL114" i="2"/>
  <c r="AK106" i="2"/>
  <c r="AL106" i="2"/>
  <c r="AK102" i="2"/>
  <c r="AL102" i="2"/>
  <c r="AK98" i="2"/>
  <c r="AL98" i="2"/>
  <c r="AK94" i="2"/>
  <c r="AL94" i="2"/>
  <c r="AK90" i="2"/>
  <c r="AL90" i="2"/>
  <c r="AK86" i="2"/>
  <c r="AL86" i="2"/>
  <c r="AK78" i="2"/>
  <c r="AL78" i="2"/>
  <c r="AK74" i="2"/>
  <c r="AL74" i="2"/>
  <c r="AK70" i="2"/>
  <c r="AL70" i="2"/>
  <c r="AK66" i="2"/>
  <c r="AL66" i="2"/>
  <c r="AK62" i="2"/>
  <c r="AL62" i="2"/>
  <c r="AK58" i="2"/>
  <c r="AL58" i="2"/>
  <c r="AK54" i="2"/>
  <c r="AL54" i="2"/>
  <c r="AK50" i="2"/>
  <c r="AL50" i="2"/>
  <c r="AK46" i="2"/>
  <c r="AL46" i="2"/>
  <c r="AK42" i="2"/>
  <c r="AL42" i="2"/>
  <c r="AK38" i="2"/>
  <c r="AL38" i="2"/>
  <c r="AK34" i="2"/>
  <c r="AL34" i="2"/>
  <c r="AK30" i="2"/>
  <c r="AL30" i="2"/>
  <c r="AK26" i="2"/>
  <c r="AL26" i="2"/>
  <c r="AK22" i="2"/>
  <c r="AL22" i="2"/>
  <c r="AK18" i="2"/>
  <c r="AL18" i="2"/>
  <c r="AL158" i="2"/>
  <c r="AK158" i="2"/>
  <c r="AK154" i="2"/>
  <c r="AL154" i="2"/>
  <c r="AK142" i="2"/>
  <c r="AL142" i="2"/>
  <c r="AK138" i="2"/>
  <c r="AL138" i="2"/>
  <c r="AK126" i="2"/>
  <c r="AL126" i="2"/>
  <c r="AK118" i="2"/>
  <c r="AL118" i="2"/>
  <c r="AK82" i="2"/>
  <c r="AL82" i="2"/>
  <c r="AK150" i="2"/>
  <c r="AL150" i="2"/>
  <c r="AK110" i="2"/>
  <c r="AL110" i="2"/>
  <c r="AL159" i="2"/>
  <c r="AL155" i="2"/>
  <c r="AL151" i="2"/>
  <c r="AL147" i="2"/>
  <c r="AL143" i="2"/>
  <c r="AL139" i="2"/>
  <c r="AL135" i="2"/>
  <c r="AL131" i="2"/>
  <c r="AL127" i="2"/>
  <c r="AL123" i="2"/>
  <c r="AL119" i="2"/>
  <c r="AL115" i="2"/>
  <c r="AL111" i="2"/>
  <c r="AL107" i="2"/>
  <c r="AL103" i="2"/>
  <c r="AL99" i="2"/>
  <c r="AL95" i="2"/>
  <c r="AL91" i="2"/>
  <c r="AL87" i="2"/>
  <c r="AL83" i="2"/>
  <c r="AL79" i="2"/>
  <c r="AL75" i="2"/>
  <c r="AL71" i="2"/>
  <c r="AL67" i="2"/>
  <c r="AL63" i="2"/>
  <c r="AL59" i="2"/>
  <c r="AL55" i="2"/>
  <c r="AL51" i="2"/>
  <c r="AL47" i="2"/>
  <c r="AL43" i="2"/>
  <c r="AL39" i="2"/>
  <c r="AL35" i="2"/>
  <c r="AL31" i="2"/>
  <c r="AL27" i="2"/>
  <c r="AL23" i="2"/>
  <c r="AL19" i="2"/>
  <c r="AL160" i="2"/>
  <c r="AL156" i="2"/>
  <c r="AL152" i="2"/>
  <c r="AL148" i="2"/>
  <c r="AL144" i="2"/>
  <c r="AL140" i="2"/>
  <c r="AL136" i="2"/>
  <c r="AL132" i="2"/>
  <c r="AL128" i="2"/>
  <c r="AL124" i="2"/>
  <c r="AL120" i="2"/>
  <c r="AL116" i="2"/>
  <c r="AL112" i="2"/>
  <c r="AL108" i="2"/>
  <c r="AL104" i="2"/>
  <c r="AL100" i="2"/>
  <c r="AL96" i="2"/>
  <c r="AL92" i="2"/>
  <c r="AL88" i="2"/>
  <c r="AL84" i="2"/>
  <c r="AL80" i="2"/>
  <c r="AL76" i="2"/>
  <c r="AL72" i="2"/>
  <c r="AL68" i="2"/>
  <c r="AL64" i="2"/>
  <c r="AL60" i="2"/>
  <c r="AL56" i="2"/>
  <c r="AL52" i="2"/>
  <c r="AL48" i="2"/>
  <c r="AL44" i="2"/>
  <c r="AL40" i="2"/>
  <c r="AL36" i="2"/>
  <c r="AL32" i="2"/>
  <c r="AL28" i="2"/>
  <c r="AL24" i="2"/>
  <c r="AL20" i="2"/>
  <c r="AL13" i="2"/>
  <c r="AK13" i="2"/>
  <c r="AL9" i="2"/>
  <c r="AK9" i="2"/>
  <c r="AL5" i="2"/>
  <c r="AK5" i="2"/>
  <c r="AK2" i="2"/>
  <c r="AL2" i="2"/>
  <c r="AL7" i="2"/>
  <c r="AL3" i="2"/>
  <c r="AL16" i="2"/>
  <c r="AL12" i="2"/>
  <c r="AL8" i="2"/>
  <c r="AL4" i="2"/>
  <c r="AL17" i="2"/>
  <c r="AK17" i="2"/>
  <c r="AB19" i="2"/>
  <c r="AA19" i="2"/>
  <c r="AA29" i="2"/>
  <c r="AB29" i="2"/>
  <c r="AA27" i="2"/>
  <c r="AB25" i="2"/>
  <c r="AB11" i="2"/>
  <c r="AB15" i="2"/>
  <c r="AB20" i="2"/>
  <c r="AV4" i="2"/>
  <c r="AU4" i="2"/>
  <c r="AU3" i="2"/>
  <c r="AU5" i="2"/>
  <c r="AV5" i="2"/>
  <c r="AV6" i="2"/>
  <c r="AU6" i="2"/>
  <c r="AA71" i="2"/>
  <c r="AB71" i="2"/>
  <c r="AB137" i="2"/>
  <c r="AA137" i="2"/>
  <c r="AA122" i="2"/>
  <c r="AB122" i="2"/>
  <c r="AB117" i="2"/>
  <c r="AA117" i="2"/>
  <c r="AA95" i="2"/>
  <c r="AB95" i="2"/>
  <c r="AA90" i="2"/>
  <c r="AB90" i="2"/>
  <c r="AB85" i="2"/>
  <c r="AA85" i="2"/>
  <c r="AA63" i="2"/>
  <c r="AB63" i="2"/>
  <c r="AA58" i="2"/>
  <c r="AB58" i="2"/>
  <c r="AB53" i="2"/>
  <c r="AA53" i="2"/>
  <c r="AA31" i="2"/>
  <c r="AB31" i="2"/>
  <c r="AA23" i="2"/>
  <c r="AB23" i="2"/>
  <c r="AA135" i="2"/>
  <c r="AB135" i="2"/>
  <c r="AA34" i="2"/>
  <c r="AB34" i="2"/>
  <c r="AA83" i="2"/>
  <c r="AB83" i="2"/>
  <c r="AA154" i="2"/>
  <c r="AB154" i="2"/>
  <c r="AB161" i="2"/>
  <c r="AA161" i="2"/>
  <c r="AA139" i="2"/>
  <c r="AB139" i="2"/>
  <c r="AA134" i="2"/>
  <c r="AB134" i="2"/>
  <c r="AB129" i="2"/>
  <c r="AA129" i="2"/>
  <c r="AA107" i="2"/>
  <c r="AB107" i="2"/>
  <c r="AA102" i="2"/>
  <c r="AB102" i="2"/>
  <c r="AB97" i="2"/>
  <c r="AA97" i="2"/>
  <c r="AA75" i="2"/>
  <c r="AB75" i="2"/>
  <c r="AA70" i="2"/>
  <c r="AB70" i="2"/>
  <c r="AB65" i="2"/>
  <c r="AA65" i="2"/>
  <c r="AA43" i="2"/>
  <c r="AB43" i="2"/>
  <c r="AA38" i="2"/>
  <c r="AB38" i="2"/>
  <c r="AB33" i="2"/>
  <c r="AA33" i="2"/>
  <c r="AB157" i="2"/>
  <c r="AA157" i="2"/>
  <c r="AB125" i="2"/>
  <c r="AA125" i="2"/>
  <c r="AA110" i="2"/>
  <c r="AB110" i="2"/>
  <c r="AB73" i="2"/>
  <c r="AA73" i="2"/>
  <c r="AA46" i="2"/>
  <c r="AB46" i="2"/>
  <c r="AA151" i="2"/>
  <c r="AB151" i="2"/>
  <c r="AA82" i="2"/>
  <c r="AB82" i="2"/>
  <c r="AA55" i="2"/>
  <c r="AB55" i="2"/>
  <c r="AA50" i="2"/>
  <c r="AB50" i="2"/>
  <c r="AB45" i="2"/>
  <c r="AA45" i="2"/>
  <c r="AA130" i="2"/>
  <c r="AB130" i="2"/>
  <c r="AA103" i="2"/>
  <c r="AB103" i="2"/>
  <c r="AB149" i="2"/>
  <c r="AA149" i="2"/>
  <c r="AB141" i="2"/>
  <c r="AA141" i="2"/>
  <c r="AB77" i="2"/>
  <c r="AA77" i="2"/>
  <c r="AA158" i="2"/>
  <c r="AB158" i="2"/>
  <c r="AA153" i="2"/>
  <c r="AB153" i="2"/>
  <c r="AA131" i="2"/>
  <c r="AB131" i="2"/>
  <c r="AA126" i="2"/>
  <c r="AB126" i="2"/>
  <c r="AB121" i="2"/>
  <c r="AA121" i="2"/>
  <c r="AA99" i="2"/>
  <c r="AB99" i="2"/>
  <c r="AA94" i="2"/>
  <c r="AB94" i="2"/>
  <c r="AB89" i="2"/>
  <c r="AA89" i="2"/>
  <c r="AA67" i="2"/>
  <c r="AB67" i="2"/>
  <c r="AA62" i="2"/>
  <c r="AB62" i="2"/>
  <c r="AB57" i="2"/>
  <c r="AA57" i="2"/>
  <c r="AA35" i="2"/>
  <c r="AB35" i="2"/>
  <c r="AA30" i="2"/>
  <c r="AB30" i="2"/>
  <c r="AA22" i="2"/>
  <c r="AB22" i="2"/>
  <c r="AB93" i="2"/>
  <c r="AA93" i="2"/>
  <c r="AB61" i="2"/>
  <c r="AA61" i="2"/>
  <c r="AA39" i="2"/>
  <c r="AB39" i="2"/>
  <c r="AA142" i="2"/>
  <c r="AB142" i="2"/>
  <c r="AB105" i="2"/>
  <c r="AA105" i="2"/>
  <c r="AA51" i="2"/>
  <c r="AB51" i="2"/>
  <c r="AB41" i="2"/>
  <c r="AA41" i="2"/>
  <c r="AA159" i="2"/>
  <c r="AB159" i="2"/>
  <c r="AA146" i="2"/>
  <c r="AB146" i="2"/>
  <c r="AA114" i="2"/>
  <c r="AB114" i="2"/>
  <c r="AA87" i="2"/>
  <c r="AB87" i="2"/>
  <c r="AA143" i="2"/>
  <c r="AB143" i="2"/>
  <c r="AA138" i="2"/>
  <c r="AB138" i="2"/>
  <c r="AA133" i="2"/>
  <c r="AB133" i="2"/>
  <c r="AA111" i="2"/>
  <c r="AB111" i="2"/>
  <c r="AA106" i="2"/>
  <c r="AB106" i="2"/>
  <c r="AB101" i="2"/>
  <c r="AA101" i="2"/>
  <c r="AA79" i="2"/>
  <c r="AB79" i="2"/>
  <c r="AA74" i="2"/>
  <c r="AB74" i="2"/>
  <c r="AB69" i="2"/>
  <c r="AA69" i="2"/>
  <c r="AA47" i="2"/>
  <c r="AB47" i="2"/>
  <c r="AA42" i="2"/>
  <c r="AB42" i="2"/>
  <c r="AB37" i="2"/>
  <c r="AA37" i="2"/>
  <c r="AA26" i="2"/>
  <c r="AB26" i="2"/>
  <c r="AA98" i="2"/>
  <c r="AB98" i="2"/>
  <c r="AA66" i="2"/>
  <c r="AB66" i="2"/>
  <c r="AA147" i="2"/>
  <c r="AB147" i="2"/>
  <c r="AA115" i="2"/>
  <c r="AB115" i="2"/>
  <c r="AA78" i="2"/>
  <c r="AB78" i="2"/>
  <c r="AA127" i="2"/>
  <c r="AB127" i="2"/>
  <c r="AA119" i="2"/>
  <c r="AB119" i="2"/>
  <c r="AB109" i="2"/>
  <c r="AA109" i="2"/>
  <c r="AA155" i="2"/>
  <c r="AB155" i="2"/>
  <c r="AA150" i="2"/>
  <c r="AB150" i="2"/>
  <c r="AB145" i="2"/>
  <c r="AA145" i="2"/>
  <c r="AA123" i="2"/>
  <c r="AB123" i="2"/>
  <c r="AA118" i="2"/>
  <c r="AB118" i="2"/>
  <c r="AB113" i="2"/>
  <c r="AA113" i="2"/>
  <c r="AA91" i="2"/>
  <c r="AB91" i="2"/>
  <c r="AA86" i="2"/>
  <c r="AB86" i="2"/>
  <c r="AB81" i="2"/>
  <c r="AA81" i="2"/>
  <c r="AA59" i="2"/>
  <c r="AB59" i="2"/>
  <c r="AA54" i="2"/>
  <c r="AB54" i="2"/>
  <c r="AB49" i="2"/>
  <c r="AA49" i="2"/>
  <c r="AB160" i="2"/>
  <c r="AB156" i="2"/>
  <c r="AB152" i="2"/>
  <c r="AB148" i="2"/>
  <c r="AB144" i="2"/>
  <c r="AB140" i="2"/>
  <c r="AB136" i="2"/>
  <c r="AB132" i="2"/>
  <c r="AB128" i="2"/>
  <c r="AB124" i="2"/>
  <c r="AB120" i="2"/>
  <c r="AB116" i="2"/>
  <c r="AB112" i="2"/>
  <c r="AB108" i="2"/>
  <c r="AB104" i="2"/>
  <c r="AB100" i="2"/>
  <c r="AB96" i="2"/>
  <c r="AB92" i="2"/>
  <c r="AB88" i="2"/>
  <c r="AB84" i="2"/>
  <c r="AB80" i="2"/>
  <c r="AB76" i="2"/>
  <c r="AB72" i="2"/>
  <c r="AB68" i="2"/>
  <c r="AB64" i="2"/>
  <c r="AB60" i="2"/>
  <c r="AB56" i="2"/>
  <c r="AB52" i="2"/>
  <c r="AB48" i="2"/>
  <c r="AB44" i="2"/>
  <c r="AB40" i="2"/>
  <c r="AB36" i="2"/>
  <c r="AB32" i="2"/>
  <c r="AB28" i="2"/>
  <c r="AB24" i="2"/>
  <c r="AA16" i="2"/>
  <c r="AB16" i="2"/>
  <c r="AA12" i="2"/>
  <c r="AB12" i="2"/>
  <c r="AB9" i="2"/>
  <c r="AA9" i="2"/>
  <c r="AB21" i="2"/>
  <c r="AA21" i="2"/>
  <c r="AB17" i="2"/>
  <c r="AA17" i="2"/>
  <c r="AB13" i="2"/>
  <c r="AA13" i="2"/>
  <c r="AB8" i="2"/>
  <c r="AB18" i="2"/>
  <c r="AB14" i="2"/>
  <c r="AB10" i="2"/>
  <c r="AB7" i="2"/>
  <c r="AB4" i="2"/>
  <c r="AA4" i="2"/>
  <c r="AB3" i="2"/>
  <c r="AA3" i="2"/>
  <c r="AB5" i="2"/>
  <c r="AA5" i="2"/>
  <c r="AA6" i="2"/>
  <c r="AB6" i="2"/>
  <c r="AB2" i="2"/>
  <c r="AA2" i="2"/>
  <c r="AA7" i="2"/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N172" i="16" s="1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O163" i="16" s="1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O172" i="16" s="1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K163" i="16" s="1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P172" i="16" s="1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Q163" i="16" s="1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L172" i="16" s="1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2" i="16"/>
  <c r="N163" i="16" s="1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P169" i="15" s="1"/>
  <c r="I114" i="15"/>
  <c r="P170" i="15" s="1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L171" i="15" s="1"/>
  <c r="I146" i="15"/>
  <c r="I147" i="15"/>
  <c r="L168" i="15" s="1"/>
  <c r="I148" i="15"/>
  <c r="I149" i="15"/>
  <c r="I150" i="15"/>
  <c r="I151" i="15"/>
  <c r="I152" i="15"/>
  <c r="I153" i="15"/>
  <c r="I154" i="15"/>
  <c r="L170" i="15" s="1"/>
  <c r="I155" i="15"/>
  <c r="I156" i="15"/>
  <c r="I157" i="15"/>
  <c r="I158" i="15"/>
  <c r="I159" i="15"/>
  <c r="I160" i="15"/>
  <c r="I161" i="15"/>
  <c r="I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I167" i="15"/>
  <c r="B6" i="15"/>
  <c r="B5" i="15"/>
  <c r="B4" i="15"/>
  <c r="B3" i="15"/>
  <c r="B2" i="15"/>
  <c r="L168" i="16" l="1"/>
  <c r="Q167" i="16"/>
  <c r="L166" i="16"/>
  <c r="P168" i="16"/>
  <c r="P170" i="16"/>
  <c r="P167" i="16"/>
  <c r="P164" i="16"/>
  <c r="P166" i="16"/>
  <c r="O168" i="16"/>
  <c r="O170" i="16"/>
  <c r="O167" i="16"/>
  <c r="O164" i="16"/>
  <c r="O166" i="16"/>
  <c r="N167" i="16"/>
  <c r="N164" i="16"/>
  <c r="N166" i="16"/>
  <c r="L170" i="16"/>
  <c r="P169" i="16"/>
  <c r="O169" i="16"/>
  <c r="L167" i="15"/>
  <c r="P168" i="15"/>
  <c r="P165" i="15"/>
  <c r="P167" i="15"/>
  <c r="J168" i="15"/>
  <c r="O167" i="15"/>
  <c r="I168" i="15"/>
  <c r="N167" i="15"/>
  <c r="P165" i="16"/>
  <c r="O171" i="16"/>
  <c r="N168" i="15"/>
  <c r="L164" i="15"/>
  <c r="P164" i="15"/>
  <c r="O170" i="15"/>
  <c r="O164" i="15"/>
  <c r="N170" i="15"/>
  <c r="N164" i="15"/>
  <c r="L165" i="16"/>
  <c r="K171" i="15"/>
  <c r="O171" i="15"/>
  <c r="N171" i="15"/>
  <c r="N168" i="16"/>
  <c r="O168" i="15"/>
  <c r="J167" i="15"/>
  <c r="K168" i="15"/>
  <c r="L169" i="15"/>
  <c r="Q165" i="15"/>
  <c r="K169" i="15"/>
  <c r="K165" i="15"/>
  <c r="O169" i="15"/>
  <c r="O165" i="15"/>
  <c r="I172" i="15"/>
  <c r="N169" i="15"/>
  <c r="N163" i="15"/>
  <c r="N165" i="15"/>
  <c r="P171" i="15"/>
  <c r="I163" i="15"/>
  <c r="L165" i="15"/>
  <c r="L172" i="15"/>
  <c r="L163" i="15"/>
  <c r="P163" i="15"/>
  <c r="O163" i="15"/>
  <c r="Q166" i="16"/>
  <c r="Q169" i="16"/>
  <c r="L171" i="16"/>
  <c r="Q165" i="16"/>
  <c r="P171" i="16"/>
  <c r="O165" i="16"/>
  <c r="N169" i="16"/>
  <c r="N171" i="16"/>
  <c r="N165" i="16"/>
  <c r="K166" i="15"/>
  <c r="J172" i="15"/>
  <c r="N172" i="15"/>
  <c r="Q164" i="16"/>
  <c r="N170" i="16"/>
  <c r="K167" i="15"/>
  <c r="Q166" i="15"/>
  <c r="P172" i="15"/>
  <c r="O166" i="15"/>
  <c r="N166" i="15"/>
  <c r="Q170" i="16"/>
  <c r="Q171" i="16"/>
  <c r="P163" i="16"/>
  <c r="Q168" i="16"/>
  <c r="Q172" i="16"/>
  <c r="L163" i="16"/>
  <c r="L167" i="16"/>
  <c r="L169" i="16"/>
  <c r="I163" i="16"/>
  <c r="I164" i="16"/>
  <c r="I165" i="16"/>
  <c r="I166" i="16"/>
  <c r="I167" i="16"/>
  <c r="I168" i="16"/>
  <c r="I169" i="16"/>
  <c r="I170" i="16"/>
  <c r="I171" i="16"/>
  <c r="I172" i="16"/>
  <c r="J163" i="16"/>
  <c r="J164" i="16"/>
  <c r="J165" i="16"/>
  <c r="J166" i="16"/>
  <c r="J167" i="16"/>
  <c r="J168" i="16"/>
  <c r="J169" i="16"/>
  <c r="J170" i="16"/>
  <c r="J171" i="16"/>
  <c r="J172" i="16"/>
  <c r="K164" i="16"/>
  <c r="K165" i="16"/>
  <c r="K166" i="16"/>
  <c r="K167" i="16"/>
  <c r="K168" i="16"/>
  <c r="K169" i="16"/>
  <c r="K170" i="16"/>
  <c r="K171" i="16"/>
  <c r="K172" i="16"/>
  <c r="L164" i="16"/>
  <c r="K163" i="15"/>
  <c r="P166" i="15"/>
  <c r="K164" i="15"/>
  <c r="J163" i="15"/>
  <c r="O172" i="15"/>
  <c r="K170" i="15"/>
  <c r="L166" i="15"/>
  <c r="K172" i="15"/>
  <c r="Q163" i="15"/>
  <c r="Q167" i="15"/>
  <c r="Q168" i="15"/>
  <c r="Q169" i="15"/>
  <c r="Q170" i="15"/>
  <c r="Q171" i="15"/>
  <c r="I164" i="15"/>
  <c r="I165" i="15"/>
  <c r="I166" i="15"/>
  <c r="I169" i="15"/>
  <c r="I170" i="15"/>
  <c r="I171" i="15"/>
  <c r="Q164" i="15"/>
  <c r="Q172" i="15"/>
  <c r="J164" i="15"/>
  <c r="J165" i="15"/>
  <c r="J166" i="15"/>
  <c r="J169" i="15"/>
  <c r="J170" i="15"/>
  <c r="J171" i="15"/>
  <c r="I3" i="14" l="1"/>
  <c r="I4" i="14"/>
  <c r="I5" i="14"/>
  <c r="I6" i="14"/>
  <c r="I7" i="14"/>
  <c r="I8" i="14"/>
  <c r="I9" i="14"/>
  <c r="I165" i="14" s="1"/>
  <c r="I10" i="14"/>
  <c r="I11" i="14"/>
  <c r="I12" i="14"/>
  <c r="I13" i="14"/>
  <c r="I14" i="14"/>
  <c r="I15" i="14"/>
  <c r="I16" i="14"/>
  <c r="N167" i="14" s="1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168" i="14" s="1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O165" i="14" s="1"/>
  <c r="I50" i="14"/>
  <c r="O166" i="14" s="1"/>
  <c r="I51" i="14"/>
  <c r="I52" i="14"/>
  <c r="I53" i="14"/>
  <c r="I54" i="14"/>
  <c r="I55" i="14"/>
  <c r="I56" i="14"/>
  <c r="J167" i="14" s="1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O168" i="14" s="1"/>
  <c r="I73" i="14"/>
  <c r="J169" i="14" s="1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P165" i="14" s="1"/>
  <c r="I90" i="14"/>
  <c r="P166" i="14" s="1"/>
  <c r="I91" i="14"/>
  <c r="I92" i="14"/>
  <c r="I93" i="14"/>
  <c r="I94" i="14"/>
  <c r="I95" i="14"/>
  <c r="I96" i="14"/>
  <c r="P167" i="14" s="1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P168" i="14" s="1"/>
  <c r="I113" i="14"/>
  <c r="I114" i="14"/>
  <c r="P170" i="14" s="1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Q165" i="14" s="1"/>
  <c r="I130" i="14"/>
  <c r="I131" i="14"/>
  <c r="I132" i="14"/>
  <c r="I133" i="14"/>
  <c r="I134" i="14"/>
  <c r="I135" i="14"/>
  <c r="I136" i="14"/>
  <c r="L167" i="14" s="1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L168" i="14" s="1"/>
  <c r="I153" i="14"/>
  <c r="I154" i="14"/>
  <c r="I155" i="14"/>
  <c r="I156" i="14"/>
  <c r="I157" i="14"/>
  <c r="I158" i="14"/>
  <c r="I159" i="14"/>
  <c r="I160" i="14"/>
  <c r="I161" i="14"/>
  <c r="I2" i="14"/>
  <c r="N163" i="14" s="1"/>
  <c r="I161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N167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N168" i="13" s="1"/>
  <c r="I33" i="13"/>
  <c r="N169" i="13" s="1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O165" i="13" s="1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P165" i="13" s="1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Q167" i="13" s="1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2" i="13"/>
  <c r="N163" i="13" s="1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O171" i="12" s="1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Q168" i="12" s="1"/>
  <c r="I153" i="12"/>
  <c r="Q169" i="12" s="1"/>
  <c r="I154" i="12"/>
  <c r="I155" i="12"/>
  <c r="I156" i="12"/>
  <c r="I157" i="12"/>
  <c r="I158" i="12"/>
  <c r="I159" i="12"/>
  <c r="I160" i="12"/>
  <c r="I161" i="12"/>
  <c r="I2" i="12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2" i="8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N169" i="11" s="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P168" i="11" s="1"/>
  <c r="I113" i="11"/>
  <c r="I114" i="11"/>
  <c r="I115" i="11"/>
  <c r="I116" i="11"/>
  <c r="I117" i="11"/>
  <c r="I118" i="11"/>
  <c r="I119" i="11"/>
  <c r="I120" i="11"/>
  <c r="I121" i="11"/>
  <c r="I123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2" i="11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N168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L170" i="13" l="1"/>
  <c r="P170" i="13"/>
  <c r="O170" i="13"/>
  <c r="N170" i="13"/>
  <c r="N171" i="14"/>
  <c r="K168" i="11"/>
  <c r="J166" i="11"/>
  <c r="J171" i="12"/>
  <c r="P172" i="11"/>
  <c r="P163" i="11"/>
  <c r="O172" i="11"/>
  <c r="O163" i="11"/>
  <c r="N172" i="11"/>
  <c r="N163" i="11"/>
  <c r="J171" i="11"/>
  <c r="L171" i="13"/>
  <c r="O171" i="13"/>
  <c r="L172" i="14"/>
  <c r="Q169" i="13"/>
  <c r="P169" i="13"/>
  <c r="O169" i="13"/>
  <c r="N172" i="13"/>
  <c r="L167" i="13"/>
  <c r="Q168" i="13"/>
  <c r="P166" i="11"/>
  <c r="O164" i="11"/>
  <c r="N170" i="11"/>
  <c r="N164" i="11"/>
  <c r="N166" i="11"/>
  <c r="Q172" i="12"/>
  <c r="Q164" i="12"/>
  <c r="Q163" i="12"/>
  <c r="P170" i="12"/>
  <c r="P172" i="12"/>
  <c r="P166" i="12"/>
  <c r="P163" i="12"/>
  <c r="O172" i="12"/>
  <c r="J166" i="12"/>
  <c r="J163" i="12"/>
  <c r="N172" i="12"/>
  <c r="N166" i="12"/>
  <c r="Q168" i="11"/>
  <c r="P165" i="11"/>
  <c r="O169" i="11"/>
  <c r="N165" i="11"/>
  <c r="Q171" i="12"/>
  <c r="P171" i="12"/>
  <c r="O169" i="12"/>
  <c r="N171" i="12"/>
  <c r="Q172" i="11"/>
  <c r="Q164" i="11"/>
  <c r="L166" i="11"/>
  <c r="N168" i="11"/>
  <c r="N167" i="11"/>
  <c r="O167" i="12"/>
  <c r="Q169" i="11"/>
  <c r="Q171" i="11"/>
  <c r="P169" i="11"/>
  <c r="Q171" i="14"/>
  <c r="L164" i="14"/>
  <c r="I170" i="14"/>
  <c r="L169" i="13"/>
  <c r="Q164" i="14"/>
  <c r="Q172" i="14"/>
  <c r="Q169" i="14"/>
  <c r="Q166" i="14"/>
  <c r="Q163" i="14"/>
  <c r="P172" i="14"/>
  <c r="P169" i="14"/>
  <c r="P163" i="14"/>
  <c r="O172" i="14"/>
  <c r="O169" i="14"/>
  <c r="O163" i="14"/>
  <c r="I172" i="14"/>
  <c r="N169" i="14"/>
  <c r="I166" i="14"/>
  <c r="I163" i="14"/>
  <c r="O163" i="12"/>
  <c r="Q170" i="14"/>
  <c r="P171" i="14"/>
  <c r="O171" i="14"/>
  <c r="O170" i="14"/>
  <c r="J164" i="14"/>
  <c r="I164" i="14"/>
  <c r="J167" i="12"/>
  <c r="Q166" i="13"/>
  <c r="P166" i="13"/>
  <c r="P164" i="14"/>
  <c r="Q170" i="11"/>
  <c r="Q166" i="11"/>
  <c r="P170" i="11"/>
  <c r="K166" i="11"/>
  <c r="O170" i="11"/>
  <c r="O166" i="11"/>
  <c r="Q170" i="12"/>
  <c r="Q167" i="12"/>
  <c r="Q166" i="12"/>
  <c r="P168" i="12"/>
  <c r="P167" i="12"/>
  <c r="P164" i="12"/>
  <c r="O168" i="12"/>
  <c r="O170" i="12"/>
  <c r="O164" i="12"/>
  <c r="O166" i="12"/>
  <c r="N170" i="12"/>
  <c r="N167" i="12"/>
  <c r="N164" i="12"/>
  <c r="N165" i="14"/>
  <c r="O167" i="14"/>
  <c r="L169" i="12"/>
  <c r="Q165" i="12"/>
  <c r="P169" i="12"/>
  <c r="P165" i="12"/>
  <c r="O165" i="12"/>
  <c r="N169" i="12"/>
  <c r="N163" i="12"/>
  <c r="N165" i="12"/>
  <c r="L168" i="13"/>
  <c r="Q165" i="13"/>
  <c r="Q164" i="13"/>
  <c r="P171" i="13"/>
  <c r="P168" i="13"/>
  <c r="P167" i="13"/>
  <c r="O168" i="13"/>
  <c r="O167" i="13"/>
  <c r="O164" i="13"/>
  <c r="N171" i="13"/>
  <c r="N165" i="13"/>
  <c r="N164" i="13"/>
  <c r="I171" i="14"/>
  <c r="Q167" i="11"/>
  <c r="K171" i="11"/>
  <c r="K167" i="11"/>
  <c r="P164" i="11"/>
  <c r="J168" i="11"/>
  <c r="O165" i="11"/>
  <c r="O167" i="11"/>
  <c r="J164" i="11"/>
  <c r="N171" i="11"/>
  <c r="I167" i="14"/>
  <c r="Q170" i="13"/>
  <c r="Q172" i="13"/>
  <c r="L164" i="13"/>
  <c r="L163" i="13"/>
  <c r="P172" i="13"/>
  <c r="P164" i="13"/>
  <c r="P163" i="13"/>
  <c r="O172" i="13"/>
  <c r="O166" i="13"/>
  <c r="O163" i="13"/>
  <c r="N166" i="13"/>
  <c r="N170" i="14"/>
  <c r="O164" i="14"/>
  <c r="N166" i="14"/>
  <c r="J168" i="14"/>
  <c r="J172" i="14"/>
  <c r="N168" i="14"/>
  <c r="N172" i="14"/>
  <c r="Q167" i="14"/>
  <c r="I169" i="14"/>
  <c r="Q168" i="14"/>
  <c r="N164" i="14"/>
  <c r="J163" i="14"/>
  <c r="L169" i="14"/>
  <c r="L163" i="14"/>
  <c r="L165" i="13"/>
  <c r="L172" i="13"/>
  <c r="Q163" i="13"/>
  <c r="J165" i="14"/>
  <c r="J166" i="14"/>
  <c r="J170" i="14"/>
  <c r="J171" i="14"/>
  <c r="K163" i="14"/>
  <c r="K164" i="14"/>
  <c r="K165" i="14"/>
  <c r="K166" i="14"/>
  <c r="K167" i="14"/>
  <c r="K168" i="14"/>
  <c r="K169" i="14"/>
  <c r="K170" i="14"/>
  <c r="K171" i="14"/>
  <c r="K172" i="14"/>
  <c r="L165" i="14"/>
  <c r="L166" i="14"/>
  <c r="L170" i="14"/>
  <c r="L171" i="14"/>
  <c r="I163" i="13"/>
  <c r="I164" i="13"/>
  <c r="I165" i="13"/>
  <c r="I166" i="13"/>
  <c r="I167" i="13"/>
  <c r="I168" i="13"/>
  <c r="I169" i="13"/>
  <c r="I170" i="13"/>
  <c r="I171" i="13"/>
  <c r="I172" i="13"/>
  <c r="Q171" i="13"/>
  <c r="J163" i="13"/>
  <c r="J164" i="13"/>
  <c r="J165" i="13"/>
  <c r="J166" i="13"/>
  <c r="J167" i="13"/>
  <c r="J168" i="13"/>
  <c r="J169" i="13"/>
  <c r="J170" i="13"/>
  <c r="J171" i="13"/>
  <c r="J172" i="13"/>
  <c r="K163" i="13"/>
  <c r="K164" i="13"/>
  <c r="K165" i="13"/>
  <c r="K166" i="13"/>
  <c r="K167" i="13"/>
  <c r="K168" i="13"/>
  <c r="K169" i="13"/>
  <c r="K170" i="13"/>
  <c r="K171" i="13"/>
  <c r="K172" i="13"/>
  <c r="L166" i="13"/>
  <c r="K164" i="12"/>
  <c r="J172" i="12"/>
  <c r="K169" i="12"/>
  <c r="J168" i="12"/>
  <c r="L164" i="12"/>
  <c r="J167" i="11"/>
  <c r="O168" i="11"/>
  <c r="P167" i="11"/>
  <c r="P171" i="11"/>
  <c r="K163" i="11"/>
  <c r="I163" i="12"/>
  <c r="I164" i="12"/>
  <c r="I165" i="12"/>
  <c r="I166" i="12"/>
  <c r="I167" i="12"/>
  <c r="I168" i="12"/>
  <c r="I169" i="12"/>
  <c r="I170" i="12"/>
  <c r="I171" i="12"/>
  <c r="I172" i="12"/>
  <c r="J164" i="12"/>
  <c r="J165" i="12"/>
  <c r="J169" i="12"/>
  <c r="J170" i="12"/>
  <c r="K163" i="12"/>
  <c r="K165" i="12"/>
  <c r="K166" i="12"/>
  <c r="K167" i="12"/>
  <c r="K168" i="12"/>
  <c r="K170" i="12"/>
  <c r="K171" i="12"/>
  <c r="K172" i="12"/>
  <c r="L163" i="12"/>
  <c r="L165" i="12"/>
  <c r="L166" i="12"/>
  <c r="L167" i="12"/>
  <c r="L168" i="12"/>
  <c r="L170" i="12"/>
  <c r="L171" i="12"/>
  <c r="L172" i="12"/>
  <c r="J172" i="11"/>
  <c r="L171" i="11"/>
  <c r="J169" i="11"/>
  <c r="O171" i="11"/>
  <c r="J163" i="11"/>
  <c r="I163" i="11"/>
  <c r="I164" i="11"/>
  <c r="I165" i="11"/>
  <c r="I166" i="11"/>
  <c r="I167" i="11"/>
  <c r="I168" i="11"/>
  <c r="I169" i="11"/>
  <c r="I170" i="11"/>
  <c r="I171" i="11"/>
  <c r="I172" i="11"/>
  <c r="J165" i="11"/>
  <c r="J170" i="11"/>
  <c r="K164" i="11"/>
  <c r="K165" i="11"/>
  <c r="K169" i="11"/>
  <c r="K170" i="11"/>
  <c r="K172" i="11"/>
  <c r="L164" i="11"/>
  <c r="L167" i="11"/>
  <c r="L168" i="11"/>
  <c r="L169" i="11"/>
  <c r="L170" i="11"/>
  <c r="L172" i="11"/>
  <c r="I122" i="11" l="1"/>
  <c r="N163" i="8"/>
  <c r="I164" i="8"/>
  <c r="N166" i="8"/>
  <c r="N167" i="8"/>
  <c r="N169" i="8"/>
  <c r="N170" i="8"/>
  <c r="N172" i="8"/>
  <c r="N168" i="8"/>
  <c r="N171" i="8"/>
  <c r="O166" i="8"/>
  <c r="O170" i="8"/>
  <c r="O172" i="8"/>
  <c r="O168" i="8"/>
  <c r="O171" i="8"/>
  <c r="K163" i="8"/>
  <c r="K164" i="8"/>
  <c r="K166" i="8"/>
  <c r="K167" i="8"/>
  <c r="P169" i="8"/>
  <c r="P170" i="8"/>
  <c r="K172" i="8"/>
  <c r="K168" i="8"/>
  <c r="K171" i="8"/>
  <c r="Q163" i="8"/>
  <c r="Q164" i="8"/>
  <c r="Q166" i="8"/>
  <c r="Q167" i="8"/>
  <c r="Q169" i="8"/>
  <c r="Q170" i="8"/>
  <c r="Q172" i="8"/>
  <c r="Q168" i="8"/>
  <c r="Q171" i="8"/>
  <c r="I163" i="8"/>
  <c r="I170" i="8"/>
  <c r="I169" i="8"/>
  <c r="I166" i="8"/>
  <c r="K165" i="8"/>
  <c r="I165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P167" i="8"/>
  <c r="B86" i="8"/>
  <c r="P166" i="8"/>
  <c r="B85" i="8"/>
  <c r="P165" i="8"/>
  <c r="B84" i="8"/>
  <c r="B83" i="8"/>
  <c r="P16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O169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O167" i="8"/>
  <c r="B46" i="8"/>
  <c r="B45" i="8"/>
  <c r="O165" i="8"/>
  <c r="B44" i="8"/>
  <c r="O164" i="8"/>
  <c r="B43" i="8"/>
  <c r="O16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N165" i="8"/>
  <c r="B4" i="8"/>
  <c r="N164" i="8"/>
  <c r="B3" i="8"/>
  <c r="B2" i="8"/>
  <c r="I3" i="7"/>
  <c r="I4" i="7"/>
  <c r="I165" i="7" s="1"/>
  <c r="I5" i="7"/>
  <c r="I6" i="7"/>
  <c r="I7" i="7"/>
  <c r="I8" i="7"/>
  <c r="I9" i="7"/>
  <c r="I10" i="7"/>
  <c r="I11" i="7"/>
  <c r="I12" i="7"/>
  <c r="N163" i="7" s="1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171" i="7" s="1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O165" i="7" s="1"/>
  <c r="I45" i="7"/>
  <c r="I46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P169" i="7" s="1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2" i="7"/>
  <c r="I153" i="7"/>
  <c r="I154" i="7"/>
  <c r="I155" i="7"/>
  <c r="I156" i="7"/>
  <c r="I157" i="7"/>
  <c r="I158" i="7"/>
  <c r="I159" i="7"/>
  <c r="I160" i="7"/>
  <c r="I161" i="7"/>
  <c r="I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N165" i="6" s="1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171" i="6" s="1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O165" i="6" s="1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O171" i="6" s="1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Q165" i="6" s="1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Q171" i="6" s="1"/>
  <c r="I156" i="6"/>
  <c r="I157" i="6"/>
  <c r="I158" i="6"/>
  <c r="I159" i="6"/>
  <c r="I160" i="6"/>
  <c r="I161" i="6"/>
  <c r="I2" i="6"/>
  <c r="I169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I3" i="5"/>
  <c r="I4" i="5"/>
  <c r="I5" i="5"/>
  <c r="I6" i="5"/>
  <c r="I7" i="5"/>
  <c r="I8" i="5"/>
  <c r="I9" i="5"/>
  <c r="I10" i="5"/>
  <c r="I11" i="5"/>
  <c r="I12" i="5"/>
  <c r="I163" i="5" s="1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L171" i="5" s="1"/>
  <c r="I151" i="5"/>
  <c r="I152" i="5"/>
  <c r="I153" i="5"/>
  <c r="I154" i="5"/>
  <c r="I155" i="5"/>
  <c r="I156" i="5"/>
  <c r="I157" i="5"/>
  <c r="I158" i="5"/>
  <c r="I159" i="5"/>
  <c r="I160" i="5"/>
  <c r="I161" i="5"/>
  <c r="I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O16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168" i="4" s="1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J167" i="4" s="1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P168" i="4" s="1"/>
  <c r="I113" i="4"/>
  <c r="I114" i="4"/>
  <c r="I115" i="4"/>
  <c r="I116" i="4"/>
  <c r="I117" i="4"/>
  <c r="I118" i="4"/>
  <c r="I119" i="4"/>
  <c r="I120" i="4"/>
  <c r="I121" i="4"/>
  <c r="I122" i="4"/>
  <c r="I123" i="4"/>
  <c r="I124" i="4"/>
  <c r="L165" i="4" s="1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2" i="4"/>
  <c r="N163" i="4" s="1"/>
  <c r="P169" i="6" l="1"/>
  <c r="O166" i="7"/>
  <c r="I167" i="7"/>
  <c r="P164" i="4"/>
  <c r="P167" i="6"/>
  <c r="O164" i="6"/>
  <c r="I167" i="6"/>
  <c r="J169" i="4"/>
  <c r="I169" i="4"/>
  <c r="I163" i="6"/>
  <c r="Q172" i="6"/>
  <c r="Q166" i="6"/>
  <c r="L163" i="6"/>
  <c r="P172" i="6"/>
  <c r="P166" i="6"/>
  <c r="O166" i="6"/>
  <c r="N166" i="6"/>
  <c r="N171" i="7"/>
  <c r="O170" i="4"/>
  <c r="N164" i="4"/>
  <c r="L168" i="6"/>
  <c r="P168" i="6"/>
  <c r="O168" i="6"/>
  <c r="O167" i="6"/>
  <c r="I169" i="7"/>
  <c r="L169" i="4"/>
  <c r="L169" i="6"/>
  <c r="O169" i="6"/>
  <c r="N169" i="6"/>
  <c r="I165" i="6"/>
  <c r="Q168" i="7"/>
  <c r="Q164" i="7"/>
  <c r="P171" i="7"/>
  <c r="P168" i="7"/>
  <c r="L170" i="4"/>
  <c r="P169" i="4"/>
  <c r="P167" i="4"/>
  <c r="Q163" i="5"/>
  <c r="P170" i="5"/>
  <c r="J169" i="5"/>
  <c r="N163" i="5"/>
  <c r="Q164" i="6"/>
  <c r="P164" i="6"/>
  <c r="P170" i="4"/>
  <c r="I170" i="4"/>
  <c r="L167" i="6"/>
  <c r="I168" i="6"/>
  <c r="J164" i="5"/>
  <c r="Q169" i="4"/>
  <c r="Q171" i="4"/>
  <c r="Q165" i="4"/>
  <c r="P171" i="4"/>
  <c r="P165" i="4"/>
  <c r="J171" i="4"/>
  <c r="J165" i="4"/>
  <c r="I171" i="4"/>
  <c r="I165" i="4"/>
  <c r="N169" i="4"/>
  <c r="N170" i="5"/>
  <c r="I166" i="7"/>
  <c r="N164" i="6"/>
  <c r="Q167" i="7"/>
  <c r="Q166" i="7"/>
  <c r="N165" i="7"/>
  <c r="O169" i="4"/>
  <c r="P163" i="6"/>
  <c r="O172" i="6"/>
  <c r="O163" i="6"/>
  <c r="I172" i="6"/>
  <c r="Q169" i="7"/>
  <c r="Q165" i="7"/>
  <c r="P165" i="7"/>
  <c r="O169" i="7"/>
  <c r="N167" i="7"/>
  <c r="O168" i="4"/>
  <c r="N167" i="4"/>
  <c r="K167" i="4"/>
  <c r="O170" i="5"/>
  <c r="O166" i="5"/>
  <c r="N166" i="5"/>
  <c r="P171" i="6"/>
  <c r="P165" i="6"/>
  <c r="O171" i="7"/>
  <c r="O167" i="7"/>
  <c r="O167" i="4"/>
  <c r="P166" i="4"/>
  <c r="N166" i="4"/>
  <c r="L169" i="5"/>
  <c r="L163" i="5"/>
  <c r="L165" i="5"/>
  <c r="K169" i="5"/>
  <c r="P163" i="5"/>
  <c r="O169" i="5"/>
  <c r="O165" i="5"/>
  <c r="N169" i="5"/>
  <c r="Q168" i="6"/>
  <c r="P170" i="6"/>
  <c r="Q171" i="7"/>
  <c r="K165" i="4"/>
  <c r="N165" i="4"/>
  <c r="K171" i="4"/>
  <c r="Q171" i="5"/>
  <c r="P171" i="5"/>
  <c r="K167" i="5"/>
  <c r="O171" i="5"/>
  <c r="N171" i="5"/>
  <c r="Q168" i="4"/>
  <c r="Q167" i="4"/>
  <c r="Q164" i="4"/>
  <c r="J168" i="4"/>
  <c r="O164" i="4"/>
  <c r="N168" i="4"/>
  <c r="K163" i="5"/>
  <c r="L167" i="4"/>
  <c r="L172" i="4"/>
  <c r="L166" i="4"/>
  <c r="Q163" i="4"/>
  <c r="K172" i="4"/>
  <c r="K163" i="4"/>
  <c r="J170" i="4"/>
  <c r="O172" i="4"/>
  <c r="O166" i="4"/>
  <c r="J163" i="4"/>
  <c r="N170" i="4"/>
  <c r="I172" i="4"/>
  <c r="I166" i="4"/>
  <c r="N172" i="6"/>
  <c r="P163" i="4"/>
  <c r="N167" i="6"/>
  <c r="K168" i="4"/>
  <c r="L168" i="5"/>
  <c r="P168" i="5"/>
  <c r="O168" i="5"/>
  <c r="N165" i="5"/>
  <c r="P167" i="7"/>
  <c r="I168" i="7"/>
  <c r="I164" i="4"/>
  <c r="N172" i="4"/>
  <c r="P172" i="4"/>
  <c r="Q170" i="4"/>
  <c r="L172" i="5"/>
  <c r="L164" i="5"/>
  <c r="L166" i="5"/>
  <c r="P164" i="5"/>
  <c r="P166" i="5"/>
  <c r="O172" i="5"/>
  <c r="J166" i="5"/>
  <c r="O163" i="5"/>
  <c r="N172" i="5"/>
  <c r="Q167" i="6"/>
  <c r="Q169" i="6"/>
  <c r="Q170" i="6"/>
  <c r="O170" i="6"/>
  <c r="I170" i="6"/>
  <c r="I163" i="7"/>
  <c r="Q163" i="7"/>
  <c r="P172" i="7"/>
  <c r="P164" i="7"/>
  <c r="P166" i="7"/>
  <c r="P163" i="7"/>
  <c r="O170" i="7"/>
  <c r="O172" i="7"/>
  <c r="I170" i="7"/>
  <c r="I172" i="7"/>
  <c r="I164" i="7"/>
  <c r="N166" i="7"/>
  <c r="K164" i="5"/>
  <c r="J167" i="5"/>
  <c r="I167" i="5"/>
  <c r="Q166" i="4"/>
  <c r="K172" i="5"/>
  <c r="I167" i="4"/>
  <c r="O163" i="4"/>
  <c r="O171" i="4"/>
  <c r="K169" i="4"/>
  <c r="L163" i="4"/>
  <c r="L171" i="4"/>
  <c r="Q169" i="5"/>
  <c r="N163" i="6"/>
  <c r="I163" i="4"/>
  <c r="J166" i="4"/>
  <c r="I164" i="6"/>
  <c r="N171" i="4"/>
  <c r="P167" i="5"/>
  <c r="N168" i="5"/>
  <c r="O164" i="7"/>
  <c r="J172" i="4"/>
  <c r="N167" i="5"/>
  <c r="P169" i="5"/>
  <c r="Q172" i="5"/>
  <c r="L170" i="5"/>
  <c r="Q170" i="7"/>
  <c r="P170" i="7"/>
  <c r="Q163" i="11"/>
  <c r="L163" i="11"/>
  <c r="L164" i="6"/>
  <c r="K164" i="4"/>
  <c r="Q164" i="5"/>
  <c r="O164" i="5"/>
  <c r="N168" i="6"/>
  <c r="O168" i="7"/>
  <c r="J164" i="4"/>
  <c r="K166" i="4"/>
  <c r="K170" i="4"/>
  <c r="L164" i="4"/>
  <c r="L168" i="4"/>
  <c r="Q172" i="4"/>
  <c r="P172" i="5"/>
  <c r="L167" i="5"/>
  <c r="P165" i="5"/>
  <c r="N164" i="5"/>
  <c r="Q165" i="8"/>
  <c r="I124" i="11"/>
  <c r="P171" i="8"/>
  <c r="K169" i="8"/>
  <c r="P168" i="8"/>
  <c r="P172" i="8"/>
  <c r="K170" i="8"/>
  <c r="P164" i="8"/>
  <c r="I167" i="8"/>
  <c r="I171" i="8"/>
  <c r="I168" i="8"/>
  <c r="I172" i="8"/>
  <c r="J163" i="8"/>
  <c r="J164" i="8"/>
  <c r="J165" i="8"/>
  <c r="J166" i="8"/>
  <c r="J167" i="8"/>
  <c r="J168" i="8"/>
  <c r="J169" i="8"/>
  <c r="J170" i="8"/>
  <c r="J171" i="8"/>
  <c r="J172" i="8"/>
  <c r="L163" i="8"/>
  <c r="L164" i="8"/>
  <c r="L165" i="8"/>
  <c r="L166" i="8"/>
  <c r="L167" i="8"/>
  <c r="L168" i="8"/>
  <c r="L169" i="8"/>
  <c r="L170" i="8"/>
  <c r="L171" i="8"/>
  <c r="L172" i="8"/>
  <c r="N168" i="7"/>
  <c r="N172" i="7"/>
  <c r="N164" i="7"/>
  <c r="N169" i="7"/>
  <c r="N170" i="7"/>
  <c r="J164" i="7"/>
  <c r="J165" i="7"/>
  <c r="J166" i="7"/>
  <c r="J167" i="7"/>
  <c r="J168" i="7"/>
  <c r="J169" i="7"/>
  <c r="J170" i="7"/>
  <c r="J171" i="7"/>
  <c r="J172" i="7"/>
  <c r="K163" i="7"/>
  <c r="K164" i="7"/>
  <c r="K165" i="7"/>
  <c r="K166" i="7"/>
  <c r="K167" i="7"/>
  <c r="K168" i="7"/>
  <c r="K169" i="7"/>
  <c r="K170" i="7"/>
  <c r="K171" i="7"/>
  <c r="K172" i="7"/>
  <c r="L163" i="7"/>
  <c r="L164" i="7"/>
  <c r="L165" i="7"/>
  <c r="L166" i="7"/>
  <c r="L167" i="7"/>
  <c r="L168" i="7"/>
  <c r="L169" i="7"/>
  <c r="L170" i="7"/>
  <c r="L171" i="7"/>
  <c r="L165" i="6"/>
  <c r="I166" i="6"/>
  <c r="L172" i="6"/>
  <c r="Q163" i="6"/>
  <c r="N170" i="6"/>
  <c r="N171" i="6"/>
  <c r="L170" i="6"/>
  <c r="J163" i="6"/>
  <c r="J164" i="6"/>
  <c r="J165" i="6"/>
  <c r="J166" i="6"/>
  <c r="J167" i="6"/>
  <c r="J168" i="6"/>
  <c r="J169" i="6"/>
  <c r="J170" i="6"/>
  <c r="J171" i="6"/>
  <c r="J172" i="6"/>
  <c r="K163" i="6"/>
  <c r="K164" i="6"/>
  <c r="K165" i="6"/>
  <c r="K166" i="6"/>
  <c r="K167" i="6"/>
  <c r="K168" i="6"/>
  <c r="K169" i="6"/>
  <c r="K170" i="6"/>
  <c r="K171" i="6"/>
  <c r="K172" i="6"/>
  <c r="L166" i="6"/>
  <c r="L171" i="6"/>
  <c r="J171" i="5"/>
  <c r="O167" i="5"/>
  <c r="J168" i="5"/>
  <c r="J172" i="5"/>
  <c r="K168" i="5"/>
  <c r="Q168" i="5"/>
  <c r="I168" i="5"/>
  <c r="Q167" i="5"/>
  <c r="J163" i="5"/>
  <c r="I164" i="5"/>
  <c r="I165" i="5"/>
  <c r="I166" i="5"/>
  <c r="I169" i="5"/>
  <c r="I170" i="5"/>
  <c r="I171" i="5"/>
  <c r="I172" i="5"/>
  <c r="J165" i="5"/>
  <c r="J170" i="5"/>
  <c r="Q166" i="5"/>
  <c r="K165" i="5"/>
  <c r="K166" i="5"/>
  <c r="K170" i="5"/>
  <c r="K171" i="5"/>
  <c r="Q165" i="5"/>
  <c r="Q170" i="5"/>
  <c r="Q165" i="11" l="1"/>
  <c r="L165" i="11"/>
  <c r="H163" i="2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I151" i="7"/>
  <c r="I47" i="7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172" i="2"/>
  <c r="H171" i="2"/>
  <c r="H170" i="2"/>
  <c r="H169" i="2"/>
  <c r="H168" i="2"/>
  <c r="H167" i="2"/>
  <c r="H166" i="2"/>
  <c r="H165" i="2"/>
  <c r="H164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L172" i="7" l="1"/>
  <c r="Q172" i="7"/>
  <c r="J163" i="7"/>
  <c r="O163" i="7"/>
</calcChain>
</file>

<file path=xl/sharedStrings.xml><?xml version="1.0" encoding="utf-8"?>
<sst xmlns="http://schemas.openxmlformats.org/spreadsheetml/2006/main" count="13999" uniqueCount="101">
  <si>
    <t>Jar No</t>
  </si>
  <si>
    <t>Sample ID</t>
  </si>
  <si>
    <t>Plastic</t>
  </si>
  <si>
    <t>Nitrogen</t>
  </si>
  <si>
    <t>Time</t>
  </si>
  <si>
    <t>Plastic code</t>
  </si>
  <si>
    <t>NONE</t>
  </si>
  <si>
    <t>N0</t>
  </si>
  <si>
    <t>T1</t>
  </si>
  <si>
    <t>CO</t>
  </si>
  <si>
    <t>LDPE</t>
  </si>
  <si>
    <t>LD</t>
  </si>
  <si>
    <t>PBS</t>
  </si>
  <si>
    <t>BS</t>
  </si>
  <si>
    <t>PLA/PHA</t>
  </si>
  <si>
    <t>HA</t>
  </si>
  <si>
    <t>PLA</t>
  </si>
  <si>
    <t>PL</t>
  </si>
  <si>
    <t>N1</t>
  </si>
  <si>
    <t>T2</t>
  </si>
  <si>
    <t>T3</t>
  </si>
  <si>
    <t>T4</t>
  </si>
  <si>
    <t>pH</t>
  </si>
  <si>
    <t>CON-N0</t>
  </si>
  <si>
    <t>LDPE-N0</t>
  </si>
  <si>
    <t>PBS-N0</t>
  </si>
  <si>
    <t>PL/H-N0</t>
  </si>
  <si>
    <t>PLA-N0</t>
  </si>
  <si>
    <t>CON-N1</t>
  </si>
  <si>
    <t>LDPE-N1</t>
  </si>
  <si>
    <t>PBS-N1</t>
  </si>
  <si>
    <t>PL/H-N1</t>
  </si>
  <si>
    <t>PLA-N1</t>
  </si>
  <si>
    <t>D5</t>
  </si>
  <si>
    <t xml:space="preserve">DOC </t>
  </si>
  <si>
    <t>MBC</t>
  </si>
  <si>
    <t>Nitrate</t>
  </si>
  <si>
    <t>Ammonium</t>
  </si>
  <si>
    <t>Time1</t>
  </si>
  <si>
    <t>5D</t>
  </si>
  <si>
    <t>15D</t>
  </si>
  <si>
    <t>30D</t>
  </si>
  <si>
    <t>193D</t>
  </si>
  <si>
    <t>Treatment</t>
  </si>
  <si>
    <t>NONE-N0</t>
  </si>
  <si>
    <t>PLA/PHA-N0</t>
  </si>
  <si>
    <t>NONE-N1</t>
  </si>
  <si>
    <t>PLA/PHA-N1</t>
  </si>
  <si>
    <t>None-N0</t>
  </si>
  <si>
    <t>None-N1</t>
  </si>
  <si>
    <t>DOC</t>
  </si>
  <si>
    <t>Till</t>
  </si>
  <si>
    <t>CON0T4</t>
  </si>
  <si>
    <t>LDN0T4</t>
  </si>
  <si>
    <t>BSN0T4</t>
  </si>
  <si>
    <t>HAN0T4</t>
  </si>
  <si>
    <t>PLN0T4</t>
  </si>
  <si>
    <t>CON1T4</t>
  </si>
  <si>
    <t>LDN1T4</t>
  </si>
  <si>
    <t>BSN1T4</t>
  </si>
  <si>
    <t>HAN1T4</t>
  </si>
  <si>
    <t>PLN1T4</t>
  </si>
  <si>
    <t>Prime</t>
  </si>
  <si>
    <t>CumCO2</t>
  </si>
  <si>
    <t>Jar</t>
  </si>
  <si>
    <t>BG nmols/g/h</t>
  </si>
  <si>
    <t>CB nmols/g/h</t>
  </si>
  <si>
    <t>LAP nmols/g/h</t>
  </si>
  <si>
    <t>XYL nmols/g/h</t>
  </si>
  <si>
    <t>BG</t>
  </si>
  <si>
    <t>CB</t>
  </si>
  <si>
    <t>LAP</t>
  </si>
  <si>
    <t>XYL</t>
  </si>
  <si>
    <t xml:space="preserve">BG </t>
  </si>
  <si>
    <t xml:space="preserve">CB </t>
  </si>
  <si>
    <t xml:space="preserve">LAP </t>
  </si>
  <si>
    <t xml:space="preserve">XYL </t>
  </si>
  <si>
    <t>TN</t>
  </si>
  <si>
    <t>SOC</t>
  </si>
  <si>
    <t>13C</t>
  </si>
  <si>
    <t>13C in Bulk soil (at  T= 0 + X days)</t>
  </si>
  <si>
    <t>% carbon Bulk (variomax)</t>
  </si>
  <si>
    <t>% carbon Bulk (Anthony)</t>
  </si>
  <si>
    <t>Total Carbon remaining in Jar Bulk soil</t>
  </si>
  <si>
    <t>% N from Variomax</t>
  </si>
  <si>
    <t>CN ratio</t>
  </si>
  <si>
    <t>13C/12C Ratio</t>
  </si>
  <si>
    <t>%13C</t>
  </si>
  <si>
    <t>%12C</t>
  </si>
  <si>
    <t>Total 13C mass (g)</t>
  </si>
  <si>
    <t>13C in Bulk soil at time = 0</t>
  </si>
  <si>
    <t>% carbon Bulk soil (t=0)</t>
  </si>
  <si>
    <t>Total carbon (g) added as Bulk soil</t>
  </si>
  <si>
    <t>n%</t>
  </si>
  <si>
    <t>C:N</t>
  </si>
  <si>
    <t>Total carbon (g) added as Residue</t>
  </si>
  <si>
    <t>% Nitrogen</t>
  </si>
  <si>
    <t>C:N Ratio</t>
  </si>
  <si>
    <t>13C in plastic at t =0</t>
  </si>
  <si>
    <t>% carbon in plastic</t>
  </si>
  <si>
    <t>CN ratio of Plastic at 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</si>
</sst>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7" fillId="0" borderId="0"/>
    <xf numFmtId="0" fontId="10" fillId="0" borderId="0"/>
    <xf numFmtId="0" fontId="1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1"/>
    <xf numFmtId="0" fontId="4" fillId="2" borderId="0" xfId="1" applyFont="1" applyFill="1"/>
    <xf numFmtId="0" fontId="5" fillId="2" borderId="0" xfId="1" applyFont="1" applyFill="1"/>
    <xf numFmtId="22" fontId="0" fillId="0" borderId="0" xfId="0" applyNumberFormat="1"/>
    <xf numFmtId="0" fontId="0" fillId="2" borderId="0" xfId="0" applyFill="1"/>
    <xf numFmtId="0" fontId="1" fillId="2" borderId="0" xfId="0" applyFont="1" applyFill="1"/>
    <xf numFmtId="2" fontId="0" fillId="0" borderId="0" xfId="0" applyNumberFormat="1"/>
    <xf numFmtId="0" fontId="6" fillId="0" borderId="0" xfId="0" applyFont="1" applyAlignment="1">
      <alignment wrapText="1"/>
    </xf>
    <xf numFmtId="0" fontId="7" fillId="0" borderId="0" xfId="2"/>
    <xf numFmtId="0" fontId="8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164" fontId="10" fillId="0" borderId="0" xfId="3" quotePrefix="1" applyNumberFormat="1"/>
    <xf numFmtId="165" fontId="10" fillId="0" borderId="0" xfId="3" applyNumberFormat="1"/>
    <xf numFmtId="0" fontId="11" fillId="0" borderId="0" xfId="0" applyFont="1"/>
    <xf numFmtId="166" fontId="10" fillId="0" borderId="0" xfId="4" applyNumberFormat="1"/>
    <xf numFmtId="166" fontId="11" fillId="0" borderId="0" xfId="0" applyNumberFormat="1" applyFont="1"/>
    <xf numFmtId="0" fontId="8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0" borderId="0" xfId="0" applyFont="1"/>
    <xf numFmtId="0" fontId="8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2" xfId="0" applyFont="1" applyFill="1" applyBorder="1" applyAlignment="1">
      <alignment wrapText="1"/>
    </xf>
  </cellXfs>
  <cellStyles count="5">
    <cellStyle name="Normal" xfId="0" builtinId="0"/>
    <cellStyle name="Normal 2" xfId="4" xr:uid="{10115198-FBDB-4604-99D1-0F504DE184C0}"/>
    <cellStyle name="Normal 3" xfId="2" xr:uid="{B7733D23-3A2E-4646-9DE4-C6C09519EF49}"/>
    <cellStyle name="Normal 4" xfId="1" xr:uid="{D52A3B5C-410C-4D66-B0DE-40BD30540C08}"/>
    <cellStyle name="Normal_140731_Chanda" xfId="3" xr:uid="{ED84AAF7-362B-4541-8EC6-C51EED19DE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'13C)'!$I$162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'13C)'!$N$163:$N$172</c:f>
                <c:numCache>
                  <c:formatCode>General</c:formatCode>
                  <c:ptCount val="10"/>
                  <c:pt idx="0">
                    <c:v>0.10099811471876083</c:v>
                  </c:pt>
                  <c:pt idx="1">
                    <c:v>0.19772896180113306</c:v>
                  </c:pt>
                  <c:pt idx="2">
                    <c:v>0.5421858259829464</c:v>
                  </c:pt>
                  <c:pt idx="3">
                    <c:v>0.61436615753677415</c:v>
                  </c:pt>
                  <c:pt idx="4">
                    <c:v>0.63276506131353594</c:v>
                  </c:pt>
                  <c:pt idx="5">
                    <c:v>6.4581258589174587E-2</c:v>
                  </c:pt>
                  <c:pt idx="6">
                    <c:v>0.34444343892162127</c:v>
                  </c:pt>
                  <c:pt idx="7">
                    <c:v>0.64954531313305996</c:v>
                  </c:pt>
                  <c:pt idx="8">
                    <c:v>0.13756109435539587</c:v>
                  </c:pt>
                  <c:pt idx="9">
                    <c:v>1.1684279634684023</c:v>
                  </c:pt>
                </c:numCache>
              </c:numRef>
            </c:plus>
            <c:minus>
              <c:numRef>
                <c:f>'13C)'!$N$163:$N$172</c:f>
                <c:numCache>
                  <c:formatCode>General</c:formatCode>
                  <c:ptCount val="10"/>
                  <c:pt idx="0">
                    <c:v>0.10099811471876083</c:v>
                  </c:pt>
                  <c:pt idx="1">
                    <c:v>0.19772896180113306</c:v>
                  </c:pt>
                  <c:pt idx="2">
                    <c:v>0.5421858259829464</c:v>
                  </c:pt>
                  <c:pt idx="3">
                    <c:v>0.61436615753677415</c:v>
                  </c:pt>
                  <c:pt idx="4">
                    <c:v>0.63276506131353594</c:v>
                  </c:pt>
                  <c:pt idx="5">
                    <c:v>6.4581258589174587E-2</c:v>
                  </c:pt>
                  <c:pt idx="6">
                    <c:v>0.34444343892162127</c:v>
                  </c:pt>
                  <c:pt idx="7">
                    <c:v>0.64954531313305996</c:v>
                  </c:pt>
                  <c:pt idx="8">
                    <c:v>0.13756109435539587</c:v>
                  </c:pt>
                  <c:pt idx="9">
                    <c:v>1.1684279634684023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'13C)'!$I$163:$I$172</c:f>
              <c:numCache>
                <c:formatCode>General</c:formatCode>
                <c:ptCount val="10"/>
                <c:pt idx="0">
                  <c:v>-26.404251547446336</c:v>
                </c:pt>
                <c:pt idx="1">
                  <c:v>-31.192854451575961</c:v>
                </c:pt>
                <c:pt idx="2">
                  <c:v>-20.973626764252717</c:v>
                </c:pt>
                <c:pt idx="3">
                  <c:v>-20.13935247065422</c:v>
                </c:pt>
                <c:pt idx="4">
                  <c:v>-18.659008878738394</c:v>
                </c:pt>
                <c:pt idx="5">
                  <c:v>-26.18189645221495</c:v>
                </c:pt>
                <c:pt idx="6">
                  <c:v>-31.249771284826316</c:v>
                </c:pt>
                <c:pt idx="7">
                  <c:v>-21.651822452893576</c:v>
                </c:pt>
                <c:pt idx="8">
                  <c:v>-20.196775231311243</c:v>
                </c:pt>
                <c:pt idx="9">
                  <c:v>-19.134327677304668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1-42FB-85A9-A98B0D4F99B1}"/>
            </c:ext>
          </c:extLst>
        </c:ser>
        <c:ser>
          <c:idx val="1"/>
          <c:order val="1"/>
          <c:tx>
            <c:strRef>
              <c:f>'13C)'!$J$162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'13C)'!$O$163:$O$172</c:f>
                <c:numCache>
                  <c:formatCode>General</c:formatCode>
                  <c:ptCount val="10"/>
                  <c:pt idx="0">
                    <c:v>2.3287320652016656E-2</c:v>
                  </c:pt>
                  <c:pt idx="1">
                    <c:v>0.13368583262991898</c:v>
                  </c:pt>
                  <c:pt idx="2">
                    <c:v>0.6340190940880992</c:v>
                  </c:pt>
                  <c:pt idx="3">
                    <c:v>0.12667463173688867</c:v>
                  </c:pt>
                  <c:pt idx="4">
                    <c:v>1.5063747320540464</c:v>
                  </c:pt>
                  <c:pt idx="5">
                    <c:v>0.1291387344791167</c:v>
                  </c:pt>
                  <c:pt idx="6">
                    <c:v>0.20938468558698714</c:v>
                  </c:pt>
                  <c:pt idx="7">
                    <c:v>0.6011027256784468</c:v>
                  </c:pt>
                  <c:pt idx="8">
                    <c:v>0.30523261952888886</c:v>
                  </c:pt>
                  <c:pt idx="9">
                    <c:v>0.6365247744040784</c:v>
                  </c:pt>
                </c:numCache>
              </c:numRef>
            </c:plus>
            <c:minus>
              <c:numRef>
                <c:f>'13C)'!$O$163:$O$172</c:f>
                <c:numCache>
                  <c:formatCode>General</c:formatCode>
                  <c:ptCount val="10"/>
                  <c:pt idx="0">
                    <c:v>2.3287320652016656E-2</c:v>
                  </c:pt>
                  <c:pt idx="1">
                    <c:v>0.13368583262991898</c:v>
                  </c:pt>
                  <c:pt idx="2">
                    <c:v>0.6340190940880992</c:v>
                  </c:pt>
                  <c:pt idx="3">
                    <c:v>0.12667463173688867</c:v>
                  </c:pt>
                  <c:pt idx="4">
                    <c:v>1.5063747320540464</c:v>
                  </c:pt>
                  <c:pt idx="5">
                    <c:v>0.1291387344791167</c:v>
                  </c:pt>
                  <c:pt idx="6">
                    <c:v>0.20938468558698714</c:v>
                  </c:pt>
                  <c:pt idx="7">
                    <c:v>0.6011027256784468</c:v>
                  </c:pt>
                  <c:pt idx="8">
                    <c:v>0.30523261952888886</c:v>
                  </c:pt>
                  <c:pt idx="9">
                    <c:v>0.6365247744040784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'13C)'!$J$163:$J$172</c:f>
              <c:numCache>
                <c:formatCode>General</c:formatCode>
                <c:ptCount val="10"/>
                <c:pt idx="0">
                  <c:v>-26.325326872005835</c:v>
                </c:pt>
                <c:pt idx="1">
                  <c:v>-31.096475280605361</c:v>
                </c:pt>
                <c:pt idx="2">
                  <c:v>-22.208342600230356</c:v>
                </c:pt>
                <c:pt idx="3">
                  <c:v>-20.600758265537074</c:v>
                </c:pt>
                <c:pt idx="4">
                  <c:v>-19.053885219644172</c:v>
                </c:pt>
                <c:pt idx="5">
                  <c:v>-26.205928004031765</c:v>
                </c:pt>
                <c:pt idx="6">
                  <c:v>-31.075479293228568</c:v>
                </c:pt>
                <c:pt idx="7">
                  <c:v>-21.829402972634679</c:v>
                </c:pt>
                <c:pt idx="8">
                  <c:v>-20.31541520817531</c:v>
                </c:pt>
                <c:pt idx="9">
                  <c:v>-18.843672382172869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1-42FB-85A9-A98B0D4F99B1}"/>
            </c:ext>
          </c:extLst>
        </c:ser>
        <c:ser>
          <c:idx val="2"/>
          <c:order val="2"/>
          <c:tx>
            <c:strRef>
              <c:f>'13C)'!$K$162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'13C)'!$P$163:$P$172</c:f>
                <c:numCache>
                  <c:formatCode>General</c:formatCode>
                  <c:ptCount val="10"/>
                  <c:pt idx="0">
                    <c:v>6.3628108253751745E-2</c:v>
                  </c:pt>
                  <c:pt idx="1">
                    <c:v>0.1595968495785525</c:v>
                  </c:pt>
                  <c:pt idx="2">
                    <c:v>0.87220502570229608</c:v>
                  </c:pt>
                  <c:pt idx="3">
                    <c:v>0.20091914873839237</c:v>
                  </c:pt>
                  <c:pt idx="4">
                    <c:v>0.69552479631713682</c:v>
                  </c:pt>
                  <c:pt idx="5">
                    <c:v>0.16003681509653514</c:v>
                  </c:pt>
                  <c:pt idx="6">
                    <c:v>6.9827069943924083E-2</c:v>
                  </c:pt>
                  <c:pt idx="7">
                    <c:v>0.6461866121259574</c:v>
                  </c:pt>
                  <c:pt idx="8">
                    <c:v>0.13430629863389285</c:v>
                  </c:pt>
                  <c:pt idx="9">
                    <c:v>0.69326917714380398</c:v>
                  </c:pt>
                </c:numCache>
              </c:numRef>
            </c:plus>
            <c:minus>
              <c:numRef>
                <c:f>'13C)'!$P$163:$P$172</c:f>
                <c:numCache>
                  <c:formatCode>General</c:formatCode>
                  <c:ptCount val="10"/>
                  <c:pt idx="0">
                    <c:v>6.3628108253751745E-2</c:v>
                  </c:pt>
                  <c:pt idx="1">
                    <c:v>0.1595968495785525</c:v>
                  </c:pt>
                  <c:pt idx="2">
                    <c:v>0.87220502570229608</c:v>
                  </c:pt>
                  <c:pt idx="3">
                    <c:v>0.20091914873839237</c:v>
                  </c:pt>
                  <c:pt idx="4">
                    <c:v>0.69552479631713682</c:v>
                  </c:pt>
                  <c:pt idx="5">
                    <c:v>0.16003681509653514</c:v>
                  </c:pt>
                  <c:pt idx="6">
                    <c:v>6.9827069943924083E-2</c:v>
                  </c:pt>
                  <c:pt idx="7">
                    <c:v>0.6461866121259574</c:v>
                  </c:pt>
                  <c:pt idx="8">
                    <c:v>0.13430629863389285</c:v>
                  </c:pt>
                  <c:pt idx="9">
                    <c:v>0.69326917714380398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'13C)'!$K$163:$K$172</c:f>
              <c:numCache>
                <c:formatCode>General</c:formatCode>
                <c:ptCount val="10"/>
                <c:pt idx="0">
                  <c:v>-26.306319450854673</c:v>
                </c:pt>
                <c:pt idx="1">
                  <c:v>-30.85743892410234</c:v>
                </c:pt>
                <c:pt idx="2">
                  <c:v>-21.982220285374652</c:v>
                </c:pt>
                <c:pt idx="3">
                  <c:v>-20.568572481275417</c:v>
                </c:pt>
                <c:pt idx="4">
                  <c:v>-20.779012654206102</c:v>
                </c:pt>
                <c:pt idx="5">
                  <c:v>-26.631545172656644</c:v>
                </c:pt>
                <c:pt idx="6">
                  <c:v>-31.188531462846623</c:v>
                </c:pt>
                <c:pt idx="7">
                  <c:v>-22.747712356847373</c:v>
                </c:pt>
                <c:pt idx="8">
                  <c:v>-20.924407682776398</c:v>
                </c:pt>
                <c:pt idx="9">
                  <c:v>-20.286965268044533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1-42FB-85A9-A98B0D4F99B1}"/>
            </c:ext>
          </c:extLst>
        </c:ser>
        <c:ser>
          <c:idx val="3"/>
          <c:order val="3"/>
          <c:tx>
            <c:strRef>
              <c:f>'13C)'!$L$162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'13C)'!$Q$163:$Q$172</c:f>
                <c:numCache>
                  <c:formatCode>General</c:formatCode>
                  <c:ptCount val="10"/>
                  <c:pt idx="0">
                    <c:v>0.56393284174624947</c:v>
                  </c:pt>
                  <c:pt idx="1">
                    <c:v>0.49443435695078142</c:v>
                  </c:pt>
                  <c:pt idx="2">
                    <c:v>0.81456220347701658</c:v>
                  </c:pt>
                  <c:pt idx="3">
                    <c:v>1.0662930725962101</c:v>
                  </c:pt>
                  <c:pt idx="4">
                    <c:v>1.0481332612475063</c:v>
                  </c:pt>
                  <c:pt idx="5">
                    <c:v>2.5779422510987313</c:v>
                  </c:pt>
                  <c:pt idx="6">
                    <c:v>1.3915052700822452</c:v>
                  </c:pt>
                  <c:pt idx="7">
                    <c:v>1.9250891537796382</c:v>
                  </c:pt>
                  <c:pt idx="8">
                    <c:v>2.4685098575186339</c:v>
                  </c:pt>
                  <c:pt idx="9">
                    <c:v>1.8629536360306991</c:v>
                  </c:pt>
                </c:numCache>
              </c:numRef>
            </c:plus>
            <c:minus>
              <c:numRef>
                <c:f>'13C)'!$Q$163:$Q$172</c:f>
                <c:numCache>
                  <c:formatCode>General</c:formatCode>
                  <c:ptCount val="10"/>
                  <c:pt idx="0">
                    <c:v>0.56393284174624947</c:v>
                  </c:pt>
                  <c:pt idx="1">
                    <c:v>0.49443435695078142</c:v>
                  </c:pt>
                  <c:pt idx="2">
                    <c:v>0.81456220347701658</c:v>
                  </c:pt>
                  <c:pt idx="3">
                    <c:v>1.0662930725962101</c:v>
                  </c:pt>
                  <c:pt idx="4">
                    <c:v>1.0481332612475063</c:v>
                  </c:pt>
                  <c:pt idx="5">
                    <c:v>2.5779422510987313</c:v>
                  </c:pt>
                  <c:pt idx="6">
                    <c:v>1.3915052700822452</c:v>
                  </c:pt>
                  <c:pt idx="7">
                    <c:v>1.9250891537796382</c:v>
                  </c:pt>
                  <c:pt idx="8">
                    <c:v>2.4685098575186339</c:v>
                  </c:pt>
                  <c:pt idx="9">
                    <c:v>1.8629536360306991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'13C)'!$L$163:$L$172</c:f>
              <c:numCache>
                <c:formatCode>General</c:formatCode>
                <c:ptCount val="10"/>
                <c:pt idx="0">
                  <c:v>-26.27675</c:v>
                </c:pt>
                <c:pt idx="1">
                  <c:v>-31.334999999999997</c:v>
                </c:pt>
                <c:pt idx="2">
                  <c:v>-21.520250000000001</c:v>
                </c:pt>
                <c:pt idx="3">
                  <c:v>-21.173750000000002</c:v>
                </c:pt>
                <c:pt idx="4">
                  <c:v>-18.302999999999997</c:v>
                </c:pt>
                <c:pt idx="5">
                  <c:v>-29.59525</c:v>
                </c:pt>
                <c:pt idx="6">
                  <c:v>-32.508249999999997</c:v>
                </c:pt>
                <c:pt idx="7">
                  <c:v>-23.16825</c:v>
                </c:pt>
                <c:pt idx="8">
                  <c:v>-23.626750000000001</c:v>
                </c:pt>
                <c:pt idx="9">
                  <c:v>-20.557249999999996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1-42FB-85A9-A98B0D4F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Soil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Organic Carbon 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β </a:t>
            </a: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Glucosidase</a:t>
            </a:r>
            <a:endPara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BG!$I$162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BG!$N$163:$N$172</c:f>
                <c:numCache>
                  <c:formatCode>General</c:formatCode>
                  <c:ptCount val="10"/>
                  <c:pt idx="0">
                    <c:v>21.373080277770892</c:v>
                  </c:pt>
                  <c:pt idx="1">
                    <c:v>25.074787573041142</c:v>
                  </c:pt>
                  <c:pt idx="2">
                    <c:v>25.039052777107393</c:v>
                  </c:pt>
                  <c:pt idx="3">
                    <c:v>3.3208238309338989</c:v>
                  </c:pt>
                  <c:pt idx="4">
                    <c:v>30.181174020283564</c:v>
                  </c:pt>
                  <c:pt idx="5">
                    <c:v>22.827887170505623</c:v>
                  </c:pt>
                  <c:pt idx="6">
                    <c:v>23.027700267835094</c:v>
                  </c:pt>
                  <c:pt idx="7">
                    <c:v>22.404421971196491</c:v>
                  </c:pt>
                  <c:pt idx="8">
                    <c:v>2.4448057721805614</c:v>
                  </c:pt>
                  <c:pt idx="9">
                    <c:v>22.765314542260256</c:v>
                  </c:pt>
                </c:numCache>
              </c:numRef>
            </c:plus>
            <c:minus>
              <c:numRef>
                <c:f>BG!$N$163:$N$172</c:f>
                <c:numCache>
                  <c:formatCode>General</c:formatCode>
                  <c:ptCount val="10"/>
                  <c:pt idx="0">
                    <c:v>21.373080277770892</c:v>
                  </c:pt>
                  <c:pt idx="1">
                    <c:v>25.074787573041142</c:v>
                  </c:pt>
                  <c:pt idx="2">
                    <c:v>25.039052777107393</c:v>
                  </c:pt>
                  <c:pt idx="3">
                    <c:v>3.3208238309338989</c:v>
                  </c:pt>
                  <c:pt idx="4">
                    <c:v>30.181174020283564</c:v>
                  </c:pt>
                  <c:pt idx="5">
                    <c:v>22.827887170505623</c:v>
                  </c:pt>
                  <c:pt idx="6">
                    <c:v>23.027700267835094</c:v>
                  </c:pt>
                  <c:pt idx="7">
                    <c:v>22.404421971196491</c:v>
                  </c:pt>
                  <c:pt idx="8">
                    <c:v>2.4448057721805614</c:v>
                  </c:pt>
                  <c:pt idx="9">
                    <c:v>22.765314542260256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BG!$H$163:$H$172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BG!$I$163:$I$172</c:f>
              <c:numCache>
                <c:formatCode>General</c:formatCode>
                <c:ptCount val="10"/>
                <c:pt idx="0">
                  <c:v>88.026230600660341</c:v>
                </c:pt>
                <c:pt idx="1">
                  <c:v>93.575864526002064</c:v>
                </c:pt>
                <c:pt idx="2">
                  <c:v>92.576900757220457</c:v>
                </c:pt>
                <c:pt idx="3">
                  <c:v>62.538904360042302</c:v>
                </c:pt>
                <c:pt idx="4">
                  <c:v>99.132996892680922</c:v>
                </c:pt>
                <c:pt idx="5">
                  <c:v>83.411510664745805</c:v>
                </c:pt>
                <c:pt idx="6">
                  <c:v>83.398297053970651</c:v>
                </c:pt>
                <c:pt idx="7">
                  <c:v>87.331202540265878</c:v>
                </c:pt>
                <c:pt idx="8">
                  <c:v>63.664392222660155</c:v>
                </c:pt>
                <c:pt idx="9">
                  <c:v>90.482571248575823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4-40C5-A4A4-897C215F4B4C}"/>
            </c:ext>
          </c:extLst>
        </c:ser>
        <c:ser>
          <c:idx val="1"/>
          <c:order val="1"/>
          <c:tx>
            <c:strRef>
              <c:f>BG!$J$162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BG!$O$163:$O$172</c:f>
                <c:numCache>
                  <c:formatCode>General</c:formatCode>
                  <c:ptCount val="10"/>
                  <c:pt idx="0">
                    <c:v>15.867583037891166</c:v>
                  </c:pt>
                  <c:pt idx="1">
                    <c:v>14.302227545556367</c:v>
                  </c:pt>
                  <c:pt idx="2">
                    <c:v>15.298947233496783</c:v>
                  </c:pt>
                  <c:pt idx="3">
                    <c:v>3.6638058809171512</c:v>
                  </c:pt>
                  <c:pt idx="4">
                    <c:v>12.282347709885039</c:v>
                  </c:pt>
                  <c:pt idx="5">
                    <c:v>2.6548826449739522</c:v>
                  </c:pt>
                  <c:pt idx="6">
                    <c:v>5.6825513292432133</c:v>
                  </c:pt>
                  <c:pt idx="7">
                    <c:v>5.7690971543093204</c:v>
                  </c:pt>
                  <c:pt idx="8">
                    <c:v>6.4516838480245751</c:v>
                  </c:pt>
                  <c:pt idx="9">
                    <c:v>10.974501808300888</c:v>
                  </c:pt>
                </c:numCache>
              </c:numRef>
            </c:plus>
            <c:minus>
              <c:numRef>
                <c:f>BG!$O$163:$O$172</c:f>
                <c:numCache>
                  <c:formatCode>General</c:formatCode>
                  <c:ptCount val="10"/>
                  <c:pt idx="0">
                    <c:v>15.867583037891166</c:v>
                  </c:pt>
                  <c:pt idx="1">
                    <c:v>14.302227545556367</c:v>
                  </c:pt>
                  <c:pt idx="2">
                    <c:v>15.298947233496783</c:v>
                  </c:pt>
                  <c:pt idx="3">
                    <c:v>3.6638058809171512</c:v>
                  </c:pt>
                  <c:pt idx="4">
                    <c:v>12.282347709885039</c:v>
                  </c:pt>
                  <c:pt idx="5">
                    <c:v>2.6548826449739522</c:v>
                  </c:pt>
                  <c:pt idx="6">
                    <c:v>5.6825513292432133</c:v>
                  </c:pt>
                  <c:pt idx="7">
                    <c:v>5.7690971543093204</c:v>
                  </c:pt>
                  <c:pt idx="8">
                    <c:v>6.4516838480245751</c:v>
                  </c:pt>
                  <c:pt idx="9">
                    <c:v>10.974501808300888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BG!$H$163:$H$172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BG!$J$163:$J$172</c:f>
              <c:numCache>
                <c:formatCode>General</c:formatCode>
                <c:ptCount val="10"/>
                <c:pt idx="0">
                  <c:v>96.316747215540119</c:v>
                </c:pt>
                <c:pt idx="1">
                  <c:v>100.93792826694315</c:v>
                </c:pt>
                <c:pt idx="2">
                  <c:v>105.24110966899275</c:v>
                </c:pt>
                <c:pt idx="3">
                  <c:v>66.575731808412655</c:v>
                </c:pt>
                <c:pt idx="4">
                  <c:v>100.11167319237737</c:v>
                </c:pt>
                <c:pt idx="5">
                  <c:v>66.547100870049618</c:v>
                </c:pt>
                <c:pt idx="6">
                  <c:v>70.323931970077183</c:v>
                </c:pt>
                <c:pt idx="7">
                  <c:v>69.975954115416073</c:v>
                </c:pt>
                <c:pt idx="8">
                  <c:v>115.31323103322705</c:v>
                </c:pt>
                <c:pt idx="9">
                  <c:v>74.929621973430585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4-40C5-A4A4-897C215F4B4C}"/>
            </c:ext>
          </c:extLst>
        </c:ser>
        <c:ser>
          <c:idx val="2"/>
          <c:order val="2"/>
          <c:tx>
            <c:strRef>
              <c:f>BG!$K$162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BG!$P$163:$P$172</c:f>
                <c:numCache>
                  <c:formatCode>General</c:formatCode>
                  <c:ptCount val="10"/>
                  <c:pt idx="0">
                    <c:v>7.9390312803650653</c:v>
                  </c:pt>
                  <c:pt idx="1">
                    <c:v>2.878449764874965</c:v>
                  </c:pt>
                  <c:pt idx="2">
                    <c:v>7.3628092896165978</c:v>
                  </c:pt>
                  <c:pt idx="3">
                    <c:v>0.90622493940128279</c:v>
                  </c:pt>
                  <c:pt idx="4">
                    <c:v>6.5671669620088204</c:v>
                  </c:pt>
                  <c:pt idx="5">
                    <c:v>18.715630604708849</c:v>
                  </c:pt>
                  <c:pt idx="6">
                    <c:v>14.301708047895811</c:v>
                  </c:pt>
                  <c:pt idx="7">
                    <c:v>13.910659412984492</c:v>
                  </c:pt>
                  <c:pt idx="8">
                    <c:v>5.8356087979080522</c:v>
                  </c:pt>
                  <c:pt idx="9">
                    <c:v>15.239765891037909</c:v>
                  </c:pt>
                </c:numCache>
              </c:numRef>
            </c:plus>
            <c:minus>
              <c:numRef>
                <c:f>BG!$P$163:$P$172</c:f>
                <c:numCache>
                  <c:formatCode>General</c:formatCode>
                  <c:ptCount val="10"/>
                  <c:pt idx="0">
                    <c:v>7.9390312803650653</c:v>
                  </c:pt>
                  <c:pt idx="1">
                    <c:v>2.878449764874965</c:v>
                  </c:pt>
                  <c:pt idx="2">
                    <c:v>7.3628092896165978</c:v>
                  </c:pt>
                  <c:pt idx="3">
                    <c:v>0.90622493940128279</c:v>
                  </c:pt>
                  <c:pt idx="4">
                    <c:v>6.5671669620088204</c:v>
                  </c:pt>
                  <c:pt idx="5">
                    <c:v>18.715630604708849</c:v>
                  </c:pt>
                  <c:pt idx="6">
                    <c:v>14.301708047895811</c:v>
                  </c:pt>
                  <c:pt idx="7">
                    <c:v>13.910659412984492</c:v>
                  </c:pt>
                  <c:pt idx="8">
                    <c:v>5.8356087979080522</c:v>
                  </c:pt>
                  <c:pt idx="9">
                    <c:v>15.239765891037909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BG!$H$163:$H$172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BG!$K$163:$K$172</c:f>
              <c:numCache>
                <c:formatCode>General</c:formatCode>
                <c:ptCount val="10"/>
                <c:pt idx="0">
                  <c:v>73.613945223014028</c:v>
                </c:pt>
                <c:pt idx="1">
                  <c:v>72.659922800541054</c:v>
                </c:pt>
                <c:pt idx="2">
                  <c:v>68.061767028278751</c:v>
                </c:pt>
                <c:pt idx="3">
                  <c:v>105.61091349388903</c:v>
                </c:pt>
                <c:pt idx="4">
                  <c:v>71.583734295620232</c:v>
                </c:pt>
                <c:pt idx="5">
                  <c:v>81.176466639128307</c:v>
                </c:pt>
                <c:pt idx="6">
                  <c:v>76.374231496748493</c:v>
                </c:pt>
                <c:pt idx="7">
                  <c:v>78.49167560354401</c:v>
                </c:pt>
                <c:pt idx="8">
                  <c:v>100.74245306014767</c:v>
                </c:pt>
                <c:pt idx="9">
                  <c:v>78.037669316030474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4-40C5-A4A4-897C215F4B4C}"/>
            </c:ext>
          </c:extLst>
        </c:ser>
        <c:ser>
          <c:idx val="3"/>
          <c:order val="3"/>
          <c:tx>
            <c:strRef>
              <c:f>BG!$L$162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BG!$Q$163:$Q$172</c:f>
                <c:numCache>
                  <c:formatCode>General</c:formatCode>
                  <c:ptCount val="10"/>
                  <c:pt idx="0">
                    <c:v>1.6056202495207561</c:v>
                  </c:pt>
                  <c:pt idx="1">
                    <c:v>4.590981462895253</c:v>
                  </c:pt>
                  <c:pt idx="2">
                    <c:v>5.1023345698205498</c:v>
                  </c:pt>
                  <c:pt idx="3">
                    <c:v>2.0804637632836727</c:v>
                  </c:pt>
                  <c:pt idx="4">
                    <c:v>6.9424438030129219</c:v>
                  </c:pt>
                  <c:pt idx="5">
                    <c:v>2.7393244139929642</c:v>
                  </c:pt>
                  <c:pt idx="6">
                    <c:v>2.5612093798258013</c:v>
                  </c:pt>
                  <c:pt idx="7">
                    <c:v>2.3585204786869731</c:v>
                  </c:pt>
                  <c:pt idx="8">
                    <c:v>3.4203025143026426</c:v>
                  </c:pt>
                  <c:pt idx="9">
                    <c:v>3.1320824725041119</c:v>
                  </c:pt>
                </c:numCache>
              </c:numRef>
            </c:plus>
            <c:minus>
              <c:numRef>
                <c:f>BG!$Q$163:$Q$172</c:f>
                <c:numCache>
                  <c:formatCode>General</c:formatCode>
                  <c:ptCount val="10"/>
                  <c:pt idx="0">
                    <c:v>1.6056202495207561</c:v>
                  </c:pt>
                  <c:pt idx="1">
                    <c:v>4.590981462895253</c:v>
                  </c:pt>
                  <c:pt idx="2">
                    <c:v>5.1023345698205498</c:v>
                  </c:pt>
                  <c:pt idx="3">
                    <c:v>2.0804637632836727</c:v>
                  </c:pt>
                  <c:pt idx="4">
                    <c:v>6.9424438030129219</c:v>
                  </c:pt>
                  <c:pt idx="5">
                    <c:v>2.7393244139929642</c:v>
                  </c:pt>
                  <c:pt idx="6">
                    <c:v>2.5612093798258013</c:v>
                  </c:pt>
                  <c:pt idx="7">
                    <c:v>2.3585204786869731</c:v>
                  </c:pt>
                  <c:pt idx="8">
                    <c:v>3.4203025143026426</c:v>
                  </c:pt>
                  <c:pt idx="9">
                    <c:v>3.1320824725041119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BG!$H$163:$H$172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BG!$L$163:$L$172</c:f>
              <c:numCache>
                <c:formatCode>General</c:formatCode>
                <c:ptCount val="10"/>
                <c:pt idx="0">
                  <c:v>72.755253991912483</c:v>
                </c:pt>
                <c:pt idx="1">
                  <c:v>69.899829767384475</c:v>
                </c:pt>
                <c:pt idx="2">
                  <c:v>69.263778665008715</c:v>
                </c:pt>
                <c:pt idx="3">
                  <c:v>69.380085105635345</c:v>
                </c:pt>
                <c:pt idx="4">
                  <c:v>72.100295955486786</c:v>
                </c:pt>
                <c:pt idx="5">
                  <c:v>66.899475066898546</c:v>
                </c:pt>
                <c:pt idx="6">
                  <c:v>65.072744395195414</c:v>
                </c:pt>
                <c:pt idx="7">
                  <c:v>64.58883445270159</c:v>
                </c:pt>
                <c:pt idx="8">
                  <c:v>73.279647625706986</c:v>
                </c:pt>
                <c:pt idx="9">
                  <c:v>63.561046727816162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4-40C5-A4A4-897C215F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BG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(nmols g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MBC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MBC!$I$162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MBC!$N$163:$N$172</c:f>
                <c:numCache>
                  <c:formatCode>General</c:formatCode>
                  <c:ptCount val="10"/>
                  <c:pt idx="0">
                    <c:v>25.539535206562494</c:v>
                  </c:pt>
                  <c:pt idx="1">
                    <c:v>14.413648181959438</c:v>
                  </c:pt>
                  <c:pt idx="2">
                    <c:v>18.906085490858327</c:v>
                  </c:pt>
                  <c:pt idx="3">
                    <c:v>12.954328710096787</c:v>
                  </c:pt>
                  <c:pt idx="4">
                    <c:v>28.14516221017746</c:v>
                  </c:pt>
                  <c:pt idx="5">
                    <c:v>16.087343013976223</c:v>
                  </c:pt>
                  <c:pt idx="6">
                    <c:v>12.283716690979984</c:v>
                  </c:pt>
                  <c:pt idx="7">
                    <c:v>5.1849241055048925</c:v>
                  </c:pt>
                  <c:pt idx="8">
                    <c:v>28.590311876784249</c:v>
                  </c:pt>
                  <c:pt idx="9">
                    <c:v>34.252900641308969</c:v>
                  </c:pt>
                </c:numCache>
              </c:numRef>
            </c:plus>
            <c:minus>
              <c:numRef>
                <c:f>MBC!$N$163:$N$172</c:f>
                <c:numCache>
                  <c:formatCode>General</c:formatCode>
                  <c:ptCount val="10"/>
                  <c:pt idx="0">
                    <c:v>25.539535206562494</c:v>
                  </c:pt>
                  <c:pt idx="1">
                    <c:v>14.413648181959438</c:v>
                  </c:pt>
                  <c:pt idx="2">
                    <c:v>18.906085490858327</c:v>
                  </c:pt>
                  <c:pt idx="3">
                    <c:v>12.954328710096787</c:v>
                  </c:pt>
                  <c:pt idx="4">
                    <c:v>28.14516221017746</c:v>
                  </c:pt>
                  <c:pt idx="5">
                    <c:v>16.087343013976223</c:v>
                  </c:pt>
                  <c:pt idx="6">
                    <c:v>12.283716690979984</c:v>
                  </c:pt>
                  <c:pt idx="7">
                    <c:v>5.1849241055048925</c:v>
                  </c:pt>
                  <c:pt idx="8">
                    <c:v>28.590311876784249</c:v>
                  </c:pt>
                  <c:pt idx="9">
                    <c:v>34.252900641308969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MBC!$I$163:$I$172</c:f>
              <c:numCache>
                <c:formatCode>General</c:formatCode>
                <c:ptCount val="10"/>
                <c:pt idx="0">
                  <c:v>92.602402014125389</c:v>
                </c:pt>
                <c:pt idx="1">
                  <c:v>108.05571785260719</c:v>
                </c:pt>
                <c:pt idx="2">
                  <c:v>104.04032067278348</c:v>
                </c:pt>
                <c:pt idx="3">
                  <c:v>156.9627768695583</c:v>
                </c:pt>
                <c:pt idx="4">
                  <c:v>82.904991340491492</c:v>
                </c:pt>
                <c:pt idx="5">
                  <c:v>96.919771729849685</c:v>
                </c:pt>
                <c:pt idx="6">
                  <c:v>126.87077270183366</c:v>
                </c:pt>
                <c:pt idx="7">
                  <c:v>98.134239944858848</c:v>
                </c:pt>
                <c:pt idx="8">
                  <c:v>356.11824005489768</c:v>
                </c:pt>
                <c:pt idx="9">
                  <c:v>80.42135633221497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6-4DB4-9AE2-69F5198C4094}"/>
            </c:ext>
          </c:extLst>
        </c:ser>
        <c:ser>
          <c:idx val="1"/>
          <c:order val="1"/>
          <c:tx>
            <c:strRef>
              <c:f>MBC!$J$162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MBC!$O$163:$O$172</c:f>
                <c:numCache>
                  <c:formatCode>General</c:formatCode>
                  <c:ptCount val="10"/>
                  <c:pt idx="0">
                    <c:v>21.487251240091215</c:v>
                  </c:pt>
                  <c:pt idx="1">
                    <c:v>9.8131179011899388</c:v>
                  </c:pt>
                  <c:pt idx="2">
                    <c:v>20.185067145535104</c:v>
                  </c:pt>
                  <c:pt idx="3">
                    <c:v>10.977455974806119</c:v>
                  </c:pt>
                  <c:pt idx="4">
                    <c:v>9.2507896213671188</c:v>
                  </c:pt>
                  <c:pt idx="5">
                    <c:v>4.953804889784454</c:v>
                  </c:pt>
                  <c:pt idx="6">
                    <c:v>8.9086891728724051</c:v>
                  </c:pt>
                  <c:pt idx="7">
                    <c:v>15.772819876178879</c:v>
                  </c:pt>
                  <c:pt idx="8">
                    <c:v>46.912546465316943</c:v>
                  </c:pt>
                  <c:pt idx="9">
                    <c:v>1.5470931795737055</c:v>
                  </c:pt>
                </c:numCache>
              </c:numRef>
            </c:plus>
            <c:minus>
              <c:numRef>
                <c:f>MBC!$O$163:$O$172</c:f>
                <c:numCache>
                  <c:formatCode>General</c:formatCode>
                  <c:ptCount val="10"/>
                  <c:pt idx="0">
                    <c:v>21.487251240091215</c:v>
                  </c:pt>
                  <c:pt idx="1">
                    <c:v>9.8131179011899388</c:v>
                  </c:pt>
                  <c:pt idx="2">
                    <c:v>20.185067145535104</c:v>
                  </c:pt>
                  <c:pt idx="3">
                    <c:v>10.977455974806119</c:v>
                  </c:pt>
                  <c:pt idx="4">
                    <c:v>9.2507896213671188</c:v>
                  </c:pt>
                  <c:pt idx="5">
                    <c:v>4.953804889784454</c:v>
                  </c:pt>
                  <c:pt idx="6">
                    <c:v>8.9086891728724051</c:v>
                  </c:pt>
                  <c:pt idx="7">
                    <c:v>15.772819876178879</c:v>
                  </c:pt>
                  <c:pt idx="8">
                    <c:v>46.912546465316943</c:v>
                  </c:pt>
                  <c:pt idx="9">
                    <c:v>1.5470931795737055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MBC!$J$163:$J$172</c:f>
              <c:numCache>
                <c:formatCode>General</c:formatCode>
                <c:ptCount val="10"/>
                <c:pt idx="0">
                  <c:v>64.119034612348614</c:v>
                </c:pt>
                <c:pt idx="1">
                  <c:v>68.420838774775092</c:v>
                </c:pt>
                <c:pt idx="2">
                  <c:v>85.941140906238374</c:v>
                </c:pt>
                <c:pt idx="3">
                  <c:v>180.91725094340492</c:v>
                </c:pt>
                <c:pt idx="4">
                  <c:v>70.234425940634225</c:v>
                </c:pt>
                <c:pt idx="5">
                  <c:v>64.764527209900933</c:v>
                </c:pt>
                <c:pt idx="6">
                  <c:v>60.266553757077041</c:v>
                </c:pt>
                <c:pt idx="7">
                  <c:v>67.737454236638939</c:v>
                </c:pt>
                <c:pt idx="8">
                  <c:v>417.55355130022264</c:v>
                </c:pt>
                <c:pt idx="9">
                  <c:v>56.334947077015272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6-4DB4-9AE2-69F5198C4094}"/>
            </c:ext>
          </c:extLst>
        </c:ser>
        <c:ser>
          <c:idx val="2"/>
          <c:order val="2"/>
          <c:tx>
            <c:strRef>
              <c:f>MBC!$K$162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MBC!$P$163:$P$172</c:f>
                <c:numCache>
                  <c:formatCode>General</c:formatCode>
                  <c:ptCount val="10"/>
                  <c:pt idx="0">
                    <c:v>34.011250461348681</c:v>
                  </c:pt>
                  <c:pt idx="1">
                    <c:v>7.747079271862483</c:v>
                  </c:pt>
                  <c:pt idx="2">
                    <c:v>1.7077892367209286</c:v>
                  </c:pt>
                  <c:pt idx="3">
                    <c:v>31.252314803821179</c:v>
                  </c:pt>
                  <c:pt idx="4">
                    <c:v>4.5792660695081926</c:v>
                  </c:pt>
                  <c:pt idx="5">
                    <c:v>4.0780110725483887</c:v>
                  </c:pt>
                  <c:pt idx="6">
                    <c:v>17.501172691024756</c:v>
                  </c:pt>
                  <c:pt idx="7">
                    <c:v>10.368282510051039</c:v>
                  </c:pt>
                  <c:pt idx="8">
                    <c:v>40.433244304679455</c:v>
                  </c:pt>
                  <c:pt idx="9">
                    <c:v>12.169276894456999</c:v>
                  </c:pt>
                </c:numCache>
              </c:numRef>
            </c:plus>
            <c:minus>
              <c:numRef>
                <c:f>MBC!$P$163:$P$172</c:f>
                <c:numCache>
                  <c:formatCode>General</c:formatCode>
                  <c:ptCount val="10"/>
                  <c:pt idx="0">
                    <c:v>34.011250461348681</c:v>
                  </c:pt>
                  <c:pt idx="1">
                    <c:v>7.747079271862483</c:v>
                  </c:pt>
                  <c:pt idx="2">
                    <c:v>1.7077892367209286</c:v>
                  </c:pt>
                  <c:pt idx="3">
                    <c:v>31.252314803821179</c:v>
                  </c:pt>
                  <c:pt idx="4">
                    <c:v>4.5792660695081926</c:v>
                  </c:pt>
                  <c:pt idx="5">
                    <c:v>4.0780110725483887</c:v>
                  </c:pt>
                  <c:pt idx="6">
                    <c:v>17.501172691024756</c:v>
                  </c:pt>
                  <c:pt idx="7">
                    <c:v>10.368282510051039</c:v>
                  </c:pt>
                  <c:pt idx="8">
                    <c:v>40.433244304679455</c:v>
                  </c:pt>
                  <c:pt idx="9">
                    <c:v>12.169276894456999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MBC!$K$163:$K$172</c:f>
              <c:numCache>
                <c:formatCode>General</c:formatCode>
                <c:ptCount val="10"/>
                <c:pt idx="0">
                  <c:v>128.8325266704677</c:v>
                </c:pt>
                <c:pt idx="1">
                  <c:v>134.28110832989222</c:v>
                </c:pt>
                <c:pt idx="2">
                  <c:v>90.975518892802995</c:v>
                </c:pt>
                <c:pt idx="3">
                  <c:v>242.83287374083179</c:v>
                </c:pt>
                <c:pt idx="4">
                  <c:v>93.643521513699568</c:v>
                </c:pt>
                <c:pt idx="5">
                  <c:v>98.149207361081125</c:v>
                </c:pt>
                <c:pt idx="6">
                  <c:v>155.54311716630139</c:v>
                </c:pt>
                <c:pt idx="7">
                  <c:v>100.79170659795102</c:v>
                </c:pt>
                <c:pt idx="8">
                  <c:v>331.56905109527463</c:v>
                </c:pt>
                <c:pt idx="9">
                  <c:v>93.247686719933284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6-4DB4-9AE2-69F5198C4094}"/>
            </c:ext>
          </c:extLst>
        </c:ser>
        <c:ser>
          <c:idx val="3"/>
          <c:order val="3"/>
          <c:tx>
            <c:strRef>
              <c:f>MBC!$L$162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MBC!$Q$163:$Q$172</c:f>
                <c:numCache>
                  <c:formatCode>General</c:formatCode>
                  <c:ptCount val="10"/>
                  <c:pt idx="0">
                    <c:v>20.680706422939785</c:v>
                  </c:pt>
                  <c:pt idx="1">
                    <c:v>12.14273941777005</c:v>
                  </c:pt>
                  <c:pt idx="2">
                    <c:v>37.41880158906217</c:v>
                  </c:pt>
                  <c:pt idx="3">
                    <c:v>12.103175777020976</c:v>
                  </c:pt>
                  <c:pt idx="4">
                    <c:v>30.043760491130438</c:v>
                  </c:pt>
                  <c:pt idx="5">
                    <c:v>11.865374451312839</c:v>
                  </c:pt>
                  <c:pt idx="6">
                    <c:v>11.086106113744357</c:v>
                  </c:pt>
                  <c:pt idx="7">
                    <c:v>15.749680400786989</c:v>
                  </c:pt>
                  <c:pt idx="8">
                    <c:v>22.568380543746031</c:v>
                  </c:pt>
                  <c:pt idx="9">
                    <c:v>13.64887914723648</c:v>
                  </c:pt>
                </c:numCache>
              </c:numRef>
            </c:plus>
            <c:minus>
              <c:numRef>
                <c:f>MBC!$Q$163:$Q$172</c:f>
                <c:numCache>
                  <c:formatCode>General</c:formatCode>
                  <c:ptCount val="10"/>
                  <c:pt idx="0">
                    <c:v>20.680706422939785</c:v>
                  </c:pt>
                  <c:pt idx="1">
                    <c:v>12.14273941777005</c:v>
                  </c:pt>
                  <c:pt idx="2">
                    <c:v>37.41880158906217</c:v>
                  </c:pt>
                  <c:pt idx="3">
                    <c:v>12.103175777020976</c:v>
                  </c:pt>
                  <c:pt idx="4">
                    <c:v>30.043760491130438</c:v>
                  </c:pt>
                  <c:pt idx="5">
                    <c:v>11.865374451312839</c:v>
                  </c:pt>
                  <c:pt idx="6">
                    <c:v>11.086106113744357</c:v>
                  </c:pt>
                  <c:pt idx="7">
                    <c:v>15.749680400786989</c:v>
                  </c:pt>
                  <c:pt idx="8">
                    <c:v>22.568380543746031</c:v>
                  </c:pt>
                  <c:pt idx="9">
                    <c:v>13.64887914723648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MBC!$H$163:$H$172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MBC!$L$163:$L$172</c:f>
              <c:numCache>
                <c:formatCode>General</c:formatCode>
                <c:ptCount val="10"/>
                <c:pt idx="0">
                  <c:v>300.04200000000003</c:v>
                </c:pt>
                <c:pt idx="1">
                  <c:v>318.22016333333335</c:v>
                </c:pt>
                <c:pt idx="2">
                  <c:v>313.89333333333337</c:v>
                </c:pt>
                <c:pt idx="3">
                  <c:v>298.89360333333337</c:v>
                </c:pt>
                <c:pt idx="4">
                  <c:v>255.35512333333335</c:v>
                </c:pt>
                <c:pt idx="5">
                  <c:v>328.69319333333334</c:v>
                </c:pt>
                <c:pt idx="6">
                  <c:v>349.77750333333336</c:v>
                </c:pt>
                <c:pt idx="7">
                  <c:v>352.85455333333334</c:v>
                </c:pt>
                <c:pt idx="8">
                  <c:v>336.79306333333335</c:v>
                </c:pt>
                <c:pt idx="9">
                  <c:v>322.27602333333334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6-4DB4-9AE2-69F5198C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MBC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Dissolved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DOC!$I$162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DOC!$N$163:$N$172</c:f>
                <c:numCache>
                  <c:formatCode>General</c:formatCode>
                  <c:ptCount val="10"/>
                  <c:pt idx="0">
                    <c:v>2.8384879574951083</c:v>
                  </c:pt>
                  <c:pt idx="1">
                    <c:v>1.5347747363541067</c:v>
                  </c:pt>
                  <c:pt idx="2">
                    <c:v>1.9844484861621372</c:v>
                  </c:pt>
                  <c:pt idx="3">
                    <c:v>0.99081896617127363</c:v>
                  </c:pt>
                  <c:pt idx="4">
                    <c:v>1.0030990779014128</c:v>
                  </c:pt>
                  <c:pt idx="5">
                    <c:v>2.6067867387683594</c:v>
                  </c:pt>
                  <c:pt idx="6">
                    <c:v>1.2661910567923129</c:v>
                  </c:pt>
                  <c:pt idx="7">
                    <c:v>2.8629576423048348</c:v>
                  </c:pt>
                  <c:pt idx="8">
                    <c:v>1.5590096385677459</c:v>
                  </c:pt>
                  <c:pt idx="9">
                    <c:v>7.3594426996383087</c:v>
                  </c:pt>
                </c:numCache>
              </c:numRef>
            </c:plus>
            <c:minus>
              <c:numRef>
                <c:f>DOC!$N$163:$N$172</c:f>
                <c:numCache>
                  <c:formatCode>General</c:formatCode>
                  <c:ptCount val="10"/>
                  <c:pt idx="0">
                    <c:v>2.8384879574951083</c:v>
                  </c:pt>
                  <c:pt idx="1">
                    <c:v>1.5347747363541067</c:v>
                  </c:pt>
                  <c:pt idx="2">
                    <c:v>1.9844484861621372</c:v>
                  </c:pt>
                  <c:pt idx="3">
                    <c:v>0.99081896617127363</c:v>
                  </c:pt>
                  <c:pt idx="4">
                    <c:v>1.0030990779014128</c:v>
                  </c:pt>
                  <c:pt idx="5">
                    <c:v>2.6067867387683594</c:v>
                  </c:pt>
                  <c:pt idx="6">
                    <c:v>1.2661910567923129</c:v>
                  </c:pt>
                  <c:pt idx="7">
                    <c:v>2.8629576423048348</c:v>
                  </c:pt>
                  <c:pt idx="8">
                    <c:v>1.5590096385677459</c:v>
                  </c:pt>
                  <c:pt idx="9">
                    <c:v>7.3594426996383087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DOC!$I$163:$I$172</c:f>
              <c:numCache>
                <c:formatCode>General</c:formatCode>
                <c:ptCount val="10"/>
                <c:pt idx="0">
                  <c:v>60.441641298579675</c:v>
                </c:pt>
                <c:pt idx="1">
                  <c:v>62.750916557339437</c:v>
                </c:pt>
                <c:pt idx="2">
                  <c:v>66.884959980641995</c:v>
                </c:pt>
                <c:pt idx="3">
                  <c:v>65.923591808836107</c:v>
                </c:pt>
                <c:pt idx="4">
                  <c:v>59.343350651566453</c:v>
                </c:pt>
                <c:pt idx="5">
                  <c:v>63.406216160920302</c:v>
                </c:pt>
                <c:pt idx="6">
                  <c:v>62.689266953376418</c:v>
                </c:pt>
                <c:pt idx="7">
                  <c:v>67.647817188064181</c:v>
                </c:pt>
                <c:pt idx="8">
                  <c:v>76.796602448266796</c:v>
                </c:pt>
                <c:pt idx="9">
                  <c:v>55.812139868355104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0-44D0-9995-F507954111E5}"/>
            </c:ext>
          </c:extLst>
        </c:ser>
        <c:ser>
          <c:idx val="1"/>
          <c:order val="1"/>
          <c:tx>
            <c:strRef>
              <c:f>DOC!$J$162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DOC!$O$163:$O$172</c:f>
                <c:numCache>
                  <c:formatCode>General</c:formatCode>
                  <c:ptCount val="10"/>
                  <c:pt idx="0">
                    <c:v>4.148541816190173</c:v>
                  </c:pt>
                  <c:pt idx="1">
                    <c:v>0.91584261974053116</c:v>
                  </c:pt>
                  <c:pt idx="2">
                    <c:v>3.6908441274374519</c:v>
                  </c:pt>
                  <c:pt idx="3">
                    <c:v>2.5380116978029812</c:v>
                  </c:pt>
                  <c:pt idx="4">
                    <c:v>3.7835060407401953</c:v>
                  </c:pt>
                  <c:pt idx="5">
                    <c:v>4.7430199335183145</c:v>
                  </c:pt>
                  <c:pt idx="6">
                    <c:v>1.352493496232845</c:v>
                  </c:pt>
                  <c:pt idx="7">
                    <c:v>6.0778279699746705</c:v>
                  </c:pt>
                  <c:pt idx="8">
                    <c:v>9.7450725741951292</c:v>
                  </c:pt>
                  <c:pt idx="9">
                    <c:v>4.1409285721074758</c:v>
                  </c:pt>
                </c:numCache>
              </c:numRef>
            </c:plus>
            <c:minus>
              <c:numRef>
                <c:f>DOC!$O$163:$O$172</c:f>
                <c:numCache>
                  <c:formatCode>General</c:formatCode>
                  <c:ptCount val="10"/>
                  <c:pt idx="0">
                    <c:v>4.148541816190173</c:v>
                  </c:pt>
                  <c:pt idx="1">
                    <c:v>0.91584261974053116</c:v>
                  </c:pt>
                  <c:pt idx="2">
                    <c:v>3.6908441274374519</c:v>
                  </c:pt>
                  <c:pt idx="3">
                    <c:v>2.5380116978029812</c:v>
                  </c:pt>
                  <c:pt idx="4">
                    <c:v>3.7835060407401953</c:v>
                  </c:pt>
                  <c:pt idx="5">
                    <c:v>4.7430199335183145</c:v>
                  </c:pt>
                  <c:pt idx="6">
                    <c:v>1.352493496232845</c:v>
                  </c:pt>
                  <c:pt idx="7">
                    <c:v>6.0778279699746705</c:v>
                  </c:pt>
                  <c:pt idx="8">
                    <c:v>9.7450725741951292</c:v>
                  </c:pt>
                  <c:pt idx="9">
                    <c:v>4.1409285721074758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DOC!$J$163:$J$172</c:f>
              <c:numCache>
                <c:formatCode>General</c:formatCode>
                <c:ptCount val="10"/>
                <c:pt idx="0">
                  <c:v>56.013262563255253</c:v>
                </c:pt>
                <c:pt idx="1">
                  <c:v>51.883406286978548</c:v>
                </c:pt>
                <c:pt idx="2">
                  <c:v>57.686952810722133</c:v>
                </c:pt>
                <c:pt idx="3">
                  <c:v>53.982595511521701</c:v>
                </c:pt>
                <c:pt idx="4">
                  <c:v>55.078496548865168</c:v>
                </c:pt>
                <c:pt idx="5">
                  <c:v>58.203005087390473</c:v>
                </c:pt>
                <c:pt idx="6">
                  <c:v>53.187143952940282</c:v>
                </c:pt>
                <c:pt idx="7">
                  <c:v>62.067875776414404</c:v>
                </c:pt>
                <c:pt idx="8">
                  <c:v>61.975515265152367</c:v>
                </c:pt>
                <c:pt idx="9">
                  <c:v>53.106839878853421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0-44D0-9995-F507954111E5}"/>
            </c:ext>
          </c:extLst>
        </c:ser>
        <c:ser>
          <c:idx val="2"/>
          <c:order val="2"/>
          <c:tx>
            <c:strRef>
              <c:f>DOC!$K$162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DOC!$P$163:$P$172</c:f>
                <c:numCache>
                  <c:formatCode>General</c:formatCode>
                  <c:ptCount val="10"/>
                  <c:pt idx="0">
                    <c:v>4.5509053762658205</c:v>
                  </c:pt>
                  <c:pt idx="1">
                    <c:v>2.2395977928816011</c:v>
                  </c:pt>
                  <c:pt idx="2">
                    <c:v>2.1771921731319916</c:v>
                  </c:pt>
                  <c:pt idx="3">
                    <c:v>3.7222673935193744</c:v>
                  </c:pt>
                  <c:pt idx="4">
                    <c:v>2.5357543391824358</c:v>
                  </c:pt>
                  <c:pt idx="5">
                    <c:v>2.5508439911870959</c:v>
                  </c:pt>
                  <c:pt idx="6">
                    <c:v>3.4690237281487613</c:v>
                  </c:pt>
                  <c:pt idx="7">
                    <c:v>5.2965326165664619</c:v>
                  </c:pt>
                  <c:pt idx="8">
                    <c:v>5.4296229578626551</c:v>
                  </c:pt>
                  <c:pt idx="9">
                    <c:v>2.167794033209729</c:v>
                  </c:pt>
                </c:numCache>
              </c:numRef>
            </c:plus>
            <c:minus>
              <c:numRef>
                <c:f>DOC!$P$163:$P$172</c:f>
                <c:numCache>
                  <c:formatCode>General</c:formatCode>
                  <c:ptCount val="10"/>
                  <c:pt idx="0">
                    <c:v>4.5509053762658205</c:v>
                  </c:pt>
                  <c:pt idx="1">
                    <c:v>2.2395977928816011</c:v>
                  </c:pt>
                  <c:pt idx="2">
                    <c:v>2.1771921731319916</c:v>
                  </c:pt>
                  <c:pt idx="3">
                    <c:v>3.7222673935193744</c:v>
                  </c:pt>
                  <c:pt idx="4">
                    <c:v>2.5357543391824358</c:v>
                  </c:pt>
                  <c:pt idx="5">
                    <c:v>2.5508439911870959</c:v>
                  </c:pt>
                  <c:pt idx="6">
                    <c:v>3.4690237281487613</c:v>
                  </c:pt>
                  <c:pt idx="7">
                    <c:v>5.2965326165664619</c:v>
                  </c:pt>
                  <c:pt idx="8">
                    <c:v>5.4296229578626551</c:v>
                  </c:pt>
                  <c:pt idx="9">
                    <c:v>2.167794033209729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DOC!$K$163:$K$172</c:f>
              <c:numCache>
                <c:formatCode>General</c:formatCode>
                <c:ptCount val="10"/>
                <c:pt idx="0">
                  <c:v>72.749168193472471</c:v>
                </c:pt>
                <c:pt idx="1">
                  <c:v>69.148674610546564</c:v>
                </c:pt>
                <c:pt idx="2">
                  <c:v>73.169300115590644</c:v>
                </c:pt>
                <c:pt idx="3">
                  <c:v>82.451368260012813</c:v>
                </c:pt>
                <c:pt idx="4">
                  <c:v>76.720537987167049</c:v>
                </c:pt>
                <c:pt idx="5">
                  <c:v>73.988355252797163</c:v>
                </c:pt>
                <c:pt idx="6">
                  <c:v>71.678841084953788</c:v>
                </c:pt>
                <c:pt idx="7">
                  <c:v>76.70048433685777</c:v>
                </c:pt>
                <c:pt idx="8">
                  <c:v>83.180781271742092</c:v>
                </c:pt>
                <c:pt idx="9">
                  <c:v>79.635977713185952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0-44D0-9995-F507954111E5}"/>
            </c:ext>
          </c:extLst>
        </c:ser>
        <c:ser>
          <c:idx val="3"/>
          <c:order val="3"/>
          <c:tx>
            <c:strRef>
              <c:f>DOC!$L$162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DOC!$Q$163:$Q$172</c:f>
                <c:numCache>
                  <c:formatCode>General</c:formatCode>
                  <c:ptCount val="10"/>
                  <c:pt idx="0">
                    <c:v>1.7138844411842213</c:v>
                  </c:pt>
                  <c:pt idx="1">
                    <c:v>1.3591098406432569</c:v>
                  </c:pt>
                  <c:pt idx="2">
                    <c:v>3.0678517327059134</c:v>
                  </c:pt>
                  <c:pt idx="3">
                    <c:v>2.2571800959309094</c:v>
                  </c:pt>
                  <c:pt idx="4">
                    <c:v>1.1391040289045937</c:v>
                  </c:pt>
                  <c:pt idx="5">
                    <c:v>3.09391919067063</c:v>
                  </c:pt>
                  <c:pt idx="6">
                    <c:v>1.5648573972090887</c:v>
                  </c:pt>
                  <c:pt idx="7">
                    <c:v>3.2625185308694737</c:v>
                  </c:pt>
                  <c:pt idx="8">
                    <c:v>2.8685727120178308</c:v>
                  </c:pt>
                  <c:pt idx="9">
                    <c:v>2.442903238325707</c:v>
                  </c:pt>
                </c:numCache>
              </c:numRef>
            </c:plus>
            <c:minus>
              <c:numRef>
                <c:f>DOC!$Q$163:$Q$172</c:f>
                <c:numCache>
                  <c:formatCode>General</c:formatCode>
                  <c:ptCount val="10"/>
                  <c:pt idx="0">
                    <c:v>1.7138844411842213</c:v>
                  </c:pt>
                  <c:pt idx="1">
                    <c:v>1.3591098406432569</c:v>
                  </c:pt>
                  <c:pt idx="2">
                    <c:v>3.0678517327059134</c:v>
                  </c:pt>
                  <c:pt idx="3">
                    <c:v>2.2571800959309094</c:v>
                  </c:pt>
                  <c:pt idx="4">
                    <c:v>1.1391040289045937</c:v>
                  </c:pt>
                  <c:pt idx="5">
                    <c:v>3.09391919067063</c:v>
                  </c:pt>
                  <c:pt idx="6">
                    <c:v>1.5648573972090887</c:v>
                  </c:pt>
                  <c:pt idx="7">
                    <c:v>3.2625185308694737</c:v>
                  </c:pt>
                  <c:pt idx="8">
                    <c:v>2.8685727120178308</c:v>
                  </c:pt>
                  <c:pt idx="9">
                    <c:v>2.442903238325707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DOC!$L$163:$L$172</c:f>
              <c:numCache>
                <c:formatCode>General</c:formatCode>
                <c:ptCount val="10"/>
                <c:pt idx="0">
                  <c:v>46.473330000000004</c:v>
                </c:pt>
                <c:pt idx="1">
                  <c:v>45.521380000000008</c:v>
                </c:pt>
                <c:pt idx="2">
                  <c:v>48.534440000000004</c:v>
                </c:pt>
                <c:pt idx="3">
                  <c:v>43.773110000000003</c:v>
                </c:pt>
                <c:pt idx="4">
                  <c:v>46.928370000000001</c:v>
                </c:pt>
                <c:pt idx="5">
                  <c:v>51.621760000000009</c:v>
                </c:pt>
                <c:pt idx="6">
                  <c:v>47.208819999999996</c:v>
                </c:pt>
                <c:pt idx="7">
                  <c:v>50.779620000000008</c:v>
                </c:pt>
                <c:pt idx="8">
                  <c:v>47.386570000000013</c:v>
                </c:pt>
                <c:pt idx="9">
                  <c:v>49.793173333333336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0-44D0-9995-F5079541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DOC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Dissolved Organic Carbon</a:t>
            </a:r>
          </a:p>
        </c:rich>
      </c:tx>
      <c:layout>
        <c:manualLayout>
          <c:xMode val="edge"/>
          <c:yMode val="edge"/>
          <c:x val="0.34376091877404213"/>
          <c:y val="5.65930956423316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7660795690012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DOC!$H$163</c:f>
              <c:strCache>
                <c:ptCount val="1"/>
                <c:pt idx="0">
                  <c:v>None-N0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DOC!$N$163:$Q$163</c:f>
                <c:numCache>
                  <c:formatCode>General</c:formatCode>
                  <c:ptCount val="4"/>
                  <c:pt idx="0">
                    <c:v>2.8384879574951083</c:v>
                  </c:pt>
                  <c:pt idx="1">
                    <c:v>4.148541816190173</c:v>
                  </c:pt>
                  <c:pt idx="2">
                    <c:v>4.5509053762658205</c:v>
                  </c:pt>
                  <c:pt idx="3">
                    <c:v>1.7138844411842213</c:v>
                  </c:pt>
                </c:numCache>
              </c:numRef>
            </c:plus>
            <c:minus>
              <c:numRef>
                <c:f>DOC!$N$163:$Q$163</c:f>
                <c:numCache>
                  <c:formatCode>General</c:formatCode>
                  <c:ptCount val="4"/>
                  <c:pt idx="0">
                    <c:v>2.8384879574951083</c:v>
                  </c:pt>
                  <c:pt idx="1">
                    <c:v>4.148541816190173</c:v>
                  </c:pt>
                  <c:pt idx="2">
                    <c:v>4.5509053762658205</c:v>
                  </c:pt>
                  <c:pt idx="3">
                    <c:v>1.7138844411842213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DOC!$I$163:$L$163</c:f>
              <c:numCache>
                <c:formatCode>General</c:formatCode>
                <c:ptCount val="4"/>
                <c:pt idx="0">
                  <c:v>60.441641298579675</c:v>
                </c:pt>
                <c:pt idx="1">
                  <c:v>56.013262563255253</c:v>
                </c:pt>
                <c:pt idx="2">
                  <c:v>72.749168193472471</c:v>
                </c:pt>
                <c:pt idx="3">
                  <c:v>46.473330000000004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5-4834-A079-78D03D8BA70E}"/>
            </c:ext>
          </c:extLst>
        </c:ser>
        <c:ser>
          <c:idx val="1"/>
          <c:order val="1"/>
          <c:tx>
            <c:strRef>
              <c:f>DOC!$H$164</c:f>
              <c:strCache>
                <c:ptCount val="1"/>
                <c:pt idx="0">
                  <c:v>LDPE-N0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DOC!$N$164:$Q$164</c:f>
                <c:numCache>
                  <c:formatCode>General</c:formatCode>
                  <c:ptCount val="4"/>
                  <c:pt idx="0">
                    <c:v>1.5347747363541067</c:v>
                  </c:pt>
                  <c:pt idx="1">
                    <c:v>0.91584261974053116</c:v>
                  </c:pt>
                  <c:pt idx="2">
                    <c:v>2.2395977928816011</c:v>
                  </c:pt>
                  <c:pt idx="3">
                    <c:v>1.3591098406432569</c:v>
                  </c:pt>
                </c:numCache>
              </c:numRef>
            </c:plus>
            <c:minus>
              <c:numRef>
                <c:f>DOC!$N$164:$Q$164</c:f>
                <c:numCache>
                  <c:formatCode>General</c:formatCode>
                  <c:ptCount val="4"/>
                  <c:pt idx="0">
                    <c:v>1.5347747363541067</c:v>
                  </c:pt>
                  <c:pt idx="1">
                    <c:v>0.91584261974053116</c:v>
                  </c:pt>
                  <c:pt idx="2">
                    <c:v>2.2395977928816011</c:v>
                  </c:pt>
                  <c:pt idx="3">
                    <c:v>1.3591098406432569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DOC!$I$164:$L$164</c:f>
              <c:numCache>
                <c:formatCode>General</c:formatCode>
                <c:ptCount val="4"/>
                <c:pt idx="0">
                  <c:v>62.750916557339437</c:v>
                </c:pt>
                <c:pt idx="1">
                  <c:v>51.883406286978548</c:v>
                </c:pt>
                <c:pt idx="2">
                  <c:v>69.148674610546564</c:v>
                </c:pt>
                <c:pt idx="3">
                  <c:v>45.521380000000008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5-4834-A079-78D03D8BA70E}"/>
            </c:ext>
          </c:extLst>
        </c:ser>
        <c:ser>
          <c:idx val="2"/>
          <c:order val="2"/>
          <c:tx>
            <c:strRef>
              <c:f>DOC!$H$165</c:f>
              <c:strCache>
                <c:ptCount val="1"/>
                <c:pt idx="0">
                  <c:v>PBS-N0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DOC!$N$165:$Q$165</c:f>
                <c:numCache>
                  <c:formatCode>General</c:formatCode>
                  <c:ptCount val="4"/>
                  <c:pt idx="0">
                    <c:v>1.9844484861621372</c:v>
                  </c:pt>
                  <c:pt idx="1">
                    <c:v>3.6908441274374519</c:v>
                  </c:pt>
                  <c:pt idx="2">
                    <c:v>2.1771921731319916</c:v>
                  </c:pt>
                  <c:pt idx="3">
                    <c:v>3.0678517327059134</c:v>
                  </c:pt>
                </c:numCache>
              </c:numRef>
            </c:plus>
            <c:minus>
              <c:numRef>
                <c:f>DOC!$N$165:$Q$165</c:f>
                <c:numCache>
                  <c:formatCode>General</c:formatCode>
                  <c:ptCount val="4"/>
                  <c:pt idx="0">
                    <c:v>1.9844484861621372</c:v>
                  </c:pt>
                  <c:pt idx="1">
                    <c:v>3.6908441274374519</c:v>
                  </c:pt>
                  <c:pt idx="2">
                    <c:v>2.1771921731319916</c:v>
                  </c:pt>
                  <c:pt idx="3">
                    <c:v>3.0678517327059134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DOC!$I$165:$L$165</c:f>
              <c:numCache>
                <c:formatCode>General</c:formatCode>
                <c:ptCount val="4"/>
                <c:pt idx="0">
                  <c:v>66.884959980641995</c:v>
                </c:pt>
                <c:pt idx="1">
                  <c:v>57.686952810722133</c:v>
                </c:pt>
                <c:pt idx="2">
                  <c:v>73.169300115590644</c:v>
                </c:pt>
                <c:pt idx="3">
                  <c:v>48.534440000000004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05-4834-A079-78D03D8BA70E}"/>
            </c:ext>
          </c:extLst>
        </c:ser>
        <c:ser>
          <c:idx val="3"/>
          <c:order val="3"/>
          <c:tx>
            <c:strRef>
              <c:f>DOC!$H$166</c:f>
              <c:strCache>
                <c:ptCount val="1"/>
                <c:pt idx="0">
                  <c:v>PL/H-N0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DOC!$N$166:$Q$166</c:f>
                <c:numCache>
                  <c:formatCode>General</c:formatCode>
                  <c:ptCount val="4"/>
                  <c:pt idx="0">
                    <c:v>0.99081896617127363</c:v>
                  </c:pt>
                  <c:pt idx="1">
                    <c:v>2.5380116978029812</c:v>
                  </c:pt>
                  <c:pt idx="2">
                    <c:v>3.7222673935193744</c:v>
                  </c:pt>
                  <c:pt idx="3">
                    <c:v>2.2571800959309094</c:v>
                  </c:pt>
                </c:numCache>
              </c:numRef>
            </c:plus>
            <c:minus>
              <c:numRef>
                <c:f>DOC!$N$166:$Q$166</c:f>
                <c:numCache>
                  <c:formatCode>General</c:formatCode>
                  <c:ptCount val="4"/>
                  <c:pt idx="0">
                    <c:v>0.99081896617127363</c:v>
                  </c:pt>
                  <c:pt idx="1">
                    <c:v>2.5380116978029812</c:v>
                  </c:pt>
                  <c:pt idx="2">
                    <c:v>3.7222673935193744</c:v>
                  </c:pt>
                  <c:pt idx="3">
                    <c:v>2.2571800959309094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DOC!$I$166:$L$166</c:f>
              <c:numCache>
                <c:formatCode>General</c:formatCode>
                <c:ptCount val="4"/>
                <c:pt idx="0">
                  <c:v>65.923591808836107</c:v>
                </c:pt>
                <c:pt idx="1">
                  <c:v>53.982595511521701</c:v>
                </c:pt>
                <c:pt idx="2">
                  <c:v>82.451368260012813</c:v>
                </c:pt>
                <c:pt idx="3">
                  <c:v>43.773110000000003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05-4834-A079-78D03D8BA70E}"/>
            </c:ext>
          </c:extLst>
        </c:ser>
        <c:ser>
          <c:idx val="4"/>
          <c:order val="4"/>
          <c:tx>
            <c:strRef>
              <c:f>DOC!$H$167</c:f>
              <c:strCache>
                <c:ptCount val="1"/>
                <c:pt idx="0">
                  <c:v>PLA-N0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DOC!$N$167:$Q$167</c:f>
                <c:numCache>
                  <c:formatCode>General</c:formatCode>
                  <c:ptCount val="4"/>
                  <c:pt idx="0">
                    <c:v>1.0030990779014128</c:v>
                  </c:pt>
                  <c:pt idx="1">
                    <c:v>3.7835060407401953</c:v>
                  </c:pt>
                  <c:pt idx="2">
                    <c:v>2.5357543391824358</c:v>
                  </c:pt>
                  <c:pt idx="3">
                    <c:v>1.1391040289045937</c:v>
                  </c:pt>
                </c:numCache>
              </c:numRef>
            </c:plus>
            <c:minus>
              <c:numRef>
                <c:f>DOC!$N$167:$Q$167</c:f>
                <c:numCache>
                  <c:formatCode>General</c:formatCode>
                  <c:ptCount val="4"/>
                  <c:pt idx="0">
                    <c:v>1.0030990779014128</c:v>
                  </c:pt>
                  <c:pt idx="1">
                    <c:v>3.7835060407401953</c:v>
                  </c:pt>
                  <c:pt idx="2">
                    <c:v>2.5357543391824358</c:v>
                  </c:pt>
                  <c:pt idx="3">
                    <c:v>1.1391040289045937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DOC!$I$167:$L$167</c:f>
              <c:numCache>
                <c:formatCode>General</c:formatCode>
                <c:ptCount val="4"/>
                <c:pt idx="0">
                  <c:v>59.343350651566453</c:v>
                </c:pt>
                <c:pt idx="1">
                  <c:v>55.078496548865168</c:v>
                </c:pt>
                <c:pt idx="2">
                  <c:v>76.720537987167049</c:v>
                </c:pt>
                <c:pt idx="3">
                  <c:v>46.928370000000001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05-4834-A079-78D03D8BA70E}"/>
            </c:ext>
          </c:extLst>
        </c:ser>
        <c:ser>
          <c:idx val="5"/>
          <c:order val="5"/>
          <c:tx>
            <c:strRef>
              <c:f>DOC!$H$168</c:f>
              <c:strCache>
                <c:ptCount val="1"/>
                <c:pt idx="0">
                  <c:v>None-N1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DOC!$N$168:$Q$168</c:f>
                <c:numCache>
                  <c:formatCode>General</c:formatCode>
                  <c:ptCount val="4"/>
                  <c:pt idx="0">
                    <c:v>2.6067867387683594</c:v>
                  </c:pt>
                  <c:pt idx="1">
                    <c:v>4.7430199335183145</c:v>
                  </c:pt>
                  <c:pt idx="2">
                    <c:v>2.5508439911870959</c:v>
                  </c:pt>
                  <c:pt idx="3">
                    <c:v>3.09391919067063</c:v>
                  </c:pt>
                </c:numCache>
              </c:numRef>
            </c:plus>
            <c:minus>
              <c:numRef>
                <c:f>DOC!$N$168:$Q$168</c:f>
                <c:numCache>
                  <c:formatCode>General</c:formatCode>
                  <c:ptCount val="4"/>
                  <c:pt idx="0">
                    <c:v>2.6067867387683594</c:v>
                  </c:pt>
                  <c:pt idx="1">
                    <c:v>4.7430199335183145</c:v>
                  </c:pt>
                  <c:pt idx="2">
                    <c:v>2.5508439911870959</c:v>
                  </c:pt>
                  <c:pt idx="3">
                    <c:v>3.09391919067063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DOC!$I$168:$L$168</c:f>
              <c:numCache>
                <c:formatCode>General</c:formatCode>
                <c:ptCount val="4"/>
                <c:pt idx="0">
                  <c:v>63.406216160920302</c:v>
                </c:pt>
                <c:pt idx="1">
                  <c:v>58.203005087390473</c:v>
                </c:pt>
                <c:pt idx="2">
                  <c:v>73.988355252797163</c:v>
                </c:pt>
                <c:pt idx="3">
                  <c:v>51.621760000000009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05-4834-A079-78D03D8BA70E}"/>
            </c:ext>
          </c:extLst>
        </c:ser>
        <c:ser>
          <c:idx val="6"/>
          <c:order val="6"/>
          <c:tx>
            <c:strRef>
              <c:f>DOC!$H$169</c:f>
              <c:strCache>
                <c:ptCount val="1"/>
                <c:pt idx="0">
                  <c:v>LDPE-N1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DOC!$N$169:$Q$169</c:f>
                <c:numCache>
                  <c:formatCode>General</c:formatCode>
                  <c:ptCount val="4"/>
                  <c:pt idx="0">
                    <c:v>1.2661910567923129</c:v>
                  </c:pt>
                  <c:pt idx="1">
                    <c:v>1.352493496232845</c:v>
                  </c:pt>
                  <c:pt idx="2">
                    <c:v>3.4690237281487613</c:v>
                  </c:pt>
                  <c:pt idx="3">
                    <c:v>1.5648573972090887</c:v>
                  </c:pt>
                </c:numCache>
              </c:numRef>
            </c:plus>
            <c:minus>
              <c:numRef>
                <c:f>DOC!$N$169:$Q$169</c:f>
                <c:numCache>
                  <c:formatCode>General</c:formatCode>
                  <c:ptCount val="4"/>
                  <c:pt idx="0">
                    <c:v>1.2661910567923129</c:v>
                  </c:pt>
                  <c:pt idx="1">
                    <c:v>1.352493496232845</c:v>
                  </c:pt>
                  <c:pt idx="2">
                    <c:v>3.4690237281487613</c:v>
                  </c:pt>
                  <c:pt idx="3">
                    <c:v>1.5648573972090887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DOC!$I$169:$L$169</c:f>
              <c:numCache>
                <c:formatCode>General</c:formatCode>
                <c:ptCount val="4"/>
                <c:pt idx="0">
                  <c:v>62.689266953376418</c:v>
                </c:pt>
                <c:pt idx="1">
                  <c:v>53.187143952940282</c:v>
                </c:pt>
                <c:pt idx="2">
                  <c:v>71.678841084953788</c:v>
                </c:pt>
                <c:pt idx="3">
                  <c:v>47.208819999999996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05-4834-A079-78D03D8BA70E}"/>
            </c:ext>
          </c:extLst>
        </c:ser>
        <c:ser>
          <c:idx val="7"/>
          <c:order val="7"/>
          <c:tx>
            <c:strRef>
              <c:f>DOC!$H$170</c:f>
              <c:strCache>
                <c:ptCount val="1"/>
                <c:pt idx="0">
                  <c:v>PBS-N1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DOC!$N$170:$Q$170</c:f>
                <c:numCache>
                  <c:formatCode>General</c:formatCode>
                  <c:ptCount val="4"/>
                  <c:pt idx="0">
                    <c:v>2.8629576423048348</c:v>
                  </c:pt>
                  <c:pt idx="1">
                    <c:v>6.0778279699746705</c:v>
                  </c:pt>
                  <c:pt idx="2">
                    <c:v>5.2965326165664619</c:v>
                  </c:pt>
                  <c:pt idx="3">
                    <c:v>3.2625185308694737</c:v>
                  </c:pt>
                </c:numCache>
              </c:numRef>
            </c:plus>
            <c:minus>
              <c:numRef>
                <c:f>DOC!$N$170:$Q$170</c:f>
                <c:numCache>
                  <c:formatCode>General</c:formatCode>
                  <c:ptCount val="4"/>
                  <c:pt idx="0">
                    <c:v>2.8629576423048348</c:v>
                  </c:pt>
                  <c:pt idx="1">
                    <c:v>6.0778279699746705</c:v>
                  </c:pt>
                  <c:pt idx="2">
                    <c:v>5.2965326165664619</c:v>
                  </c:pt>
                  <c:pt idx="3">
                    <c:v>3.2625185308694737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DOC!$I$170:$L$170</c:f>
              <c:numCache>
                <c:formatCode>General</c:formatCode>
                <c:ptCount val="4"/>
                <c:pt idx="0">
                  <c:v>67.647817188064181</c:v>
                </c:pt>
                <c:pt idx="1">
                  <c:v>62.067875776414404</c:v>
                </c:pt>
                <c:pt idx="2">
                  <c:v>76.70048433685777</c:v>
                </c:pt>
                <c:pt idx="3">
                  <c:v>50.779620000000008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05-4834-A079-78D03D8BA70E}"/>
            </c:ext>
          </c:extLst>
        </c:ser>
        <c:ser>
          <c:idx val="8"/>
          <c:order val="8"/>
          <c:tx>
            <c:strRef>
              <c:f>DOC!$H$171</c:f>
              <c:strCache>
                <c:ptCount val="1"/>
                <c:pt idx="0">
                  <c:v>PL/H-N1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DOC!$N$171:$Q$171</c:f>
                <c:numCache>
                  <c:formatCode>General</c:formatCode>
                  <c:ptCount val="4"/>
                  <c:pt idx="0">
                    <c:v>1.5590096385677459</c:v>
                  </c:pt>
                  <c:pt idx="1">
                    <c:v>9.7450725741951292</c:v>
                  </c:pt>
                  <c:pt idx="2">
                    <c:v>5.4296229578626551</c:v>
                  </c:pt>
                  <c:pt idx="3">
                    <c:v>2.8685727120178308</c:v>
                  </c:pt>
                </c:numCache>
              </c:numRef>
            </c:plus>
            <c:minus>
              <c:numRef>
                <c:f>DOC!$N$171:$Q$171</c:f>
                <c:numCache>
                  <c:formatCode>General</c:formatCode>
                  <c:ptCount val="4"/>
                  <c:pt idx="0">
                    <c:v>1.5590096385677459</c:v>
                  </c:pt>
                  <c:pt idx="1">
                    <c:v>9.7450725741951292</c:v>
                  </c:pt>
                  <c:pt idx="2">
                    <c:v>5.4296229578626551</c:v>
                  </c:pt>
                  <c:pt idx="3">
                    <c:v>2.8685727120178308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DOC!$I$171:$L$171</c:f>
              <c:numCache>
                <c:formatCode>General</c:formatCode>
                <c:ptCount val="4"/>
                <c:pt idx="0">
                  <c:v>76.796602448266796</c:v>
                </c:pt>
                <c:pt idx="1">
                  <c:v>61.975515265152367</c:v>
                </c:pt>
                <c:pt idx="2">
                  <c:v>83.180781271742092</c:v>
                </c:pt>
                <c:pt idx="3">
                  <c:v>47.386570000000013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05-4834-A079-78D03D8BA70E}"/>
            </c:ext>
          </c:extLst>
        </c:ser>
        <c:ser>
          <c:idx val="9"/>
          <c:order val="9"/>
          <c:tx>
            <c:strRef>
              <c:f>DOC!$H$172</c:f>
              <c:strCache>
                <c:ptCount val="1"/>
                <c:pt idx="0">
                  <c:v>PLA-N1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DOC!$N$172:$Q$172</c:f>
                <c:numCache>
                  <c:formatCode>General</c:formatCode>
                  <c:ptCount val="4"/>
                  <c:pt idx="0">
                    <c:v>7.3594426996383087</c:v>
                  </c:pt>
                  <c:pt idx="1">
                    <c:v>4.1409285721074758</c:v>
                  </c:pt>
                  <c:pt idx="2">
                    <c:v>2.167794033209729</c:v>
                  </c:pt>
                  <c:pt idx="3">
                    <c:v>2.442903238325707</c:v>
                  </c:pt>
                </c:numCache>
              </c:numRef>
            </c:plus>
            <c:minus>
              <c:numRef>
                <c:f>DOC!$N$172:$Q$172</c:f>
                <c:numCache>
                  <c:formatCode>General</c:formatCode>
                  <c:ptCount val="4"/>
                  <c:pt idx="0">
                    <c:v>7.3594426996383087</c:v>
                  </c:pt>
                  <c:pt idx="1">
                    <c:v>4.1409285721074758</c:v>
                  </c:pt>
                  <c:pt idx="2">
                    <c:v>2.167794033209729</c:v>
                  </c:pt>
                  <c:pt idx="3">
                    <c:v>2.442903238325707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DOC!$I$172:$L$172</c:f>
              <c:numCache>
                <c:formatCode>General</c:formatCode>
                <c:ptCount val="4"/>
                <c:pt idx="0">
                  <c:v>55.812139868355104</c:v>
                </c:pt>
                <c:pt idx="1">
                  <c:v>53.106839878853421</c:v>
                </c:pt>
                <c:pt idx="2">
                  <c:v>79.635977713185952</c:v>
                </c:pt>
                <c:pt idx="3">
                  <c:v>49.793173333333336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05-4834-A079-78D03D8B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DOC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81886986353"/>
          <c:y val="7.1782548828255549E-2"/>
          <c:w val="0.37677318113013653"/>
          <c:h val="0.125461100045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Ammonium-N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Ammonium!$I$162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Ammonium!$N$163:$N$172</c:f>
                <c:numCache>
                  <c:formatCode>General</c:formatCode>
                  <c:ptCount val="10"/>
                  <c:pt idx="0">
                    <c:v>1.3782403391444908</c:v>
                  </c:pt>
                  <c:pt idx="1">
                    <c:v>0.26825382417647897</c:v>
                  </c:pt>
                  <c:pt idx="2">
                    <c:v>0.47670331886761791</c:v>
                  </c:pt>
                  <c:pt idx="3">
                    <c:v>0.14941925849634213</c:v>
                  </c:pt>
                  <c:pt idx="4">
                    <c:v>0.87187276412910741</c:v>
                  </c:pt>
                  <c:pt idx="5">
                    <c:v>0.3907189439817057</c:v>
                  </c:pt>
                  <c:pt idx="6">
                    <c:v>1.7689636003832208</c:v>
                  </c:pt>
                  <c:pt idx="7">
                    <c:v>0.76773482784651981</c:v>
                  </c:pt>
                  <c:pt idx="8">
                    <c:v>1.3651211305131348</c:v>
                  </c:pt>
                  <c:pt idx="9">
                    <c:v>1.6964856590767734</c:v>
                  </c:pt>
                </c:numCache>
              </c:numRef>
            </c:plus>
            <c:minus>
              <c:numRef>
                <c:f>Ammonium!$N$163:$N$172</c:f>
                <c:numCache>
                  <c:formatCode>General</c:formatCode>
                  <c:ptCount val="10"/>
                  <c:pt idx="0">
                    <c:v>1.3782403391444908</c:v>
                  </c:pt>
                  <c:pt idx="1">
                    <c:v>0.26825382417647897</c:v>
                  </c:pt>
                  <c:pt idx="2">
                    <c:v>0.47670331886761791</c:v>
                  </c:pt>
                  <c:pt idx="3">
                    <c:v>0.14941925849634213</c:v>
                  </c:pt>
                  <c:pt idx="4">
                    <c:v>0.87187276412910741</c:v>
                  </c:pt>
                  <c:pt idx="5">
                    <c:v>0.3907189439817057</c:v>
                  </c:pt>
                  <c:pt idx="6">
                    <c:v>1.7689636003832208</c:v>
                  </c:pt>
                  <c:pt idx="7">
                    <c:v>0.76773482784651981</c:v>
                  </c:pt>
                  <c:pt idx="8">
                    <c:v>1.3651211305131348</c:v>
                  </c:pt>
                  <c:pt idx="9">
                    <c:v>1.6964856590767734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Ammonium!$H$163:$H$172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Ammonium!$I$163:$I$172</c:f>
              <c:numCache>
                <c:formatCode>General</c:formatCode>
                <c:ptCount val="10"/>
                <c:pt idx="0">
                  <c:v>1.6246149275000601</c:v>
                </c:pt>
                <c:pt idx="1">
                  <c:v>0.59884501607490637</c:v>
                </c:pt>
                <c:pt idx="2">
                  <c:v>0.91366762706781213</c:v>
                </c:pt>
                <c:pt idx="3">
                  <c:v>0.76319981717735708</c:v>
                </c:pt>
                <c:pt idx="4">
                  <c:v>1.0494760115995572</c:v>
                </c:pt>
                <c:pt idx="5">
                  <c:v>17.066696545891592</c:v>
                </c:pt>
                <c:pt idx="6">
                  <c:v>16.64764104081938</c:v>
                </c:pt>
                <c:pt idx="7">
                  <c:v>13.974453657264803</c:v>
                </c:pt>
                <c:pt idx="8">
                  <c:v>2.5079677973877419</c:v>
                </c:pt>
                <c:pt idx="9">
                  <c:v>16.749009050678502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D-4AC5-889C-5746A1ECBB26}"/>
            </c:ext>
          </c:extLst>
        </c:ser>
        <c:ser>
          <c:idx val="1"/>
          <c:order val="1"/>
          <c:tx>
            <c:strRef>
              <c:f>Ammonium!$J$162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Ammonium!$O$163:$O$172</c:f>
                <c:numCache>
                  <c:formatCode>General</c:formatCode>
                  <c:ptCount val="10"/>
                  <c:pt idx="0">
                    <c:v>0.25074445034492476</c:v>
                  </c:pt>
                  <c:pt idx="1">
                    <c:v>0.4290349580328478</c:v>
                  </c:pt>
                  <c:pt idx="2">
                    <c:v>4.8045381824279636E-2</c:v>
                  </c:pt>
                  <c:pt idx="3">
                    <c:v>0.23464750825137029</c:v>
                  </c:pt>
                  <c:pt idx="4">
                    <c:v>0.63722819600019853</c:v>
                  </c:pt>
                  <c:pt idx="5">
                    <c:v>0.2034723192916183</c:v>
                  </c:pt>
                  <c:pt idx="6">
                    <c:v>0.68524225279318085</c:v>
                  </c:pt>
                  <c:pt idx="7">
                    <c:v>0.43592120556168801</c:v>
                  </c:pt>
                  <c:pt idx="8">
                    <c:v>0.16646824393816825</c:v>
                  </c:pt>
                  <c:pt idx="9">
                    <c:v>0.32889356621763405</c:v>
                  </c:pt>
                </c:numCache>
              </c:numRef>
            </c:plus>
            <c:minus>
              <c:numRef>
                <c:f>Ammonium!$O$163:$O$172</c:f>
                <c:numCache>
                  <c:formatCode>General</c:formatCode>
                  <c:ptCount val="10"/>
                  <c:pt idx="0">
                    <c:v>0.25074445034492476</c:v>
                  </c:pt>
                  <c:pt idx="1">
                    <c:v>0.4290349580328478</c:v>
                  </c:pt>
                  <c:pt idx="2">
                    <c:v>4.8045381824279636E-2</c:v>
                  </c:pt>
                  <c:pt idx="3">
                    <c:v>0.23464750825137029</c:v>
                  </c:pt>
                  <c:pt idx="4">
                    <c:v>0.63722819600019853</c:v>
                  </c:pt>
                  <c:pt idx="5">
                    <c:v>0.2034723192916183</c:v>
                  </c:pt>
                  <c:pt idx="6">
                    <c:v>0.68524225279318085</c:v>
                  </c:pt>
                  <c:pt idx="7">
                    <c:v>0.43592120556168801</c:v>
                  </c:pt>
                  <c:pt idx="8">
                    <c:v>0.16646824393816825</c:v>
                  </c:pt>
                  <c:pt idx="9">
                    <c:v>0.32889356621763405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Ammonium!$H$163:$H$172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Ammonium!$J$163:$J$172</c:f>
              <c:numCache>
                <c:formatCode>General</c:formatCode>
                <c:ptCount val="10"/>
                <c:pt idx="0">
                  <c:v>0.62779546083414339</c:v>
                </c:pt>
                <c:pt idx="1">
                  <c:v>1.0655898132936032</c:v>
                </c:pt>
                <c:pt idx="2">
                  <c:v>0.36882779492460949</c:v>
                </c:pt>
                <c:pt idx="3">
                  <c:v>0.41334018657432869</c:v>
                </c:pt>
                <c:pt idx="4">
                  <c:v>0.93731736175846914</c:v>
                </c:pt>
                <c:pt idx="5">
                  <c:v>2.2975526434239888</c:v>
                </c:pt>
                <c:pt idx="6">
                  <c:v>2.0738747145960708</c:v>
                </c:pt>
                <c:pt idx="7">
                  <c:v>1.1997755473869316</c:v>
                </c:pt>
                <c:pt idx="8">
                  <c:v>0.13224460506603963</c:v>
                </c:pt>
                <c:pt idx="9">
                  <c:v>2.2221139895825632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D-4AC5-889C-5746A1ECBB26}"/>
            </c:ext>
          </c:extLst>
        </c:ser>
        <c:ser>
          <c:idx val="2"/>
          <c:order val="2"/>
          <c:tx>
            <c:strRef>
              <c:f>Ammonium!$K$162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Ammonium!$P$163:$P$172</c:f>
                <c:numCache>
                  <c:formatCode>General</c:formatCode>
                  <c:ptCount val="10"/>
                  <c:pt idx="0">
                    <c:v>0.42366243180486968</c:v>
                  </c:pt>
                  <c:pt idx="1">
                    <c:v>0.32128593407383121</c:v>
                  </c:pt>
                  <c:pt idx="2">
                    <c:v>0.44532058779861888</c:v>
                  </c:pt>
                  <c:pt idx="3">
                    <c:v>0.81209882651073062</c:v>
                  </c:pt>
                  <c:pt idx="4">
                    <c:v>0.76697596679477764</c:v>
                  </c:pt>
                  <c:pt idx="5">
                    <c:v>0.50234128941908174</c:v>
                  </c:pt>
                  <c:pt idx="6">
                    <c:v>0.25081177458018827</c:v>
                  </c:pt>
                  <c:pt idx="7">
                    <c:v>0.25676622310550018</c:v>
                  </c:pt>
                  <c:pt idx="8">
                    <c:v>0.1053858765659843</c:v>
                  </c:pt>
                  <c:pt idx="9">
                    <c:v>0.18540875428730322</c:v>
                  </c:pt>
                </c:numCache>
              </c:numRef>
            </c:plus>
            <c:minus>
              <c:numRef>
                <c:f>Ammonium!$P$163:$P$172</c:f>
                <c:numCache>
                  <c:formatCode>General</c:formatCode>
                  <c:ptCount val="10"/>
                  <c:pt idx="0">
                    <c:v>0.42366243180486968</c:v>
                  </c:pt>
                  <c:pt idx="1">
                    <c:v>0.32128593407383121</c:v>
                  </c:pt>
                  <c:pt idx="2">
                    <c:v>0.44532058779861888</c:v>
                  </c:pt>
                  <c:pt idx="3">
                    <c:v>0.81209882651073062</c:v>
                  </c:pt>
                  <c:pt idx="4">
                    <c:v>0.76697596679477764</c:v>
                  </c:pt>
                  <c:pt idx="5">
                    <c:v>0.50234128941908174</c:v>
                  </c:pt>
                  <c:pt idx="6">
                    <c:v>0.25081177458018827</c:v>
                  </c:pt>
                  <c:pt idx="7">
                    <c:v>0.25676622310550018</c:v>
                  </c:pt>
                  <c:pt idx="8">
                    <c:v>0.1053858765659843</c:v>
                  </c:pt>
                  <c:pt idx="9">
                    <c:v>0.18540875428730322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Ammonium!$H$163:$H$172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Ammonium!$K$163:$K$172</c:f>
              <c:numCache>
                <c:formatCode>General</c:formatCode>
                <c:ptCount val="10"/>
                <c:pt idx="0">
                  <c:v>0.86110162846391725</c:v>
                </c:pt>
                <c:pt idx="1">
                  <c:v>0.81357512219620221</c:v>
                </c:pt>
                <c:pt idx="2">
                  <c:v>0.75634330887881207</c:v>
                </c:pt>
                <c:pt idx="3">
                  <c:v>1.008325466647179</c:v>
                </c:pt>
                <c:pt idx="4">
                  <c:v>1.2382993111336396</c:v>
                </c:pt>
                <c:pt idx="5">
                  <c:v>0.70808088312983986</c:v>
                </c:pt>
                <c:pt idx="6">
                  <c:v>0.3522075130667624</c:v>
                </c:pt>
                <c:pt idx="7">
                  <c:v>0.49645503996805307</c:v>
                </c:pt>
                <c:pt idx="8">
                  <c:v>0.58315601568220554</c:v>
                </c:pt>
                <c:pt idx="9">
                  <c:v>0.286682424399964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D-4AC5-889C-5746A1ECBB26}"/>
            </c:ext>
          </c:extLst>
        </c:ser>
        <c:ser>
          <c:idx val="3"/>
          <c:order val="3"/>
          <c:tx>
            <c:strRef>
              <c:f>Ammonium!$L$162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Ammonium!$Q$163:$Q$172</c:f>
                <c:numCache>
                  <c:formatCode>General</c:formatCode>
                  <c:ptCount val="10"/>
                  <c:pt idx="0">
                    <c:v>0.22556101245435603</c:v>
                  </c:pt>
                  <c:pt idx="1">
                    <c:v>0.12929423917725766</c:v>
                  </c:pt>
                  <c:pt idx="2">
                    <c:v>0.2529627150408329</c:v>
                  </c:pt>
                  <c:pt idx="3">
                    <c:v>0.17102065654189488</c:v>
                  </c:pt>
                  <c:pt idx="4">
                    <c:v>0.12094449920834426</c:v>
                  </c:pt>
                  <c:pt idx="5">
                    <c:v>0.3463905232250043</c:v>
                  </c:pt>
                  <c:pt idx="6">
                    <c:v>0.25179781187406319</c:v>
                  </c:pt>
                  <c:pt idx="7">
                    <c:v>0.3145150561761928</c:v>
                  </c:pt>
                  <c:pt idx="8">
                    <c:v>0.37719604039390603</c:v>
                  </c:pt>
                  <c:pt idx="9">
                    <c:v>0.29476404067346018</c:v>
                  </c:pt>
                </c:numCache>
              </c:numRef>
            </c:plus>
            <c:minus>
              <c:numRef>
                <c:f>Ammonium!$Q$163:$Q$172</c:f>
                <c:numCache>
                  <c:formatCode>General</c:formatCode>
                  <c:ptCount val="10"/>
                  <c:pt idx="0">
                    <c:v>0.22556101245435603</c:v>
                  </c:pt>
                  <c:pt idx="1">
                    <c:v>0.12929423917725766</c:v>
                  </c:pt>
                  <c:pt idx="2">
                    <c:v>0.2529627150408329</c:v>
                  </c:pt>
                  <c:pt idx="3">
                    <c:v>0.17102065654189488</c:v>
                  </c:pt>
                  <c:pt idx="4">
                    <c:v>0.12094449920834426</c:v>
                  </c:pt>
                  <c:pt idx="5">
                    <c:v>0.3463905232250043</c:v>
                  </c:pt>
                  <c:pt idx="6">
                    <c:v>0.25179781187406319</c:v>
                  </c:pt>
                  <c:pt idx="7">
                    <c:v>0.3145150561761928</c:v>
                  </c:pt>
                  <c:pt idx="8">
                    <c:v>0.37719604039390603</c:v>
                  </c:pt>
                  <c:pt idx="9">
                    <c:v>0.29476404067346018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Ammonium!$H$163:$H$172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Ammonium!$L$163:$L$172</c:f>
              <c:numCache>
                <c:formatCode>General</c:formatCode>
                <c:ptCount val="10"/>
                <c:pt idx="0">
                  <c:v>0.80530772407820039</c:v>
                </c:pt>
                <c:pt idx="1">
                  <c:v>0.5935083775378911</c:v>
                </c:pt>
                <c:pt idx="2">
                  <c:v>0.85535929564899482</c:v>
                </c:pt>
                <c:pt idx="3">
                  <c:v>1.0701428799157271</c:v>
                </c:pt>
                <c:pt idx="4">
                  <c:v>0.83474046173342109</c:v>
                </c:pt>
                <c:pt idx="5">
                  <c:v>0.77707869358197379</c:v>
                </c:pt>
                <c:pt idx="6">
                  <c:v>0.89702388079117412</c:v>
                </c:pt>
                <c:pt idx="7">
                  <c:v>0.80547004913874753</c:v>
                </c:pt>
                <c:pt idx="8">
                  <c:v>1.2381498950286058</c:v>
                </c:pt>
                <c:pt idx="9">
                  <c:v>0.97066158294112126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D-4AC5-889C-5746A1EC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Ammonium-N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6.4305496295721673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Nitrate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Nitrate!$I$162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Nitrate!$N$163:$N$172</c:f>
                <c:numCache>
                  <c:formatCode>General</c:formatCode>
                  <c:ptCount val="10"/>
                  <c:pt idx="0">
                    <c:v>2.1614887243653276</c:v>
                  </c:pt>
                  <c:pt idx="1">
                    <c:v>0.61935283210699454</c:v>
                  </c:pt>
                  <c:pt idx="2">
                    <c:v>0.45683164101321166</c:v>
                  </c:pt>
                  <c:pt idx="3">
                    <c:v>2.3802089864901976</c:v>
                  </c:pt>
                  <c:pt idx="4">
                    <c:v>0.76236476140082965</c:v>
                  </c:pt>
                  <c:pt idx="5">
                    <c:v>1.1936482668198447</c:v>
                  </c:pt>
                  <c:pt idx="6">
                    <c:v>1.8532410810441591</c:v>
                  </c:pt>
                  <c:pt idx="7">
                    <c:v>0.71970018906261868</c:v>
                  </c:pt>
                  <c:pt idx="8">
                    <c:v>4.1896232688413422</c:v>
                  </c:pt>
                  <c:pt idx="9">
                    <c:v>1.9880038210711573</c:v>
                  </c:pt>
                </c:numCache>
              </c:numRef>
            </c:plus>
            <c:minus>
              <c:numRef>
                <c:f>Nitrate!$N$163:$N$172</c:f>
                <c:numCache>
                  <c:formatCode>General</c:formatCode>
                  <c:ptCount val="10"/>
                  <c:pt idx="0">
                    <c:v>2.1614887243653276</c:v>
                  </c:pt>
                  <c:pt idx="1">
                    <c:v>0.61935283210699454</c:v>
                  </c:pt>
                  <c:pt idx="2">
                    <c:v>0.45683164101321166</c:v>
                  </c:pt>
                  <c:pt idx="3">
                    <c:v>2.3802089864901976</c:v>
                  </c:pt>
                  <c:pt idx="4">
                    <c:v>0.76236476140082965</c:v>
                  </c:pt>
                  <c:pt idx="5">
                    <c:v>1.1936482668198447</c:v>
                  </c:pt>
                  <c:pt idx="6">
                    <c:v>1.8532410810441591</c:v>
                  </c:pt>
                  <c:pt idx="7">
                    <c:v>0.71970018906261868</c:v>
                  </c:pt>
                  <c:pt idx="8">
                    <c:v>4.1896232688413422</c:v>
                  </c:pt>
                  <c:pt idx="9">
                    <c:v>1.9880038210711573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Nitrate!$H$163:$H$172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Nitrate!$I$163:$I$172</c:f>
              <c:numCache>
                <c:formatCode>General</c:formatCode>
                <c:ptCount val="10"/>
                <c:pt idx="0">
                  <c:v>11.250504578463143</c:v>
                </c:pt>
                <c:pt idx="1">
                  <c:v>11.402657873602237</c:v>
                </c:pt>
                <c:pt idx="2">
                  <c:v>5.8651902637898781</c:v>
                </c:pt>
                <c:pt idx="3">
                  <c:v>1.4614307467546768</c:v>
                </c:pt>
                <c:pt idx="4">
                  <c:v>11.865252559670676</c:v>
                </c:pt>
                <c:pt idx="5">
                  <c:v>64.334378999111621</c:v>
                </c:pt>
                <c:pt idx="6">
                  <c:v>62.531079103364256</c:v>
                </c:pt>
                <c:pt idx="7">
                  <c:v>57.503486836029133</c:v>
                </c:pt>
                <c:pt idx="8">
                  <c:v>32.790995632227812</c:v>
                </c:pt>
                <c:pt idx="9">
                  <c:v>62.968860926794022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9-48D2-942F-C34EA6AD115A}"/>
            </c:ext>
          </c:extLst>
        </c:ser>
        <c:ser>
          <c:idx val="1"/>
          <c:order val="1"/>
          <c:tx>
            <c:strRef>
              <c:f>Nitrate!$J$162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Nitrate!$O$163:$O$172</c:f>
                <c:numCache>
                  <c:formatCode>General</c:formatCode>
                  <c:ptCount val="10"/>
                  <c:pt idx="0">
                    <c:v>1.080179137181889</c:v>
                  </c:pt>
                  <c:pt idx="1">
                    <c:v>3.6217056422639695</c:v>
                  </c:pt>
                  <c:pt idx="2">
                    <c:v>1.5338612589573011</c:v>
                  </c:pt>
                  <c:pt idx="3">
                    <c:v>0.97852151203358995</c:v>
                  </c:pt>
                  <c:pt idx="4">
                    <c:v>3.5976161417201875</c:v>
                  </c:pt>
                  <c:pt idx="5">
                    <c:v>1.2104338860655437</c:v>
                  </c:pt>
                  <c:pt idx="6">
                    <c:v>6.0286977984498451</c:v>
                  </c:pt>
                  <c:pt idx="7">
                    <c:v>0.30666023196992698</c:v>
                  </c:pt>
                  <c:pt idx="8">
                    <c:v>1.6140937733378062</c:v>
                  </c:pt>
                  <c:pt idx="9">
                    <c:v>3.9852824233392168</c:v>
                  </c:pt>
                </c:numCache>
              </c:numRef>
            </c:plus>
            <c:minus>
              <c:numRef>
                <c:f>Nitrate!$O$163:$O$172</c:f>
                <c:numCache>
                  <c:formatCode>General</c:formatCode>
                  <c:ptCount val="10"/>
                  <c:pt idx="0">
                    <c:v>1.080179137181889</c:v>
                  </c:pt>
                  <c:pt idx="1">
                    <c:v>3.6217056422639695</c:v>
                  </c:pt>
                  <c:pt idx="2">
                    <c:v>1.5338612589573011</c:v>
                  </c:pt>
                  <c:pt idx="3">
                    <c:v>0.97852151203358995</c:v>
                  </c:pt>
                  <c:pt idx="4">
                    <c:v>3.5976161417201875</c:v>
                  </c:pt>
                  <c:pt idx="5">
                    <c:v>1.2104338860655437</c:v>
                  </c:pt>
                  <c:pt idx="6">
                    <c:v>6.0286977984498451</c:v>
                  </c:pt>
                  <c:pt idx="7">
                    <c:v>0.30666023196992698</c:v>
                  </c:pt>
                  <c:pt idx="8">
                    <c:v>1.6140937733378062</c:v>
                  </c:pt>
                  <c:pt idx="9">
                    <c:v>3.9852824233392168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Nitrate!$H$163:$H$172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Nitrate!$J$163:$J$172</c:f>
              <c:numCache>
                <c:formatCode>General</c:formatCode>
                <c:ptCount val="10"/>
                <c:pt idx="0">
                  <c:v>17.952003134435781</c:v>
                </c:pt>
                <c:pt idx="1">
                  <c:v>15.449845689970735</c:v>
                </c:pt>
                <c:pt idx="2">
                  <c:v>9.2536441881376206</c:v>
                </c:pt>
                <c:pt idx="3">
                  <c:v>0.49066075431354511</c:v>
                </c:pt>
                <c:pt idx="4">
                  <c:v>16.359092998385265</c:v>
                </c:pt>
                <c:pt idx="5">
                  <c:v>89.868920075614881</c:v>
                </c:pt>
                <c:pt idx="6">
                  <c:v>83.911393521779232</c:v>
                </c:pt>
                <c:pt idx="7">
                  <c:v>81.698625876382039</c:v>
                </c:pt>
                <c:pt idx="8">
                  <c:v>32.543100241317738</c:v>
                </c:pt>
                <c:pt idx="9">
                  <c:v>84.72302173853754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9-48D2-942F-C34EA6AD115A}"/>
            </c:ext>
          </c:extLst>
        </c:ser>
        <c:ser>
          <c:idx val="2"/>
          <c:order val="2"/>
          <c:tx>
            <c:strRef>
              <c:f>Nitrate!$K$162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Nitrate!$P$163:$P$172</c:f>
                <c:numCache>
                  <c:formatCode>General</c:formatCode>
                  <c:ptCount val="10"/>
                  <c:pt idx="0">
                    <c:v>0.74278650938966384</c:v>
                  </c:pt>
                  <c:pt idx="1">
                    <c:v>3.8187854254795823</c:v>
                  </c:pt>
                  <c:pt idx="2">
                    <c:v>0.88793827098823674</c:v>
                  </c:pt>
                  <c:pt idx="3">
                    <c:v>0.61120316235372052</c:v>
                  </c:pt>
                  <c:pt idx="4">
                    <c:v>0.93446415757208656</c:v>
                  </c:pt>
                  <c:pt idx="5">
                    <c:v>3.0038404991747756</c:v>
                  </c:pt>
                  <c:pt idx="6">
                    <c:v>1.0467820701166937</c:v>
                  </c:pt>
                  <c:pt idx="7">
                    <c:v>1.9785299837249206</c:v>
                  </c:pt>
                  <c:pt idx="8">
                    <c:v>0.36035787297495409</c:v>
                  </c:pt>
                  <c:pt idx="9">
                    <c:v>6.3469166792597589</c:v>
                  </c:pt>
                </c:numCache>
              </c:numRef>
            </c:plus>
            <c:minus>
              <c:numRef>
                <c:f>Nitrate!$P$163:$P$172</c:f>
                <c:numCache>
                  <c:formatCode>General</c:formatCode>
                  <c:ptCount val="10"/>
                  <c:pt idx="0">
                    <c:v>0.74278650938966384</c:v>
                  </c:pt>
                  <c:pt idx="1">
                    <c:v>3.8187854254795823</c:v>
                  </c:pt>
                  <c:pt idx="2">
                    <c:v>0.88793827098823674</c:v>
                  </c:pt>
                  <c:pt idx="3">
                    <c:v>0.61120316235372052</c:v>
                  </c:pt>
                  <c:pt idx="4">
                    <c:v>0.93446415757208656</c:v>
                  </c:pt>
                  <c:pt idx="5">
                    <c:v>3.0038404991747756</c:v>
                  </c:pt>
                  <c:pt idx="6">
                    <c:v>1.0467820701166937</c:v>
                  </c:pt>
                  <c:pt idx="7">
                    <c:v>1.9785299837249206</c:v>
                  </c:pt>
                  <c:pt idx="8">
                    <c:v>0.36035787297495409</c:v>
                  </c:pt>
                  <c:pt idx="9">
                    <c:v>6.3469166792597589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Nitrate!$H$163:$H$172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Nitrate!$K$163:$K$172</c:f>
              <c:numCache>
                <c:formatCode>General</c:formatCode>
                <c:ptCount val="10"/>
                <c:pt idx="0">
                  <c:v>27.015456223925316</c:v>
                </c:pt>
                <c:pt idx="1">
                  <c:v>24.607396356437338</c:v>
                </c:pt>
                <c:pt idx="2">
                  <c:v>18.64281811414023</c:v>
                </c:pt>
                <c:pt idx="3">
                  <c:v>0.49386896694633131</c:v>
                </c:pt>
                <c:pt idx="4">
                  <c:v>26.730748750306223</c:v>
                </c:pt>
                <c:pt idx="5">
                  <c:v>96.871518603269891</c:v>
                </c:pt>
                <c:pt idx="6">
                  <c:v>94.205617123545252</c:v>
                </c:pt>
                <c:pt idx="7">
                  <c:v>87.406452905876364</c:v>
                </c:pt>
                <c:pt idx="8">
                  <c:v>35.298959470326487</c:v>
                </c:pt>
                <c:pt idx="9">
                  <c:v>98.494739874718306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59-48D2-942F-C34EA6AD115A}"/>
            </c:ext>
          </c:extLst>
        </c:ser>
        <c:ser>
          <c:idx val="3"/>
          <c:order val="3"/>
          <c:tx>
            <c:strRef>
              <c:f>Nitrate!$L$162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Nitrate!$Q$163:$Q$172</c:f>
                <c:numCache>
                  <c:formatCode>General</c:formatCode>
                  <c:ptCount val="10"/>
                  <c:pt idx="0">
                    <c:v>6.5172118441156002</c:v>
                  </c:pt>
                  <c:pt idx="1">
                    <c:v>3.1232037105007602</c:v>
                  </c:pt>
                  <c:pt idx="2">
                    <c:v>15.335184403459504</c:v>
                  </c:pt>
                  <c:pt idx="3">
                    <c:v>12.230731054861586</c:v>
                  </c:pt>
                  <c:pt idx="4">
                    <c:v>14.689505038144969</c:v>
                  </c:pt>
                  <c:pt idx="5">
                    <c:v>22.413426882410889</c:v>
                  </c:pt>
                  <c:pt idx="6">
                    <c:v>6.6647905605203164</c:v>
                  </c:pt>
                  <c:pt idx="7">
                    <c:v>25.924970540140482</c:v>
                  </c:pt>
                  <c:pt idx="8">
                    <c:v>12.632736454541385</c:v>
                  </c:pt>
                  <c:pt idx="9">
                    <c:v>16.311578030835758</c:v>
                  </c:pt>
                </c:numCache>
              </c:numRef>
            </c:plus>
            <c:minus>
              <c:numRef>
                <c:f>Nitrate!$Q$163:$Q$172</c:f>
                <c:numCache>
                  <c:formatCode>General</c:formatCode>
                  <c:ptCount val="10"/>
                  <c:pt idx="0">
                    <c:v>6.5172118441156002</c:v>
                  </c:pt>
                  <c:pt idx="1">
                    <c:v>3.1232037105007602</c:v>
                  </c:pt>
                  <c:pt idx="2">
                    <c:v>15.335184403459504</c:v>
                  </c:pt>
                  <c:pt idx="3">
                    <c:v>12.230731054861586</c:v>
                  </c:pt>
                  <c:pt idx="4">
                    <c:v>14.689505038144969</c:v>
                  </c:pt>
                  <c:pt idx="5">
                    <c:v>22.413426882410889</c:v>
                  </c:pt>
                  <c:pt idx="6">
                    <c:v>6.6647905605203164</c:v>
                  </c:pt>
                  <c:pt idx="7">
                    <c:v>25.924970540140482</c:v>
                  </c:pt>
                  <c:pt idx="8">
                    <c:v>12.632736454541385</c:v>
                  </c:pt>
                  <c:pt idx="9">
                    <c:v>16.311578030835758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Nitrate!$H$163:$H$172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Nitrate!$L$163:$L$172</c:f>
              <c:numCache>
                <c:formatCode>General</c:formatCode>
                <c:ptCount val="10"/>
                <c:pt idx="0">
                  <c:v>98.618666513515279</c:v>
                </c:pt>
                <c:pt idx="1">
                  <c:v>97.872031358012237</c:v>
                </c:pt>
                <c:pt idx="2">
                  <c:v>98.37207209156206</c:v>
                </c:pt>
                <c:pt idx="3">
                  <c:v>96.470009735532045</c:v>
                </c:pt>
                <c:pt idx="4">
                  <c:v>97.272503485717166</c:v>
                </c:pt>
                <c:pt idx="5">
                  <c:v>154.48145138857024</c:v>
                </c:pt>
                <c:pt idx="6">
                  <c:v>169.92027279696393</c:v>
                </c:pt>
                <c:pt idx="7">
                  <c:v>158.37370306813222</c:v>
                </c:pt>
                <c:pt idx="8">
                  <c:v>159.8170608225839</c:v>
                </c:pt>
                <c:pt idx="9">
                  <c:v>158.13703820893846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59-48D2-942F-C34EA6AD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Nitrate-N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(mg/kg)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6.4305496295721673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pH!$I$162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pH!$N$163:$N$172</c:f>
                <c:numCache>
                  <c:formatCode>General</c:formatCode>
                  <c:ptCount val="10"/>
                  <c:pt idx="0">
                    <c:v>1.2909944487358126E-2</c:v>
                  </c:pt>
                  <c:pt idx="1">
                    <c:v>5.7735026918961348E-3</c:v>
                  </c:pt>
                  <c:pt idx="2">
                    <c:v>1.7320508075688915E-2</c:v>
                  </c:pt>
                  <c:pt idx="3">
                    <c:v>3.3040379335998432E-2</c:v>
                  </c:pt>
                  <c:pt idx="4">
                    <c:v>8.1649658092774486E-3</c:v>
                  </c:pt>
                  <c:pt idx="5">
                    <c:v>4.6904157598234179E-2</c:v>
                  </c:pt>
                  <c:pt idx="6">
                    <c:v>5.0000000000003375E-3</c:v>
                  </c:pt>
                  <c:pt idx="7">
                    <c:v>9.5742710775631769E-3</c:v>
                  </c:pt>
                  <c:pt idx="8">
                    <c:v>5.6568542494923858E-2</c:v>
                  </c:pt>
                  <c:pt idx="9">
                    <c:v>2.7537852736430404E-2</c:v>
                  </c:pt>
                </c:numCache>
              </c:numRef>
            </c:plus>
            <c:minus>
              <c:numRef>
                <c:f>pH!$N$163:$N$172</c:f>
                <c:numCache>
                  <c:formatCode>General</c:formatCode>
                  <c:ptCount val="10"/>
                  <c:pt idx="0">
                    <c:v>1.2909944487358126E-2</c:v>
                  </c:pt>
                  <c:pt idx="1">
                    <c:v>5.7735026918961348E-3</c:v>
                  </c:pt>
                  <c:pt idx="2">
                    <c:v>1.7320508075688915E-2</c:v>
                  </c:pt>
                  <c:pt idx="3">
                    <c:v>3.3040379335998432E-2</c:v>
                  </c:pt>
                  <c:pt idx="4">
                    <c:v>8.1649658092774486E-3</c:v>
                  </c:pt>
                  <c:pt idx="5">
                    <c:v>4.6904157598234179E-2</c:v>
                  </c:pt>
                  <c:pt idx="6">
                    <c:v>5.0000000000003375E-3</c:v>
                  </c:pt>
                  <c:pt idx="7">
                    <c:v>9.5742710775631769E-3</c:v>
                  </c:pt>
                  <c:pt idx="8">
                    <c:v>5.6568542494923858E-2</c:v>
                  </c:pt>
                  <c:pt idx="9">
                    <c:v>2.7537852736430404E-2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pH!$I$163:$I$172</c:f>
              <c:numCache>
                <c:formatCode>General</c:formatCode>
                <c:ptCount val="10"/>
                <c:pt idx="0">
                  <c:v>6.1150000000000002</c:v>
                </c:pt>
                <c:pt idx="1">
                  <c:v>6.1349999999999998</c:v>
                </c:pt>
                <c:pt idx="2">
                  <c:v>6.3150000000000004</c:v>
                </c:pt>
                <c:pt idx="3">
                  <c:v>6.9224999999999994</c:v>
                </c:pt>
                <c:pt idx="4">
                  <c:v>6.1099999999999994</c:v>
                </c:pt>
                <c:pt idx="5">
                  <c:v>5.51</c:v>
                </c:pt>
                <c:pt idx="6">
                  <c:v>5.4775</c:v>
                </c:pt>
                <c:pt idx="7">
                  <c:v>5.4975000000000005</c:v>
                </c:pt>
                <c:pt idx="8">
                  <c:v>6.19</c:v>
                </c:pt>
                <c:pt idx="9">
                  <c:v>5.517500000000001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2-4C64-9B32-7618748A9C12}"/>
            </c:ext>
          </c:extLst>
        </c:ser>
        <c:ser>
          <c:idx val="1"/>
          <c:order val="1"/>
          <c:tx>
            <c:strRef>
              <c:f>pH!$J$162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pH!$O$163:$O$172</c:f>
                <c:numCache>
                  <c:formatCode>General</c:formatCode>
                  <c:ptCount val="10"/>
                  <c:pt idx="0">
                    <c:v>0.14341083176199307</c:v>
                  </c:pt>
                  <c:pt idx="1">
                    <c:v>2.3629078131262946E-2</c:v>
                  </c:pt>
                  <c:pt idx="2">
                    <c:v>0.1083205120618129</c:v>
                  </c:pt>
                  <c:pt idx="3">
                    <c:v>4.5092497528228803E-2</c:v>
                  </c:pt>
                  <c:pt idx="4">
                    <c:v>2.2173557826083649E-2</c:v>
                  </c:pt>
                  <c:pt idx="5">
                    <c:v>9.3229108472980077E-2</c:v>
                  </c:pt>
                  <c:pt idx="6">
                    <c:v>8.8317608663278535E-2</c:v>
                  </c:pt>
                  <c:pt idx="7">
                    <c:v>2.5819888974716019E-2</c:v>
                  </c:pt>
                  <c:pt idx="8">
                    <c:v>4.5734742446707312E-2</c:v>
                  </c:pt>
                  <c:pt idx="9">
                    <c:v>9.0323492698928087E-2</c:v>
                  </c:pt>
                </c:numCache>
              </c:numRef>
            </c:plus>
            <c:minus>
              <c:numRef>
                <c:f>pH!$O$163:$O$172</c:f>
                <c:numCache>
                  <c:formatCode>General</c:formatCode>
                  <c:ptCount val="10"/>
                  <c:pt idx="0">
                    <c:v>0.14341083176199307</c:v>
                  </c:pt>
                  <c:pt idx="1">
                    <c:v>2.3629078131262946E-2</c:v>
                  </c:pt>
                  <c:pt idx="2">
                    <c:v>0.1083205120618129</c:v>
                  </c:pt>
                  <c:pt idx="3">
                    <c:v>4.5092497528228803E-2</c:v>
                  </c:pt>
                  <c:pt idx="4">
                    <c:v>2.2173557826083649E-2</c:v>
                  </c:pt>
                  <c:pt idx="5">
                    <c:v>9.3229108472980077E-2</c:v>
                  </c:pt>
                  <c:pt idx="6">
                    <c:v>8.8317608663278535E-2</c:v>
                  </c:pt>
                  <c:pt idx="7">
                    <c:v>2.5819888974716019E-2</c:v>
                  </c:pt>
                  <c:pt idx="8">
                    <c:v>4.5734742446707312E-2</c:v>
                  </c:pt>
                  <c:pt idx="9">
                    <c:v>9.0323492698928087E-2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pH!$J$163:$J$172</c:f>
              <c:numCache>
                <c:formatCode>General</c:formatCode>
                <c:ptCount val="10"/>
                <c:pt idx="0">
                  <c:v>6.0649999999999995</c:v>
                </c:pt>
                <c:pt idx="1">
                  <c:v>6.1225000000000005</c:v>
                </c:pt>
                <c:pt idx="2">
                  <c:v>6.2199999999999989</c:v>
                </c:pt>
                <c:pt idx="3">
                  <c:v>7.0449999999999999</c:v>
                </c:pt>
                <c:pt idx="4">
                  <c:v>6.0875000000000004</c:v>
                </c:pt>
                <c:pt idx="5">
                  <c:v>5.6974999999999998</c:v>
                </c:pt>
                <c:pt idx="6">
                  <c:v>5.5500000000000007</c:v>
                </c:pt>
                <c:pt idx="7">
                  <c:v>5.4399999999999995</c:v>
                </c:pt>
                <c:pt idx="8">
                  <c:v>6.4725000000000001</c:v>
                </c:pt>
                <c:pt idx="9">
                  <c:v>5.6475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2-4C64-9B32-7618748A9C12}"/>
            </c:ext>
          </c:extLst>
        </c:ser>
        <c:ser>
          <c:idx val="2"/>
          <c:order val="2"/>
          <c:tx>
            <c:strRef>
              <c:f>pH!$K$162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pH!$P$163:$P$172</c:f>
                <c:numCache>
                  <c:formatCode>General</c:formatCode>
                  <c:ptCount val="10"/>
                  <c:pt idx="0">
                    <c:v>2.2173557826083445E-2</c:v>
                  </c:pt>
                  <c:pt idx="1">
                    <c:v>9.5742710775631769E-3</c:v>
                  </c:pt>
                  <c:pt idx="2">
                    <c:v>9.9999999999997868E-3</c:v>
                  </c:pt>
                  <c:pt idx="3">
                    <c:v>8.7702147446152554E-2</c:v>
                  </c:pt>
                  <c:pt idx="4">
                    <c:v>4.0824829046386298E-2</c:v>
                  </c:pt>
                  <c:pt idx="5">
                    <c:v>6.8495741960115097E-2</c:v>
                  </c:pt>
                  <c:pt idx="6">
                    <c:v>2.6457513110646015E-2</c:v>
                  </c:pt>
                  <c:pt idx="7">
                    <c:v>1.7078251276599357E-2</c:v>
                  </c:pt>
                  <c:pt idx="8">
                    <c:v>7.5498344352707566E-2</c:v>
                  </c:pt>
                  <c:pt idx="9">
                    <c:v>4.1231056256176443E-2</c:v>
                  </c:pt>
                </c:numCache>
              </c:numRef>
            </c:plus>
            <c:minus>
              <c:numRef>
                <c:f>pH!$P$163:$P$172</c:f>
                <c:numCache>
                  <c:formatCode>General</c:formatCode>
                  <c:ptCount val="10"/>
                  <c:pt idx="0">
                    <c:v>2.2173557826083445E-2</c:v>
                  </c:pt>
                  <c:pt idx="1">
                    <c:v>9.5742710775631769E-3</c:v>
                  </c:pt>
                  <c:pt idx="2">
                    <c:v>9.9999999999997868E-3</c:v>
                  </c:pt>
                  <c:pt idx="3">
                    <c:v>8.7702147446152554E-2</c:v>
                  </c:pt>
                  <c:pt idx="4">
                    <c:v>4.0824829046386298E-2</c:v>
                  </c:pt>
                  <c:pt idx="5">
                    <c:v>6.8495741960115097E-2</c:v>
                  </c:pt>
                  <c:pt idx="6">
                    <c:v>2.6457513110646015E-2</c:v>
                  </c:pt>
                  <c:pt idx="7">
                    <c:v>1.7078251276599357E-2</c:v>
                  </c:pt>
                  <c:pt idx="8">
                    <c:v>7.5498344352707566E-2</c:v>
                  </c:pt>
                  <c:pt idx="9">
                    <c:v>4.1231056256176443E-2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pH!$K$163:$K$172</c:f>
              <c:numCache>
                <c:formatCode>General</c:formatCode>
                <c:ptCount val="10"/>
                <c:pt idx="0">
                  <c:v>6.0274999999999999</c:v>
                </c:pt>
                <c:pt idx="1">
                  <c:v>6.0924999999999994</c:v>
                </c:pt>
                <c:pt idx="2">
                  <c:v>6.1549999999999994</c:v>
                </c:pt>
                <c:pt idx="3">
                  <c:v>7.2024999999999997</c:v>
                </c:pt>
                <c:pt idx="4">
                  <c:v>6.23</c:v>
                </c:pt>
                <c:pt idx="5">
                  <c:v>5.6824999999999992</c:v>
                </c:pt>
                <c:pt idx="6">
                  <c:v>5.5449999999999999</c:v>
                </c:pt>
                <c:pt idx="7">
                  <c:v>5.5075000000000003</c:v>
                </c:pt>
                <c:pt idx="8">
                  <c:v>6.5650000000000004</c:v>
                </c:pt>
                <c:pt idx="9">
                  <c:v>5.6950000000000003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2-4C64-9B32-7618748A9C12}"/>
            </c:ext>
          </c:extLst>
        </c:ser>
        <c:ser>
          <c:idx val="3"/>
          <c:order val="3"/>
          <c:tx>
            <c:strRef>
              <c:f>pH!$L$162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pH!$Q$163:$Q$172</c:f>
                <c:numCache>
                  <c:formatCode>General</c:formatCode>
                  <c:ptCount val="10"/>
                  <c:pt idx="0">
                    <c:v>4.0311288741492715E-2</c:v>
                  </c:pt>
                  <c:pt idx="1">
                    <c:v>1.0000000000000231E-2</c:v>
                  </c:pt>
                  <c:pt idx="2">
                    <c:v>8.164965809277086E-3</c:v>
                  </c:pt>
                  <c:pt idx="3">
                    <c:v>3.4156502553198756E-2</c:v>
                  </c:pt>
                  <c:pt idx="4">
                    <c:v>2.9439202887759267E-2</c:v>
                  </c:pt>
                  <c:pt idx="5">
                    <c:v>1.707825127659927E-2</c:v>
                  </c:pt>
                  <c:pt idx="6">
                    <c:v>2.081665999466124E-2</c:v>
                  </c:pt>
                  <c:pt idx="7">
                    <c:v>1.8929694486000938E-2</c:v>
                  </c:pt>
                  <c:pt idx="8">
                    <c:v>4.725815626252592E-2</c:v>
                  </c:pt>
                  <c:pt idx="9">
                    <c:v>2.7537852736430758E-2</c:v>
                  </c:pt>
                </c:numCache>
              </c:numRef>
            </c:plus>
            <c:minus>
              <c:numRef>
                <c:f>pH!$Q$163:$Q$172</c:f>
                <c:numCache>
                  <c:formatCode>General</c:formatCode>
                  <c:ptCount val="10"/>
                  <c:pt idx="0">
                    <c:v>4.0311288741492715E-2</c:v>
                  </c:pt>
                  <c:pt idx="1">
                    <c:v>1.0000000000000231E-2</c:v>
                  </c:pt>
                  <c:pt idx="2">
                    <c:v>8.164965809277086E-3</c:v>
                  </c:pt>
                  <c:pt idx="3">
                    <c:v>3.4156502553198756E-2</c:v>
                  </c:pt>
                  <c:pt idx="4">
                    <c:v>2.9439202887759267E-2</c:v>
                  </c:pt>
                  <c:pt idx="5">
                    <c:v>1.707825127659927E-2</c:v>
                  </c:pt>
                  <c:pt idx="6">
                    <c:v>2.081665999466124E-2</c:v>
                  </c:pt>
                  <c:pt idx="7">
                    <c:v>1.8929694486000938E-2</c:v>
                  </c:pt>
                  <c:pt idx="8">
                    <c:v>4.725815626252592E-2</c:v>
                  </c:pt>
                  <c:pt idx="9">
                    <c:v>2.7537852736430758E-2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pH!$H$163:$H$172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pH!$L$163:$L$172</c:f>
              <c:numCache>
                <c:formatCode>General</c:formatCode>
                <c:ptCount val="10"/>
                <c:pt idx="0">
                  <c:v>5.9274999999999993</c:v>
                </c:pt>
                <c:pt idx="1">
                  <c:v>5.8149999999999995</c:v>
                </c:pt>
                <c:pt idx="2">
                  <c:v>5.75</c:v>
                </c:pt>
                <c:pt idx="3">
                  <c:v>6.4349999999999996</c:v>
                </c:pt>
                <c:pt idx="4">
                  <c:v>5.7200000000000006</c:v>
                </c:pt>
                <c:pt idx="5">
                  <c:v>5.2374999999999998</c:v>
                </c:pt>
                <c:pt idx="6">
                  <c:v>5.2650000000000006</c:v>
                </c:pt>
                <c:pt idx="7">
                  <c:v>5.3025000000000002</c:v>
                </c:pt>
                <c:pt idx="8">
                  <c:v>6.3549999999999995</c:v>
                </c:pt>
                <c:pt idx="9">
                  <c:v>5.3025000000000002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2-4C64-9B32-7618748A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52520227195173"/>
          <c:y val="0.14640730253545903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7660795690012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'13C)'!$H$163</c:f>
              <c:strCache>
                <c:ptCount val="1"/>
                <c:pt idx="0">
                  <c:v>None-N0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'13C)'!$N$163:$Q$163</c:f>
                <c:numCache>
                  <c:formatCode>General</c:formatCode>
                  <c:ptCount val="4"/>
                  <c:pt idx="0">
                    <c:v>0.10099811471876083</c:v>
                  </c:pt>
                  <c:pt idx="1">
                    <c:v>2.3287320652016656E-2</c:v>
                  </c:pt>
                  <c:pt idx="2">
                    <c:v>6.3628108253751745E-2</c:v>
                  </c:pt>
                  <c:pt idx="3">
                    <c:v>0.56393284174624947</c:v>
                  </c:pt>
                </c:numCache>
              </c:numRef>
            </c:plus>
            <c:minus>
              <c:numRef>
                <c:f>'13C)'!$N$163:$Q$163</c:f>
                <c:numCache>
                  <c:formatCode>General</c:formatCode>
                  <c:ptCount val="4"/>
                  <c:pt idx="0">
                    <c:v>0.10099811471876083</c:v>
                  </c:pt>
                  <c:pt idx="1">
                    <c:v>2.3287320652016656E-2</c:v>
                  </c:pt>
                  <c:pt idx="2">
                    <c:v>6.3628108253751745E-2</c:v>
                  </c:pt>
                  <c:pt idx="3">
                    <c:v>0.56393284174624947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'13C)'!$I$163:$L$163</c:f>
              <c:numCache>
                <c:formatCode>General</c:formatCode>
                <c:ptCount val="4"/>
                <c:pt idx="0">
                  <c:v>-26.404251547446336</c:v>
                </c:pt>
                <c:pt idx="1">
                  <c:v>-26.325326872005835</c:v>
                </c:pt>
                <c:pt idx="2">
                  <c:v>-26.306319450854673</c:v>
                </c:pt>
                <c:pt idx="3">
                  <c:v>-26.27675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7-4DEE-8592-135377667959}"/>
            </c:ext>
          </c:extLst>
        </c:ser>
        <c:ser>
          <c:idx val="1"/>
          <c:order val="1"/>
          <c:tx>
            <c:strRef>
              <c:f>'13C)'!$H$164</c:f>
              <c:strCache>
                <c:ptCount val="1"/>
                <c:pt idx="0">
                  <c:v>LDPE-N0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'13C)'!$N$164:$Q$164</c:f>
                <c:numCache>
                  <c:formatCode>General</c:formatCode>
                  <c:ptCount val="4"/>
                  <c:pt idx="0">
                    <c:v>0.19772896180113306</c:v>
                  </c:pt>
                  <c:pt idx="1">
                    <c:v>0.13368583262991898</c:v>
                  </c:pt>
                  <c:pt idx="2">
                    <c:v>0.1595968495785525</c:v>
                  </c:pt>
                  <c:pt idx="3">
                    <c:v>0.49443435695078142</c:v>
                  </c:pt>
                </c:numCache>
              </c:numRef>
            </c:plus>
            <c:minus>
              <c:numRef>
                <c:f>'13C)'!$N$164:$Q$164</c:f>
                <c:numCache>
                  <c:formatCode>General</c:formatCode>
                  <c:ptCount val="4"/>
                  <c:pt idx="0">
                    <c:v>0.19772896180113306</c:v>
                  </c:pt>
                  <c:pt idx="1">
                    <c:v>0.13368583262991898</c:v>
                  </c:pt>
                  <c:pt idx="2">
                    <c:v>0.1595968495785525</c:v>
                  </c:pt>
                  <c:pt idx="3">
                    <c:v>0.49443435695078142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'13C)'!$I$164:$L$164</c:f>
              <c:numCache>
                <c:formatCode>General</c:formatCode>
                <c:ptCount val="4"/>
                <c:pt idx="0">
                  <c:v>-31.192854451575961</c:v>
                </c:pt>
                <c:pt idx="1">
                  <c:v>-31.096475280605361</c:v>
                </c:pt>
                <c:pt idx="2">
                  <c:v>-30.85743892410234</c:v>
                </c:pt>
                <c:pt idx="3">
                  <c:v>-31.334999999999997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7-4DEE-8592-135377667959}"/>
            </c:ext>
          </c:extLst>
        </c:ser>
        <c:ser>
          <c:idx val="2"/>
          <c:order val="2"/>
          <c:tx>
            <c:strRef>
              <c:f>'13C)'!$H$165</c:f>
              <c:strCache>
                <c:ptCount val="1"/>
                <c:pt idx="0">
                  <c:v>PBS-N0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'13C)'!$N$165:$Q$165</c:f>
                <c:numCache>
                  <c:formatCode>General</c:formatCode>
                  <c:ptCount val="4"/>
                  <c:pt idx="0">
                    <c:v>0.5421858259829464</c:v>
                  </c:pt>
                  <c:pt idx="1">
                    <c:v>0.6340190940880992</c:v>
                  </c:pt>
                  <c:pt idx="2">
                    <c:v>0.87220502570229608</c:v>
                  </c:pt>
                  <c:pt idx="3">
                    <c:v>0.81456220347701658</c:v>
                  </c:pt>
                </c:numCache>
              </c:numRef>
            </c:plus>
            <c:minus>
              <c:numRef>
                <c:f>'13C)'!$N$165:$Q$165</c:f>
                <c:numCache>
                  <c:formatCode>General</c:formatCode>
                  <c:ptCount val="4"/>
                  <c:pt idx="0">
                    <c:v>0.5421858259829464</c:v>
                  </c:pt>
                  <c:pt idx="1">
                    <c:v>0.6340190940880992</c:v>
                  </c:pt>
                  <c:pt idx="2">
                    <c:v>0.87220502570229608</c:v>
                  </c:pt>
                  <c:pt idx="3">
                    <c:v>0.81456220347701658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'13C)'!$I$165:$L$165</c:f>
              <c:numCache>
                <c:formatCode>General</c:formatCode>
                <c:ptCount val="4"/>
                <c:pt idx="0">
                  <c:v>-20.973626764252717</c:v>
                </c:pt>
                <c:pt idx="1">
                  <c:v>-22.208342600230356</c:v>
                </c:pt>
                <c:pt idx="2">
                  <c:v>-21.982220285374652</c:v>
                </c:pt>
                <c:pt idx="3">
                  <c:v>-21.520250000000001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7-4DEE-8592-135377667959}"/>
            </c:ext>
          </c:extLst>
        </c:ser>
        <c:ser>
          <c:idx val="3"/>
          <c:order val="3"/>
          <c:tx>
            <c:strRef>
              <c:f>'13C)'!$H$166</c:f>
              <c:strCache>
                <c:ptCount val="1"/>
                <c:pt idx="0">
                  <c:v>PL/H-N0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'13C)'!$N$166:$Q$166</c:f>
                <c:numCache>
                  <c:formatCode>General</c:formatCode>
                  <c:ptCount val="4"/>
                  <c:pt idx="0">
                    <c:v>0.61436615753677415</c:v>
                  </c:pt>
                  <c:pt idx="1">
                    <c:v>0.12667463173688867</c:v>
                  </c:pt>
                  <c:pt idx="2">
                    <c:v>0.20091914873839237</c:v>
                  </c:pt>
                  <c:pt idx="3">
                    <c:v>1.0662930725962101</c:v>
                  </c:pt>
                </c:numCache>
              </c:numRef>
            </c:plus>
            <c:minus>
              <c:numRef>
                <c:f>'13C)'!$N$166:$Q$166</c:f>
                <c:numCache>
                  <c:formatCode>General</c:formatCode>
                  <c:ptCount val="4"/>
                  <c:pt idx="0">
                    <c:v>0.61436615753677415</c:v>
                  </c:pt>
                  <c:pt idx="1">
                    <c:v>0.12667463173688867</c:v>
                  </c:pt>
                  <c:pt idx="2">
                    <c:v>0.20091914873839237</c:v>
                  </c:pt>
                  <c:pt idx="3">
                    <c:v>1.0662930725962101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'13C)'!$I$166:$L$166</c:f>
              <c:numCache>
                <c:formatCode>General</c:formatCode>
                <c:ptCount val="4"/>
                <c:pt idx="0">
                  <c:v>-20.13935247065422</c:v>
                </c:pt>
                <c:pt idx="1">
                  <c:v>-20.600758265537074</c:v>
                </c:pt>
                <c:pt idx="2">
                  <c:v>-20.568572481275417</c:v>
                </c:pt>
                <c:pt idx="3">
                  <c:v>-21.173750000000002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7-4DEE-8592-135377667959}"/>
            </c:ext>
          </c:extLst>
        </c:ser>
        <c:ser>
          <c:idx val="4"/>
          <c:order val="4"/>
          <c:tx>
            <c:strRef>
              <c:f>'13C)'!$H$167</c:f>
              <c:strCache>
                <c:ptCount val="1"/>
                <c:pt idx="0">
                  <c:v>PLA-N0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'13C)'!$N$167:$Q$167</c:f>
                <c:numCache>
                  <c:formatCode>General</c:formatCode>
                  <c:ptCount val="4"/>
                  <c:pt idx="0">
                    <c:v>0.63276506131353594</c:v>
                  </c:pt>
                  <c:pt idx="1">
                    <c:v>1.5063747320540464</c:v>
                  </c:pt>
                  <c:pt idx="2">
                    <c:v>0.69552479631713682</c:v>
                  </c:pt>
                  <c:pt idx="3">
                    <c:v>1.0481332612475063</c:v>
                  </c:pt>
                </c:numCache>
              </c:numRef>
            </c:plus>
            <c:minus>
              <c:numRef>
                <c:f>'13C)'!$N$167:$Q$167</c:f>
                <c:numCache>
                  <c:formatCode>General</c:formatCode>
                  <c:ptCount val="4"/>
                  <c:pt idx="0">
                    <c:v>0.63276506131353594</c:v>
                  </c:pt>
                  <c:pt idx="1">
                    <c:v>1.5063747320540464</c:v>
                  </c:pt>
                  <c:pt idx="2">
                    <c:v>0.69552479631713682</c:v>
                  </c:pt>
                  <c:pt idx="3">
                    <c:v>1.0481332612475063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'13C)'!$I$167:$L$167</c:f>
              <c:numCache>
                <c:formatCode>General</c:formatCode>
                <c:ptCount val="4"/>
                <c:pt idx="0">
                  <c:v>-18.659008878738394</c:v>
                </c:pt>
                <c:pt idx="1">
                  <c:v>-19.053885219644172</c:v>
                </c:pt>
                <c:pt idx="2">
                  <c:v>-20.779012654206102</c:v>
                </c:pt>
                <c:pt idx="3">
                  <c:v>-18.302999999999997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7-4DEE-8592-135377667959}"/>
            </c:ext>
          </c:extLst>
        </c:ser>
        <c:ser>
          <c:idx val="5"/>
          <c:order val="5"/>
          <c:tx>
            <c:strRef>
              <c:f>'13C)'!$H$168</c:f>
              <c:strCache>
                <c:ptCount val="1"/>
                <c:pt idx="0">
                  <c:v>None-N1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'13C)'!$N$168:$Q$168</c:f>
                <c:numCache>
                  <c:formatCode>General</c:formatCode>
                  <c:ptCount val="4"/>
                  <c:pt idx="0">
                    <c:v>6.4581258589174587E-2</c:v>
                  </c:pt>
                  <c:pt idx="1">
                    <c:v>0.1291387344791167</c:v>
                  </c:pt>
                  <c:pt idx="2">
                    <c:v>0.16003681509653514</c:v>
                  </c:pt>
                  <c:pt idx="3">
                    <c:v>2.5779422510987313</c:v>
                  </c:pt>
                </c:numCache>
              </c:numRef>
            </c:plus>
            <c:minus>
              <c:numRef>
                <c:f>'13C)'!$N$168:$Q$168</c:f>
                <c:numCache>
                  <c:formatCode>General</c:formatCode>
                  <c:ptCount val="4"/>
                  <c:pt idx="0">
                    <c:v>6.4581258589174587E-2</c:v>
                  </c:pt>
                  <c:pt idx="1">
                    <c:v>0.1291387344791167</c:v>
                  </c:pt>
                  <c:pt idx="2">
                    <c:v>0.16003681509653514</c:v>
                  </c:pt>
                  <c:pt idx="3">
                    <c:v>2.5779422510987313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'13C)'!$I$168:$L$168</c:f>
              <c:numCache>
                <c:formatCode>General</c:formatCode>
                <c:ptCount val="4"/>
                <c:pt idx="0">
                  <c:v>-26.18189645221495</c:v>
                </c:pt>
                <c:pt idx="1">
                  <c:v>-26.205928004031765</c:v>
                </c:pt>
                <c:pt idx="2">
                  <c:v>-26.631545172656644</c:v>
                </c:pt>
                <c:pt idx="3">
                  <c:v>-29.59525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7-4DEE-8592-135377667959}"/>
            </c:ext>
          </c:extLst>
        </c:ser>
        <c:ser>
          <c:idx val="6"/>
          <c:order val="6"/>
          <c:tx>
            <c:strRef>
              <c:f>'13C)'!$H$169</c:f>
              <c:strCache>
                <c:ptCount val="1"/>
                <c:pt idx="0">
                  <c:v>LDPE-N1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'13C)'!$N$169:$Q$169</c:f>
                <c:numCache>
                  <c:formatCode>General</c:formatCode>
                  <c:ptCount val="4"/>
                  <c:pt idx="0">
                    <c:v>0.34444343892162127</c:v>
                  </c:pt>
                  <c:pt idx="1">
                    <c:v>0.20938468558698714</c:v>
                  </c:pt>
                  <c:pt idx="2">
                    <c:v>6.9827069943924083E-2</c:v>
                  </c:pt>
                  <c:pt idx="3">
                    <c:v>1.3915052700822452</c:v>
                  </c:pt>
                </c:numCache>
              </c:numRef>
            </c:plus>
            <c:minus>
              <c:numRef>
                <c:f>'13C)'!$N$169:$Q$169</c:f>
                <c:numCache>
                  <c:formatCode>General</c:formatCode>
                  <c:ptCount val="4"/>
                  <c:pt idx="0">
                    <c:v>0.34444343892162127</c:v>
                  </c:pt>
                  <c:pt idx="1">
                    <c:v>0.20938468558698714</c:v>
                  </c:pt>
                  <c:pt idx="2">
                    <c:v>6.9827069943924083E-2</c:v>
                  </c:pt>
                  <c:pt idx="3">
                    <c:v>1.3915052700822452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'13C)'!$I$169:$L$169</c:f>
              <c:numCache>
                <c:formatCode>General</c:formatCode>
                <c:ptCount val="4"/>
                <c:pt idx="0">
                  <c:v>-31.249771284826316</c:v>
                </c:pt>
                <c:pt idx="1">
                  <c:v>-31.075479293228568</c:v>
                </c:pt>
                <c:pt idx="2">
                  <c:v>-31.188531462846623</c:v>
                </c:pt>
                <c:pt idx="3">
                  <c:v>-32.508249999999997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7-4DEE-8592-135377667959}"/>
            </c:ext>
          </c:extLst>
        </c:ser>
        <c:ser>
          <c:idx val="7"/>
          <c:order val="7"/>
          <c:tx>
            <c:strRef>
              <c:f>'13C)'!$H$170</c:f>
              <c:strCache>
                <c:ptCount val="1"/>
                <c:pt idx="0">
                  <c:v>PBS-N1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'13C)'!$N$170:$Q$170</c:f>
                <c:numCache>
                  <c:formatCode>General</c:formatCode>
                  <c:ptCount val="4"/>
                  <c:pt idx="0">
                    <c:v>0.64954531313305996</c:v>
                  </c:pt>
                  <c:pt idx="1">
                    <c:v>0.6011027256784468</c:v>
                  </c:pt>
                  <c:pt idx="2">
                    <c:v>0.6461866121259574</c:v>
                  </c:pt>
                  <c:pt idx="3">
                    <c:v>1.9250891537796382</c:v>
                  </c:pt>
                </c:numCache>
              </c:numRef>
            </c:plus>
            <c:minus>
              <c:numRef>
                <c:f>'13C)'!$N$170:$Q$170</c:f>
                <c:numCache>
                  <c:formatCode>General</c:formatCode>
                  <c:ptCount val="4"/>
                  <c:pt idx="0">
                    <c:v>0.64954531313305996</c:v>
                  </c:pt>
                  <c:pt idx="1">
                    <c:v>0.6011027256784468</c:v>
                  </c:pt>
                  <c:pt idx="2">
                    <c:v>0.6461866121259574</c:v>
                  </c:pt>
                  <c:pt idx="3">
                    <c:v>1.9250891537796382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'13C)'!$I$170:$L$170</c:f>
              <c:numCache>
                <c:formatCode>General</c:formatCode>
                <c:ptCount val="4"/>
                <c:pt idx="0">
                  <c:v>-21.651822452893576</c:v>
                </c:pt>
                <c:pt idx="1">
                  <c:v>-21.829402972634679</c:v>
                </c:pt>
                <c:pt idx="2">
                  <c:v>-22.747712356847373</c:v>
                </c:pt>
                <c:pt idx="3">
                  <c:v>-23.16825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37-4DEE-8592-135377667959}"/>
            </c:ext>
          </c:extLst>
        </c:ser>
        <c:ser>
          <c:idx val="8"/>
          <c:order val="8"/>
          <c:tx>
            <c:strRef>
              <c:f>'13C)'!$H$171</c:f>
              <c:strCache>
                <c:ptCount val="1"/>
                <c:pt idx="0">
                  <c:v>PL/H-N1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'13C)'!$N$171:$Q$171</c:f>
                <c:numCache>
                  <c:formatCode>General</c:formatCode>
                  <c:ptCount val="4"/>
                  <c:pt idx="0">
                    <c:v>0.13756109435539587</c:v>
                  </c:pt>
                  <c:pt idx="1">
                    <c:v>0.30523261952888886</c:v>
                  </c:pt>
                  <c:pt idx="2">
                    <c:v>0.13430629863389285</c:v>
                  </c:pt>
                  <c:pt idx="3">
                    <c:v>2.4685098575186339</c:v>
                  </c:pt>
                </c:numCache>
              </c:numRef>
            </c:plus>
            <c:minus>
              <c:numRef>
                <c:f>'13C)'!$N$171:$Q$171</c:f>
                <c:numCache>
                  <c:formatCode>General</c:formatCode>
                  <c:ptCount val="4"/>
                  <c:pt idx="0">
                    <c:v>0.13756109435539587</c:v>
                  </c:pt>
                  <c:pt idx="1">
                    <c:v>0.30523261952888886</c:v>
                  </c:pt>
                  <c:pt idx="2">
                    <c:v>0.13430629863389285</c:v>
                  </c:pt>
                  <c:pt idx="3">
                    <c:v>2.4685098575186339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'13C)'!$I$171:$L$171</c:f>
              <c:numCache>
                <c:formatCode>General</c:formatCode>
                <c:ptCount val="4"/>
                <c:pt idx="0">
                  <c:v>-20.196775231311243</c:v>
                </c:pt>
                <c:pt idx="1">
                  <c:v>-20.31541520817531</c:v>
                </c:pt>
                <c:pt idx="2">
                  <c:v>-20.924407682776398</c:v>
                </c:pt>
                <c:pt idx="3">
                  <c:v>-23.626750000000001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37-4DEE-8592-135377667959}"/>
            </c:ext>
          </c:extLst>
        </c:ser>
        <c:ser>
          <c:idx val="9"/>
          <c:order val="9"/>
          <c:tx>
            <c:strRef>
              <c:f>'13C)'!$H$172</c:f>
              <c:strCache>
                <c:ptCount val="1"/>
                <c:pt idx="0">
                  <c:v>PLA-N1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'13C)'!$N$172:$Q$172</c:f>
                <c:numCache>
                  <c:formatCode>General</c:formatCode>
                  <c:ptCount val="4"/>
                  <c:pt idx="0">
                    <c:v>1.1684279634684023</c:v>
                  </c:pt>
                  <c:pt idx="1">
                    <c:v>0.6365247744040784</c:v>
                  </c:pt>
                  <c:pt idx="2">
                    <c:v>0.69326917714380398</c:v>
                  </c:pt>
                  <c:pt idx="3">
                    <c:v>1.8629536360306991</c:v>
                  </c:pt>
                </c:numCache>
              </c:numRef>
            </c:plus>
            <c:minus>
              <c:numRef>
                <c:f>'13C)'!$N$172:$Q$172</c:f>
                <c:numCache>
                  <c:formatCode>General</c:formatCode>
                  <c:ptCount val="4"/>
                  <c:pt idx="0">
                    <c:v>1.1684279634684023</c:v>
                  </c:pt>
                  <c:pt idx="1">
                    <c:v>0.6365247744040784</c:v>
                  </c:pt>
                  <c:pt idx="2">
                    <c:v>0.69326917714380398</c:v>
                  </c:pt>
                  <c:pt idx="3">
                    <c:v>1.8629536360306991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'13C)'!$I$162:$L$162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'13C)'!$I$172:$L$172</c:f>
              <c:numCache>
                <c:formatCode>General</c:formatCode>
                <c:ptCount val="4"/>
                <c:pt idx="0">
                  <c:v>-19.134327677304668</c:v>
                </c:pt>
                <c:pt idx="1">
                  <c:v>-18.843672382172869</c:v>
                </c:pt>
                <c:pt idx="2">
                  <c:v>-20.286965268044533</c:v>
                </c:pt>
                <c:pt idx="3">
                  <c:v>-20.557249999999996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37-4DEE-8592-13537766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-9"/>
          <c:min val="-37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solidFill>
                      <a:sysClr val="windowText" lastClr="000000"/>
                    </a:solidFill>
                    <a:effectLst/>
                  </a:rPr>
                  <a:t>δ</a:t>
                </a:r>
                <a:r>
                  <a:rPr lang="en-US" sz="1800" b="1" i="0" baseline="30000">
                    <a:solidFill>
                      <a:sysClr val="windowText" lastClr="000000"/>
                    </a:solidFill>
                    <a:effectLst/>
                  </a:rPr>
                  <a:t>13</a:t>
                </a: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 C‰ PDV of CO</a:t>
                </a:r>
                <a:r>
                  <a:rPr lang="en-US" sz="1800" b="1" i="0" baseline="-25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US" sz="1800" b="1" i="0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1525559436787999"/>
          <c:y val="1.3571741032370953E-2"/>
          <c:w val="0.73680127444554155"/>
          <c:h val="0.1040149278215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Nitrogen in Soil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TN!$I$162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TN!$N$163:$N$172</c:f>
                <c:numCache>
                  <c:formatCode>General</c:formatCode>
                  <c:ptCount val="10"/>
                  <c:pt idx="0">
                    <c:v>3.0000000000000027E-3</c:v>
                  </c:pt>
                  <c:pt idx="1">
                    <c:v>8.7702147446152481E-3</c:v>
                  </c:pt>
                  <c:pt idx="2">
                    <c:v>2.0816659994661343E-3</c:v>
                  </c:pt>
                  <c:pt idx="3">
                    <c:v>4.1932485418030453E-3</c:v>
                  </c:pt>
                  <c:pt idx="4">
                    <c:v>1.7320508075688787E-3</c:v>
                  </c:pt>
                  <c:pt idx="5">
                    <c:v>2.2173557826083473E-3</c:v>
                  </c:pt>
                  <c:pt idx="6">
                    <c:v>1.4750706197783825E-2</c:v>
                  </c:pt>
                  <c:pt idx="7">
                    <c:v>2.8722813232690096E-3</c:v>
                  </c:pt>
                  <c:pt idx="8">
                    <c:v>2.3629078131262998E-3</c:v>
                  </c:pt>
                  <c:pt idx="9">
                    <c:v>2.6457513110645856E-3</c:v>
                  </c:pt>
                </c:numCache>
              </c:numRef>
            </c:plus>
            <c:minus>
              <c:numRef>
                <c:f>TN!$N$163:$N$172</c:f>
                <c:numCache>
                  <c:formatCode>General</c:formatCode>
                  <c:ptCount val="10"/>
                  <c:pt idx="0">
                    <c:v>3.0000000000000027E-3</c:v>
                  </c:pt>
                  <c:pt idx="1">
                    <c:v>8.7702147446152481E-3</c:v>
                  </c:pt>
                  <c:pt idx="2">
                    <c:v>2.0816659994661343E-3</c:v>
                  </c:pt>
                  <c:pt idx="3">
                    <c:v>4.1932485418030453E-3</c:v>
                  </c:pt>
                  <c:pt idx="4">
                    <c:v>1.7320508075688787E-3</c:v>
                  </c:pt>
                  <c:pt idx="5">
                    <c:v>2.2173557826083473E-3</c:v>
                  </c:pt>
                  <c:pt idx="6">
                    <c:v>1.4750706197783825E-2</c:v>
                  </c:pt>
                  <c:pt idx="7">
                    <c:v>2.8722813232690096E-3</c:v>
                  </c:pt>
                  <c:pt idx="8">
                    <c:v>2.3629078131262998E-3</c:v>
                  </c:pt>
                  <c:pt idx="9">
                    <c:v>2.6457513110645856E-3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TN!$I$163:$I$172</c:f>
              <c:numCache>
                <c:formatCode>General</c:formatCode>
                <c:ptCount val="10"/>
                <c:pt idx="0">
                  <c:v>0.1055</c:v>
                </c:pt>
                <c:pt idx="1">
                  <c:v>9.6250000000000002E-2</c:v>
                </c:pt>
                <c:pt idx="2">
                  <c:v>0.1085</c:v>
                </c:pt>
                <c:pt idx="3">
                  <c:v>0.11075</c:v>
                </c:pt>
                <c:pt idx="4">
                  <c:v>0.1095</c:v>
                </c:pt>
                <c:pt idx="5">
                  <c:v>0.11475</c:v>
                </c:pt>
                <c:pt idx="6">
                  <c:v>0.10924999999999999</c:v>
                </c:pt>
                <c:pt idx="7">
                  <c:v>0.11924999999999999</c:v>
                </c:pt>
                <c:pt idx="8">
                  <c:v>0.11824999999999999</c:v>
                </c:pt>
                <c:pt idx="9">
                  <c:v>0.11849999999999999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0-4C38-829B-819C7C31EAA5}"/>
            </c:ext>
          </c:extLst>
        </c:ser>
        <c:ser>
          <c:idx val="1"/>
          <c:order val="1"/>
          <c:tx>
            <c:strRef>
              <c:f>TN!$J$162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TN!$O$163:$O$172</c:f>
                <c:numCache>
                  <c:formatCode>General</c:formatCode>
                  <c:ptCount val="10"/>
                  <c:pt idx="0">
                    <c:v>1.7078251276599345E-3</c:v>
                  </c:pt>
                  <c:pt idx="1">
                    <c:v>1.1343133018115707E-2</c:v>
                  </c:pt>
                  <c:pt idx="2">
                    <c:v>1.1547005383792527E-3</c:v>
                  </c:pt>
                  <c:pt idx="3">
                    <c:v>2.6457513110645929E-3</c:v>
                  </c:pt>
                  <c:pt idx="4">
                    <c:v>3.3040379335998377E-3</c:v>
                  </c:pt>
                  <c:pt idx="5">
                    <c:v>9.57427107756333E-4</c:v>
                  </c:pt>
                  <c:pt idx="6">
                    <c:v>1.4750706197783747E-2</c:v>
                  </c:pt>
                  <c:pt idx="7">
                    <c:v>1.7320508075688724E-3</c:v>
                  </c:pt>
                  <c:pt idx="8">
                    <c:v>1.4142135623730898E-3</c:v>
                  </c:pt>
                  <c:pt idx="9">
                    <c:v>1.8929694486000928E-3</c:v>
                  </c:pt>
                </c:numCache>
              </c:numRef>
            </c:plus>
            <c:minus>
              <c:numRef>
                <c:f>TN!$O$163:$O$172</c:f>
                <c:numCache>
                  <c:formatCode>General</c:formatCode>
                  <c:ptCount val="10"/>
                  <c:pt idx="0">
                    <c:v>1.7078251276599345E-3</c:v>
                  </c:pt>
                  <c:pt idx="1">
                    <c:v>1.1343133018115707E-2</c:v>
                  </c:pt>
                  <c:pt idx="2">
                    <c:v>1.1547005383792527E-3</c:v>
                  </c:pt>
                  <c:pt idx="3">
                    <c:v>2.6457513110645929E-3</c:v>
                  </c:pt>
                  <c:pt idx="4">
                    <c:v>3.3040379335998377E-3</c:v>
                  </c:pt>
                  <c:pt idx="5">
                    <c:v>9.57427107756333E-4</c:v>
                  </c:pt>
                  <c:pt idx="6">
                    <c:v>1.4750706197783747E-2</c:v>
                  </c:pt>
                  <c:pt idx="7">
                    <c:v>1.7320508075688724E-3</c:v>
                  </c:pt>
                  <c:pt idx="8">
                    <c:v>1.4142135623730898E-3</c:v>
                  </c:pt>
                  <c:pt idx="9">
                    <c:v>1.8929694486000928E-3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TN!$J$163:$J$172</c:f>
              <c:numCache>
                <c:formatCode>General</c:formatCode>
                <c:ptCount val="10"/>
                <c:pt idx="0">
                  <c:v>0.10925</c:v>
                </c:pt>
                <c:pt idx="1">
                  <c:v>0.11000000000000001</c:v>
                </c:pt>
                <c:pt idx="2">
                  <c:v>0.11</c:v>
                </c:pt>
                <c:pt idx="3">
                  <c:v>0.1115</c:v>
                </c:pt>
                <c:pt idx="4">
                  <c:v>0.11125</c:v>
                </c:pt>
                <c:pt idx="5">
                  <c:v>0.11824999999999999</c:v>
                </c:pt>
                <c:pt idx="6">
                  <c:v>0.11324999999999999</c:v>
                </c:pt>
                <c:pt idx="7">
                  <c:v>0.1195</c:v>
                </c:pt>
                <c:pt idx="8">
                  <c:v>0.11799999999999999</c:v>
                </c:pt>
                <c:pt idx="9">
                  <c:v>0.12075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0-4C38-829B-819C7C31EAA5}"/>
            </c:ext>
          </c:extLst>
        </c:ser>
        <c:ser>
          <c:idx val="2"/>
          <c:order val="2"/>
          <c:tx>
            <c:strRef>
              <c:f>TN!$K$162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TN!$P$163:$P$172</c:f>
                <c:numCache>
                  <c:formatCode>General</c:formatCode>
                  <c:ptCount val="10"/>
                  <c:pt idx="0">
                    <c:v>3.5590260840104404E-3</c:v>
                  </c:pt>
                  <c:pt idx="1">
                    <c:v>1.1030261405182868E-2</c:v>
                  </c:pt>
                  <c:pt idx="2">
                    <c:v>3.403429642777026E-3</c:v>
                  </c:pt>
                  <c:pt idx="3">
                    <c:v>1.4142135623730965E-3</c:v>
                  </c:pt>
                  <c:pt idx="4">
                    <c:v>1.2583057392117863E-3</c:v>
                  </c:pt>
                  <c:pt idx="5">
                    <c:v>3.5590260840104339E-3</c:v>
                  </c:pt>
                  <c:pt idx="6">
                    <c:v>1.6329931618554536E-3</c:v>
                  </c:pt>
                  <c:pt idx="7">
                    <c:v>2.5000000000000022E-3</c:v>
                  </c:pt>
                  <c:pt idx="8">
                    <c:v>2.2173557826083473E-3</c:v>
                  </c:pt>
                  <c:pt idx="9">
                    <c:v>9.5742710775633896E-4</c:v>
                  </c:pt>
                </c:numCache>
              </c:numRef>
            </c:plus>
            <c:minus>
              <c:numRef>
                <c:f>TN!$P$163:$P$172</c:f>
                <c:numCache>
                  <c:formatCode>General</c:formatCode>
                  <c:ptCount val="10"/>
                  <c:pt idx="0">
                    <c:v>3.5590260840104404E-3</c:v>
                  </c:pt>
                  <c:pt idx="1">
                    <c:v>1.1030261405182868E-2</c:v>
                  </c:pt>
                  <c:pt idx="2">
                    <c:v>3.403429642777026E-3</c:v>
                  </c:pt>
                  <c:pt idx="3">
                    <c:v>1.4142135623730965E-3</c:v>
                  </c:pt>
                  <c:pt idx="4">
                    <c:v>1.2583057392117863E-3</c:v>
                  </c:pt>
                  <c:pt idx="5">
                    <c:v>3.5590260840104339E-3</c:v>
                  </c:pt>
                  <c:pt idx="6">
                    <c:v>1.6329931618554536E-3</c:v>
                  </c:pt>
                  <c:pt idx="7">
                    <c:v>2.5000000000000022E-3</c:v>
                  </c:pt>
                  <c:pt idx="8">
                    <c:v>2.2173557826083473E-3</c:v>
                  </c:pt>
                  <c:pt idx="9">
                    <c:v>9.5742710775633896E-4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TN!$K$163:$K$172</c:f>
              <c:numCache>
                <c:formatCode>General</c:formatCode>
                <c:ptCount val="10"/>
                <c:pt idx="0">
                  <c:v>0.113</c:v>
                </c:pt>
                <c:pt idx="1">
                  <c:v>9.9500000000000005E-2</c:v>
                </c:pt>
                <c:pt idx="2">
                  <c:v>0.11175</c:v>
                </c:pt>
                <c:pt idx="3">
                  <c:v>0.112</c:v>
                </c:pt>
                <c:pt idx="4">
                  <c:v>0.11624999999999999</c:v>
                </c:pt>
                <c:pt idx="5">
                  <c:v>0.12</c:v>
                </c:pt>
                <c:pt idx="6">
                  <c:v>0.123</c:v>
                </c:pt>
                <c:pt idx="7">
                  <c:v>0.12475</c:v>
                </c:pt>
                <c:pt idx="8">
                  <c:v>0.12275</c:v>
                </c:pt>
                <c:pt idx="9">
                  <c:v>0.12425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0-4C38-829B-819C7C31EAA5}"/>
            </c:ext>
          </c:extLst>
        </c:ser>
        <c:ser>
          <c:idx val="3"/>
          <c:order val="3"/>
          <c:tx>
            <c:strRef>
              <c:f>TN!$L$162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TN!$Q$163:$Q$172</c:f>
                <c:numCache>
                  <c:formatCode>General</c:formatCode>
                  <c:ptCount val="10"/>
                  <c:pt idx="0">
                    <c:v>4.8304589153964784E-3</c:v>
                  </c:pt>
                  <c:pt idx="1">
                    <c:v>2.872281323269017E-3</c:v>
                  </c:pt>
                  <c:pt idx="2">
                    <c:v>8.1649658092772682E-4</c:v>
                  </c:pt>
                  <c:pt idx="3">
                    <c:v>5.7735026918962634E-4</c:v>
                  </c:pt>
                  <c:pt idx="4">
                    <c:v>1.5000000000000013E-3</c:v>
                  </c:pt>
                  <c:pt idx="5">
                    <c:v>2.6299556396765858E-3</c:v>
                  </c:pt>
                  <c:pt idx="6">
                    <c:v>1.0000000000000009E-3</c:v>
                  </c:pt>
                  <c:pt idx="7">
                    <c:v>1.6329931618554478E-3</c:v>
                  </c:pt>
                  <c:pt idx="8">
                    <c:v>2.3804761428476121E-3</c:v>
                  </c:pt>
                  <c:pt idx="9">
                    <c:v>2.2173557826083413E-3</c:v>
                  </c:pt>
                </c:numCache>
              </c:numRef>
            </c:plus>
            <c:minus>
              <c:numRef>
                <c:f>TN!$Q$163:$Q$172</c:f>
                <c:numCache>
                  <c:formatCode>General</c:formatCode>
                  <c:ptCount val="10"/>
                  <c:pt idx="0">
                    <c:v>4.8304589153964784E-3</c:v>
                  </c:pt>
                  <c:pt idx="1">
                    <c:v>2.872281323269017E-3</c:v>
                  </c:pt>
                  <c:pt idx="2">
                    <c:v>8.1649658092772682E-4</c:v>
                  </c:pt>
                  <c:pt idx="3">
                    <c:v>5.7735026918962634E-4</c:v>
                  </c:pt>
                  <c:pt idx="4">
                    <c:v>1.5000000000000013E-3</c:v>
                  </c:pt>
                  <c:pt idx="5">
                    <c:v>2.6299556396765858E-3</c:v>
                  </c:pt>
                  <c:pt idx="6">
                    <c:v>1.0000000000000009E-3</c:v>
                  </c:pt>
                  <c:pt idx="7">
                    <c:v>1.6329931618554478E-3</c:v>
                  </c:pt>
                  <c:pt idx="8">
                    <c:v>2.3804761428476121E-3</c:v>
                  </c:pt>
                  <c:pt idx="9">
                    <c:v>2.2173557826083413E-3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TN!$L$163:$L$172</c:f>
              <c:numCache>
                <c:formatCode>General</c:formatCode>
                <c:ptCount val="10"/>
                <c:pt idx="0">
                  <c:v>8.7000000000000008E-2</c:v>
                </c:pt>
                <c:pt idx="1">
                  <c:v>8.9749999999999996E-2</c:v>
                </c:pt>
                <c:pt idx="2">
                  <c:v>7.6999999999999999E-2</c:v>
                </c:pt>
                <c:pt idx="3">
                  <c:v>8.2500000000000004E-2</c:v>
                </c:pt>
                <c:pt idx="4">
                  <c:v>8.2250000000000004E-2</c:v>
                </c:pt>
                <c:pt idx="5">
                  <c:v>9.0749999999999997E-2</c:v>
                </c:pt>
                <c:pt idx="6">
                  <c:v>9.8500000000000004E-2</c:v>
                </c:pt>
                <c:pt idx="7">
                  <c:v>8.4000000000000005E-2</c:v>
                </c:pt>
                <c:pt idx="8">
                  <c:v>8.8499999999999995E-2</c:v>
                </c:pt>
                <c:pt idx="9">
                  <c:v>8.7749999999999995E-2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0-4C38-829B-819C7C31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Total Nitrogen 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Organic Carbon</a:t>
            </a:r>
          </a:p>
        </c:rich>
      </c:tx>
      <c:layout>
        <c:manualLayout>
          <c:xMode val="edge"/>
          <c:yMode val="edge"/>
          <c:x val="0.34376091877404213"/>
          <c:y val="5.65930956423316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7660795690012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TN!$H$163</c:f>
              <c:strCache>
                <c:ptCount val="1"/>
                <c:pt idx="0">
                  <c:v>None-N0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TN!$N$163:$Q$163</c:f>
                <c:numCache>
                  <c:formatCode>General</c:formatCode>
                  <c:ptCount val="4"/>
                  <c:pt idx="0">
                    <c:v>3.0000000000000027E-3</c:v>
                  </c:pt>
                  <c:pt idx="1">
                    <c:v>1.7078251276599345E-3</c:v>
                  </c:pt>
                  <c:pt idx="2">
                    <c:v>3.5590260840104404E-3</c:v>
                  </c:pt>
                  <c:pt idx="3">
                    <c:v>4.8304589153964784E-3</c:v>
                  </c:pt>
                </c:numCache>
              </c:numRef>
            </c:plus>
            <c:minus>
              <c:numRef>
                <c:f>TN!$N$163:$Q$163</c:f>
                <c:numCache>
                  <c:formatCode>General</c:formatCode>
                  <c:ptCount val="4"/>
                  <c:pt idx="0">
                    <c:v>3.0000000000000027E-3</c:v>
                  </c:pt>
                  <c:pt idx="1">
                    <c:v>1.7078251276599345E-3</c:v>
                  </c:pt>
                  <c:pt idx="2">
                    <c:v>3.5590260840104404E-3</c:v>
                  </c:pt>
                  <c:pt idx="3">
                    <c:v>4.8304589153964784E-3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TN!$I$163:$L$163</c:f>
              <c:numCache>
                <c:formatCode>General</c:formatCode>
                <c:ptCount val="4"/>
                <c:pt idx="0">
                  <c:v>0.1055</c:v>
                </c:pt>
                <c:pt idx="1">
                  <c:v>0.10925</c:v>
                </c:pt>
                <c:pt idx="2">
                  <c:v>0.113</c:v>
                </c:pt>
                <c:pt idx="3">
                  <c:v>8.7000000000000008E-2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8-40F6-8A24-4C263E8C4C8C}"/>
            </c:ext>
          </c:extLst>
        </c:ser>
        <c:ser>
          <c:idx val="1"/>
          <c:order val="1"/>
          <c:tx>
            <c:strRef>
              <c:f>TN!$H$164</c:f>
              <c:strCache>
                <c:ptCount val="1"/>
                <c:pt idx="0">
                  <c:v>LDPE-N0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TN!$N$164:$Q$164</c:f>
                <c:numCache>
                  <c:formatCode>General</c:formatCode>
                  <c:ptCount val="4"/>
                  <c:pt idx="0">
                    <c:v>8.7702147446152481E-3</c:v>
                  </c:pt>
                  <c:pt idx="1">
                    <c:v>1.1343133018115707E-2</c:v>
                  </c:pt>
                  <c:pt idx="2">
                    <c:v>1.1030261405182868E-2</c:v>
                  </c:pt>
                  <c:pt idx="3">
                    <c:v>2.872281323269017E-3</c:v>
                  </c:pt>
                </c:numCache>
              </c:numRef>
            </c:plus>
            <c:minus>
              <c:numRef>
                <c:f>TN!$N$164:$Q$164</c:f>
                <c:numCache>
                  <c:formatCode>General</c:formatCode>
                  <c:ptCount val="4"/>
                  <c:pt idx="0">
                    <c:v>8.7702147446152481E-3</c:v>
                  </c:pt>
                  <c:pt idx="1">
                    <c:v>1.1343133018115707E-2</c:v>
                  </c:pt>
                  <c:pt idx="2">
                    <c:v>1.1030261405182868E-2</c:v>
                  </c:pt>
                  <c:pt idx="3">
                    <c:v>2.872281323269017E-3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TN!$I$164:$L$164</c:f>
              <c:numCache>
                <c:formatCode>General</c:formatCode>
                <c:ptCount val="4"/>
                <c:pt idx="0">
                  <c:v>9.6250000000000002E-2</c:v>
                </c:pt>
                <c:pt idx="1">
                  <c:v>0.11000000000000001</c:v>
                </c:pt>
                <c:pt idx="2">
                  <c:v>9.9500000000000005E-2</c:v>
                </c:pt>
                <c:pt idx="3">
                  <c:v>8.9749999999999996E-2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8-40F6-8A24-4C263E8C4C8C}"/>
            </c:ext>
          </c:extLst>
        </c:ser>
        <c:ser>
          <c:idx val="2"/>
          <c:order val="2"/>
          <c:tx>
            <c:strRef>
              <c:f>TN!$H$165</c:f>
              <c:strCache>
                <c:ptCount val="1"/>
                <c:pt idx="0">
                  <c:v>PBS-N0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TN!$N$165:$Q$165</c:f>
                <c:numCache>
                  <c:formatCode>General</c:formatCode>
                  <c:ptCount val="4"/>
                  <c:pt idx="0">
                    <c:v>2.0816659994661343E-3</c:v>
                  </c:pt>
                  <c:pt idx="1">
                    <c:v>1.1547005383792527E-3</c:v>
                  </c:pt>
                  <c:pt idx="2">
                    <c:v>3.403429642777026E-3</c:v>
                  </c:pt>
                  <c:pt idx="3">
                    <c:v>8.1649658092772682E-4</c:v>
                  </c:pt>
                </c:numCache>
              </c:numRef>
            </c:plus>
            <c:minus>
              <c:numRef>
                <c:f>TN!$N$165:$Q$165</c:f>
                <c:numCache>
                  <c:formatCode>General</c:formatCode>
                  <c:ptCount val="4"/>
                  <c:pt idx="0">
                    <c:v>2.0816659994661343E-3</c:v>
                  </c:pt>
                  <c:pt idx="1">
                    <c:v>1.1547005383792527E-3</c:v>
                  </c:pt>
                  <c:pt idx="2">
                    <c:v>3.403429642777026E-3</c:v>
                  </c:pt>
                  <c:pt idx="3">
                    <c:v>8.1649658092772682E-4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TN!$I$165:$L$165</c:f>
              <c:numCache>
                <c:formatCode>General</c:formatCode>
                <c:ptCount val="4"/>
                <c:pt idx="0">
                  <c:v>0.1085</c:v>
                </c:pt>
                <c:pt idx="1">
                  <c:v>0.11</c:v>
                </c:pt>
                <c:pt idx="2">
                  <c:v>0.11175</c:v>
                </c:pt>
                <c:pt idx="3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8-40F6-8A24-4C263E8C4C8C}"/>
            </c:ext>
          </c:extLst>
        </c:ser>
        <c:ser>
          <c:idx val="3"/>
          <c:order val="3"/>
          <c:tx>
            <c:strRef>
              <c:f>TN!$H$166</c:f>
              <c:strCache>
                <c:ptCount val="1"/>
                <c:pt idx="0">
                  <c:v>PL/H-N0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TN!$N$166:$Q$166</c:f>
                <c:numCache>
                  <c:formatCode>General</c:formatCode>
                  <c:ptCount val="4"/>
                  <c:pt idx="0">
                    <c:v>4.1932485418030453E-3</c:v>
                  </c:pt>
                  <c:pt idx="1">
                    <c:v>2.6457513110645929E-3</c:v>
                  </c:pt>
                  <c:pt idx="2">
                    <c:v>1.4142135623730965E-3</c:v>
                  </c:pt>
                  <c:pt idx="3">
                    <c:v>5.7735026918962634E-4</c:v>
                  </c:pt>
                </c:numCache>
              </c:numRef>
            </c:plus>
            <c:minus>
              <c:numRef>
                <c:f>TN!$N$166:$Q$166</c:f>
                <c:numCache>
                  <c:formatCode>General</c:formatCode>
                  <c:ptCount val="4"/>
                  <c:pt idx="0">
                    <c:v>4.1932485418030453E-3</c:v>
                  </c:pt>
                  <c:pt idx="1">
                    <c:v>2.6457513110645929E-3</c:v>
                  </c:pt>
                  <c:pt idx="2">
                    <c:v>1.4142135623730965E-3</c:v>
                  </c:pt>
                  <c:pt idx="3">
                    <c:v>5.7735026918962634E-4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TN!$I$166:$L$166</c:f>
              <c:numCache>
                <c:formatCode>General</c:formatCode>
                <c:ptCount val="4"/>
                <c:pt idx="0">
                  <c:v>0.11075</c:v>
                </c:pt>
                <c:pt idx="1">
                  <c:v>0.1115</c:v>
                </c:pt>
                <c:pt idx="2">
                  <c:v>0.112</c:v>
                </c:pt>
                <c:pt idx="3">
                  <c:v>8.2500000000000004E-2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8-40F6-8A24-4C263E8C4C8C}"/>
            </c:ext>
          </c:extLst>
        </c:ser>
        <c:ser>
          <c:idx val="4"/>
          <c:order val="4"/>
          <c:tx>
            <c:strRef>
              <c:f>TN!$H$167</c:f>
              <c:strCache>
                <c:ptCount val="1"/>
                <c:pt idx="0">
                  <c:v>PLA-N0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TN!$N$167:$Q$167</c:f>
                <c:numCache>
                  <c:formatCode>General</c:formatCode>
                  <c:ptCount val="4"/>
                  <c:pt idx="0">
                    <c:v>1.7320508075688787E-3</c:v>
                  </c:pt>
                  <c:pt idx="1">
                    <c:v>3.3040379335998377E-3</c:v>
                  </c:pt>
                  <c:pt idx="2">
                    <c:v>1.2583057392117863E-3</c:v>
                  </c:pt>
                  <c:pt idx="3">
                    <c:v>1.5000000000000013E-3</c:v>
                  </c:pt>
                </c:numCache>
              </c:numRef>
            </c:plus>
            <c:minus>
              <c:numRef>
                <c:f>TN!$N$167:$Q$167</c:f>
                <c:numCache>
                  <c:formatCode>General</c:formatCode>
                  <c:ptCount val="4"/>
                  <c:pt idx="0">
                    <c:v>1.7320508075688787E-3</c:v>
                  </c:pt>
                  <c:pt idx="1">
                    <c:v>3.3040379335998377E-3</c:v>
                  </c:pt>
                  <c:pt idx="2">
                    <c:v>1.2583057392117863E-3</c:v>
                  </c:pt>
                  <c:pt idx="3">
                    <c:v>1.5000000000000013E-3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TN!$I$167:$L$167</c:f>
              <c:numCache>
                <c:formatCode>General</c:formatCode>
                <c:ptCount val="4"/>
                <c:pt idx="0">
                  <c:v>0.1095</c:v>
                </c:pt>
                <c:pt idx="1">
                  <c:v>0.11125</c:v>
                </c:pt>
                <c:pt idx="2">
                  <c:v>0.11624999999999999</c:v>
                </c:pt>
                <c:pt idx="3">
                  <c:v>8.2250000000000004E-2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8-40F6-8A24-4C263E8C4C8C}"/>
            </c:ext>
          </c:extLst>
        </c:ser>
        <c:ser>
          <c:idx val="5"/>
          <c:order val="5"/>
          <c:tx>
            <c:strRef>
              <c:f>TN!$H$168</c:f>
              <c:strCache>
                <c:ptCount val="1"/>
                <c:pt idx="0">
                  <c:v>None-N1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TN!$N$168:$Q$168</c:f>
                <c:numCache>
                  <c:formatCode>General</c:formatCode>
                  <c:ptCount val="4"/>
                  <c:pt idx="0">
                    <c:v>2.2173557826083473E-3</c:v>
                  </c:pt>
                  <c:pt idx="1">
                    <c:v>9.57427107756333E-4</c:v>
                  </c:pt>
                  <c:pt idx="2">
                    <c:v>3.5590260840104339E-3</c:v>
                  </c:pt>
                  <c:pt idx="3">
                    <c:v>2.6299556396765858E-3</c:v>
                  </c:pt>
                </c:numCache>
              </c:numRef>
            </c:plus>
            <c:minus>
              <c:numRef>
                <c:f>TN!$N$168:$Q$168</c:f>
                <c:numCache>
                  <c:formatCode>General</c:formatCode>
                  <c:ptCount val="4"/>
                  <c:pt idx="0">
                    <c:v>2.2173557826083473E-3</c:v>
                  </c:pt>
                  <c:pt idx="1">
                    <c:v>9.57427107756333E-4</c:v>
                  </c:pt>
                  <c:pt idx="2">
                    <c:v>3.5590260840104339E-3</c:v>
                  </c:pt>
                  <c:pt idx="3">
                    <c:v>2.6299556396765858E-3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TN!$I$168:$L$168</c:f>
              <c:numCache>
                <c:formatCode>General</c:formatCode>
                <c:ptCount val="4"/>
                <c:pt idx="0">
                  <c:v>0.11475</c:v>
                </c:pt>
                <c:pt idx="1">
                  <c:v>0.11824999999999999</c:v>
                </c:pt>
                <c:pt idx="2">
                  <c:v>0.12</c:v>
                </c:pt>
                <c:pt idx="3">
                  <c:v>9.0749999999999997E-2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C8-40F6-8A24-4C263E8C4C8C}"/>
            </c:ext>
          </c:extLst>
        </c:ser>
        <c:ser>
          <c:idx val="6"/>
          <c:order val="6"/>
          <c:tx>
            <c:strRef>
              <c:f>TN!$H$169</c:f>
              <c:strCache>
                <c:ptCount val="1"/>
                <c:pt idx="0">
                  <c:v>LDPE-N1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TN!$N$169:$Q$169</c:f>
                <c:numCache>
                  <c:formatCode>General</c:formatCode>
                  <c:ptCount val="4"/>
                  <c:pt idx="0">
                    <c:v>1.4750706197783825E-2</c:v>
                  </c:pt>
                  <c:pt idx="1">
                    <c:v>1.4750706197783747E-2</c:v>
                  </c:pt>
                  <c:pt idx="2">
                    <c:v>1.6329931618554536E-3</c:v>
                  </c:pt>
                  <c:pt idx="3">
                    <c:v>1.0000000000000009E-3</c:v>
                  </c:pt>
                </c:numCache>
              </c:numRef>
            </c:plus>
            <c:minus>
              <c:numRef>
                <c:f>TN!$N$169:$Q$169</c:f>
                <c:numCache>
                  <c:formatCode>General</c:formatCode>
                  <c:ptCount val="4"/>
                  <c:pt idx="0">
                    <c:v>1.4750706197783825E-2</c:v>
                  </c:pt>
                  <c:pt idx="1">
                    <c:v>1.4750706197783747E-2</c:v>
                  </c:pt>
                  <c:pt idx="2">
                    <c:v>1.6329931618554536E-3</c:v>
                  </c:pt>
                  <c:pt idx="3">
                    <c:v>1.0000000000000009E-3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TN!$I$169:$L$169</c:f>
              <c:numCache>
                <c:formatCode>General</c:formatCode>
                <c:ptCount val="4"/>
                <c:pt idx="0">
                  <c:v>0.10924999999999999</c:v>
                </c:pt>
                <c:pt idx="1">
                  <c:v>0.11324999999999999</c:v>
                </c:pt>
                <c:pt idx="2">
                  <c:v>0.123</c:v>
                </c:pt>
                <c:pt idx="3">
                  <c:v>9.8500000000000004E-2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C8-40F6-8A24-4C263E8C4C8C}"/>
            </c:ext>
          </c:extLst>
        </c:ser>
        <c:ser>
          <c:idx val="7"/>
          <c:order val="7"/>
          <c:tx>
            <c:strRef>
              <c:f>TN!$H$170</c:f>
              <c:strCache>
                <c:ptCount val="1"/>
                <c:pt idx="0">
                  <c:v>PBS-N1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TN!$N$170:$Q$170</c:f>
                <c:numCache>
                  <c:formatCode>General</c:formatCode>
                  <c:ptCount val="4"/>
                  <c:pt idx="0">
                    <c:v>2.8722813232690096E-3</c:v>
                  </c:pt>
                  <c:pt idx="1">
                    <c:v>1.7320508075688724E-3</c:v>
                  </c:pt>
                  <c:pt idx="2">
                    <c:v>2.5000000000000022E-3</c:v>
                  </c:pt>
                  <c:pt idx="3">
                    <c:v>1.6329931618554478E-3</c:v>
                  </c:pt>
                </c:numCache>
              </c:numRef>
            </c:plus>
            <c:minus>
              <c:numRef>
                <c:f>TN!$N$170:$Q$170</c:f>
                <c:numCache>
                  <c:formatCode>General</c:formatCode>
                  <c:ptCount val="4"/>
                  <c:pt idx="0">
                    <c:v>2.8722813232690096E-3</c:v>
                  </c:pt>
                  <c:pt idx="1">
                    <c:v>1.7320508075688724E-3</c:v>
                  </c:pt>
                  <c:pt idx="2">
                    <c:v>2.5000000000000022E-3</c:v>
                  </c:pt>
                  <c:pt idx="3">
                    <c:v>1.6329931618554478E-3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TN!$I$170:$L$170</c:f>
              <c:numCache>
                <c:formatCode>General</c:formatCode>
                <c:ptCount val="4"/>
                <c:pt idx="0">
                  <c:v>0.11924999999999999</c:v>
                </c:pt>
                <c:pt idx="1">
                  <c:v>0.1195</c:v>
                </c:pt>
                <c:pt idx="2">
                  <c:v>0.12475</c:v>
                </c:pt>
                <c:pt idx="3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C8-40F6-8A24-4C263E8C4C8C}"/>
            </c:ext>
          </c:extLst>
        </c:ser>
        <c:ser>
          <c:idx val="8"/>
          <c:order val="8"/>
          <c:tx>
            <c:strRef>
              <c:f>TN!$H$171</c:f>
              <c:strCache>
                <c:ptCount val="1"/>
                <c:pt idx="0">
                  <c:v>PL/H-N1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TN!$N$171:$Q$171</c:f>
                <c:numCache>
                  <c:formatCode>General</c:formatCode>
                  <c:ptCount val="4"/>
                  <c:pt idx="0">
                    <c:v>2.3629078131262998E-3</c:v>
                  </c:pt>
                  <c:pt idx="1">
                    <c:v>1.4142135623730898E-3</c:v>
                  </c:pt>
                  <c:pt idx="2">
                    <c:v>2.2173557826083473E-3</c:v>
                  </c:pt>
                  <c:pt idx="3">
                    <c:v>2.3804761428476121E-3</c:v>
                  </c:pt>
                </c:numCache>
              </c:numRef>
            </c:plus>
            <c:minus>
              <c:numRef>
                <c:f>TN!$N$171:$Q$171</c:f>
                <c:numCache>
                  <c:formatCode>General</c:formatCode>
                  <c:ptCount val="4"/>
                  <c:pt idx="0">
                    <c:v>2.3629078131262998E-3</c:v>
                  </c:pt>
                  <c:pt idx="1">
                    <c:v>1.4142135623730898E-3</c:v>
                  </c:pt>
                  <c:pt idx="2">
                    <c:v>2.2173557826083473E-3</c:v>
                  </c:pt>
                  <c:pt idx="3">
                    <c:v>2.3804761428476121E-3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TN!$I$171:$L$171</c:f>
              <c:numCache>
                <c:formatCode>General</c:formatCode>
                <c:ptCount val="4"/>
                <c:pt idx="0">
                  <c:v>0.11824999999999999</c:v>
                </c:pt>
                <c:pt idx="1">
                  <c:v>0.11799999999999999</c:v>
                </c:pt>
                <c:pt idx="2">
                  <c:v>0.12275</c:v>
                </c:pt>
                <c:pt idx="3">
                  <c:v>8.8499999999999995E-2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C8-40F6-8A24-4C263E8C4C8C}"/>
            </c:ext>
          </c:extLst>
        </c:ser>
        <c:ser>
          <c:idx val="9"/>
          <c:order val="9"/>
          <c:tx>
            <c:strRef>
              <c:f>TN!$H$172</c:f>
              <c:strCache>
                <c:ptCount val="1"/>
                <c:pt idx="0">
                  <c:v>PLA-N1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TN!$N$172:$Q$172</c:f>
                <c:numCache>
                  <c:formatCode>General</c:formatCode>
                  <c:ptCount val="4"/>
                  <c:pt idx="0">
                    <c:v>2.6457513110645856E-3</c:v>
                  </c:pt>
                  <c:pt idx="1">
                    <c:v>1.8929694486000928E-3</c:v>
                  </c:pt>
                  <c:pt idx="2">
                    <c:v>9.5742710775633896E-4</c:v>
                  </c:pt>
                  <c:pt idx="3">
                    <c:v>2.2173557826083413E-3</c:v>
                  </c:pt>
                </c:numCache>
              </c:numRef>
            </c:plus>
            <c:minus>
              <c:numRef>
                <c:f>TN!$N$172:$Q$172</c:f>
                <c:numCache>
                  <c:formatCode>General</c:formatCode>
                  <c:ptCount val="4"/>
                  <c:pt idx="0">
                    <c:v>2.6457513110645856E-3</c:v>
                  </c:pt>
                  <c:pt idx="1">
                    <c:v>1.8929694486000928E-3</c:v>
                  </c:pt>
                  <c:pt idx="2">
                    <c:v>9.5742710775633896E-4</c:v>
                  </c:pt>
                  <c:pt idx="3">
                    <c:v>2.2173557826083413E-3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TN!$I$162:$L$162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TN!$I$172:$L$172</c:f>
              <c:numCache>
                <c:formatCode>General</c:formatCode>
                <c:ptCount val="4"/>
                <c:pt idx="0">
                  <c:v>0.11849999999999999</c:v>
                </c:pt>
                <c:pt idx="1">
                  <c:v>0.12075</c:v>
                </c:pt>
                <c:pt idx="2">
                  <c:v>0.12425</c:v>
                </c:pt>
                <c:pt idx="3">
                  <c:v>8.7749999999999995E-2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C8-40F6-8A24-4C263E8C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Soil Organic Carbon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81886986353"/>
          <c:y val="7.1782548828255549E-2"/>
          <c:w val="0.37677318113013653"/>
          <c:h val="0.125461100045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Organic Carbon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SOC!$I$162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SOC!$N$163:$N$172</c:f>
                <c:numCache>
                  <c:formatCode>General</c:formatCode>
                  <c:ptCount val="10"/>
                  <c:pt idx="0">
                    <c:v>2.6064023736432837E-2</c:v>
                  </c:pt>
                  <c:pt idx="1">
                    <c:v>0.17878665125413221</c:v>
                  </c:pt>
                  <c:pt idx="2">
                    <c:v>0.15525248253517027</c:v>
                  </c:pt>
                  <c:pt idx="3">
                    <c:v>8.9197813874556386E-2</c:v>
                  </c:pt>
                  <c:pt idx="4">
                    <c:v>0.10477436073136721</c:v>
                  </c:pt>
                  <c:pt idx="5">
                    <c:v>3.0210373494325888E-2</c:v>
                  </c:pt>
                  <c:pt idx="6">
                    <c:v>8.6681409002546173E-2</c:v>
                  </c:pt>
                  <c:pt idx="7">
                    <c:v>0.25701686066611829</c:v>
                  </c:pt>
                  <c:pt idx="8">
                    <c:v>3.3089525029330165E-2</c:v>
                  </c:pt>
                  <c:pt idx="9">
                    <c:v>0.17577826941917477</c:v>
                  </c:pt>
                </c:numCache>
              </c:numRef>
            </c:plus>
            <c:minus>
              <c:numRef>
                <c:f>SOC!$N$163:$N$172</c:f>
                <c:numCache>
                  <c:formatCode>General</c:formatCode>
                  <c:ptCount val="10"/>
                  <c:pt idx="0">
                    <c:v>2.6064023736432837E-2</c:v>
                  </c:pt>
                  <c:pt idx="1">
                    <c:v>0.17878665125413221</c:v>
                  </c:pt>
                  <c:pt idx="2">
                    <c:v>0.15525248253517027</c:v>
                  </c:pt>
                  <c:pt idx="3">
                    <c:v>8.9197813874556386E-2</c:v>
                  </c:pt>
                  <c:pt idx="4">
                    <c:v>0.10477436073136721</c:v>
                  </c:pt>
                  <c:pt idx="5">
                    <c:v>3.0210373494325888E-2</c:v>
                  </c:pt>
                  <c:pt idx="6">
                    <c:v>8.6681409002546173E-2</c:v>
                  </c:pt>
                  <c:pt idx="7">
                    <c:v>0.25701686066611829</c:v>
                  </c:pt>
                  <c:pt idx="8">
                    <c:v>3.3089525029330165E-2</c:v>
                  </c:pt>
                  <c:pt idx="9">
                    <c:v>0.17577826941917477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SOC!$I$163:$I$172</c:f>
              <c:numCache>
                <c:formatCode>General</c:formatCode>
                <c:ptCount val="10"/>
                <c:pt idx="0">
                  <c:v>1.089</c:v>
                </c:pt>
                <c:pt idx="1">
                  <c:v>2.6489999999999996</c:v>
                </c:pt>
                <c:pt idx="2">
                  <c:v>2.46</c:v>
                </c:pt>
                <c:pt idx="3">
                  <c:v>1.97925</c:v>
                </c:pt>
                <c:pt idx="4">
                  <c:v>2.0934999999999997</c:v>
                </c:pt>
                <c:pt idx="5">
                  <c:v>1.131</c:v>
                </c:pt>
                <c:pt idx="6">
                  <c:v>2.6055000000000001</c:v>
                </c:pt>
                <c:pt idx="7">
                  <c:v>2.1844999999999999</c:v>
                </c:pt>
                <c:pt idx="8">
                  <c:v>1.9662499999999998</c:v>
                </c:pt>
                <c:pt idx="9">
                  <c:v>2.1179999999999999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D-498F-A4F2-0C103D7FD02E}"/>
            </c:ext>
          </c:extLst>
        </c:ser>
        <c:ser>
          <c:idx val="1"/>
          <c:order val="1"/>
          <c:tx>
            <c:strRef>
              <c:f>SOC!$J$162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SOC!$O$163:$O$172</c:f>
                <c:numCache>
                  <c:formatCode>General</c:formatCode>
                  <c:ptCount val="10"/>
                  <c:pt idx="0">
                    <c:v>2.1468969855739792E-2</c:v>
                  </c:pt>
                  <c:pt idx="1">
                    <c:v>7.5478473752454769E-2</c:v>
                  </c:pt>
                  <c:pt idx="2">
                    <c:v>0.14208682791401411</c:v>
                  </c:pt>
                  <c:pt idx="3">
                    <c:v>9.6128386372947364E-2</c:v>
                  </c:pt>
                  <c:pt idx="4">
                    <c:v>4.3973476854425146E-2</c:v>
                  </c:pt>
                  <c:pt idx="5">
                    <c:v>9.7425184971169469E-3</c:v>
                  </c:pt>
                  <c:pt idx="6">
                    <c:v>0.113611545774773</c:v>
                  </c:pt>
                  <c:pt idx="7">
                    <c:v>8.3428112767819348E-2</c:v>
                  </c:pt>
                  <c:pt idx="8">
                    <c:v>2.5513068546661865E-2</c:v>
                  </c:pt>
                  <c:pt idx="9">
                    <c:v>8.2223273266555638E-2</c:v>
                  </c:pt>
                </c:numCache>
              </c:numRef>
            </c:plus>
            <c:minus>
              <c:numRef>
                <c:f>SOC!$O$163:$O$172</c:f>
                <c:numCache>
                  <c:formatCode>General</c:formatCode>
                  <c:ptCount val="10"/>
                  <c:pt idx="0">
                    <c:v>2.1468969855739792E-2</c:v>
                  </c:pt>
                  <c:pt idx="1">
                    <c:v>7.5478473752454769E-2</c:v>
                  </c:pt>
                  <c:pt idx="2">
                    <c:v>0.14208682791401411</c:v>
                  </c:pt>
                  <c:pt idx="3">
                    <c:v>9.6128386372947364E-2</c:v>
                  </c:pt>
                  <c:pt idx="4">
                    <c:v>4.3973476854425146E-2</c:v>
                  </c:pt>
                  <c:pt idx="5">
                    <c:v>9.7425184971169469E-3</c:v>
                  </c:pt>
                  <c:pt idx="6">
                    <c:v>0.113611545774773</c:v>
                  </c:pt>
                  <c:pt idx="7">
                    <c:v>8.3428112767819348E-2</c:v>
                  </c:pt>
                  <c:pt idx="8">
                    <c:v>2.5513068546661865E-2</c:v>
                  </c:pt>
                  <c:pt idx="9">
                    <c:v>8.2223273266555638E-2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SOC!$J$163:$J$172</c:f>
              <c:numCache>
                <c:formatCode>General</c:formatCode>
                <c:ptCount val="10"/>
                <c:pt idx="0">
                  <c:v>1.1372499999999999</c:v>
                </c:pt>
                <c:pt idx="1">
                  <c:v>2.7164999999999999</c:v>
                </c:pt>
                <c:pt idx="2">
                  <c:v>2.2029999999999998</c:v>
                </c:pt>
                <c:pt idx="3">
                  <c:v>1.8839999999999999</c:v>
                </c:pt>
                <c:pt idx="4">
                  <c:v>2.1354999999999995</c:v>
                </c:pt>
                <c:pt idx="5">
                  <c:v>1.1252499999999999</c:v>
                </c:pt>
                <c:pt idx="6">
                  <c:v>2.7797499999999999</c:v>
                </c:pt>
                <c:pt idx="7">
                  <c:v>2.1577500000000001</c:v>
                </c:pt>
                <c:pt idx="8">
                  <c:v>1.8832499999999999</c:v>
                </c:pt>
                <c:pt idx="9">
                  <c:v>2.1100000000000003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D-498F-A4F2-0C103D7FD02E}"/>
            </c:ext>
          </c:extLst>
        </c:ser>
        <c:ser>
          <c:idx val="2"/>
          <c:order val="2"/>
          <c:tx>
            <c:strRef>
              <c:f>SOC!$K$162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SOC!$P$163:$P$172</c:f>
                <c:numCache>
                  <c:formatCode>General</c:formatCode>
                  <c:ptCount val="10"/>
                  <c:pt idx="0">
                    <c:v>1.3841363131329691E-2</c:v>
                  </c:pt>
                  <c:pt idx="1">
                    <c:v>5.2172789842982285E-2</c:v>
                  </c:pt>
                  <c:pt idx="2">
                    <c:v>9.9964577059409712E-2</c:v>
                  </c:pt>
                  <c:pt idx="3">
                    <c:v>2.8757607689096864E-2</c:v>
                  </c:pt>
                  <c:pt idx="4">
                    <c:v>3.9676819428981491E-2</c:v>
                  </c:pt>
                  <c:pt idx="5">
                    <c:v>2.861235164516655E-2</c:v>
                  </c:pt>
                  <c:pt idx="6">
                    <c:v>8.773967175685117E-2</c:v>
                  </c:pt>
                  <c:pt idx="7">
                    <c:v>2.4757153848265136E-2</c:v>
                  </c:pt>
                  <c:pt idx="8">
                    <c:v>3.2479480701924274E-2</c:v>
                  </c:pt>
                  <c:pt idx="9">
                    <c:v>4.7211403989572923E-2</c:v>
                  </c:pt>
                </c:numCache>
              </c:numRef>
            </c:plus>
            <c:minus>
              <c:numRef>
                <c:f>SOC!$P$163:$P$172</c:f>
                <c:numCache>
                  <c:formatCode>General</c:formatCode>
                  <c:ptCount val="10"/>
                  <c:pt idx="0">
                    <c:v>1.3841363131329691E-2</c:v>
                  </c:pt>
                  <c:pt idx="1">
                    <c:v>5.2172789842982285E-2</c:v>
                  </c:pt>
                  <c:pt idx="2">
                    <c:v>9.9964577059409712E-2</c:v>
                  </c:pt>
                  <c:pt idx="3">
                    <c:v>2.8757607689096864E-2</c:v>
                  </c:pt>
                  <c:pt idx="4">
                    <c:v>3.9676819428981491E-2</c:v>
                  </c:pt>
                  <c:pt idx="5">
                    <c:v>2.861235164516655E-2</c:v>
                  </c:pt>
                  <c:pt idx="6">
                    <c:v>8.773967175685117E-2</c:v>
                  </c:pt>
                  <c:pt idx="7">
                    <c:v>2.4757153848265136E-2</c:v>
                  </c:pt>
                  <c:pt idx="8">
                    <c:v>3.2479480701924274E-2</c:v>
                  </c:pt>
                  <c:pt idx="9">
                    <c:v>4.7211403989572923E-2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SOC!$K$163:$K$172</c:f>
              <c:numCache>
                <c:formatCode>General</c:formatCode>
                <c:ptCount val="10"/>
                <c:pt idx="0">
                  <c:v>1.11625</c:v>
                </c:pt>
                <c:pt idx="1">
                  <c:v>2.4080000000000004</c:v>
                </c:pt>
                <c:pt idx="2">
                  <c:v>2.0627499999999999</c:v>
                </c:pt>
                <c:pt idx="3">
                  <c:v>1.7805</c:v>
                </c:pt>
                <c:pt idx="4">
                  <c:v>1.78725</c:v>
                </c:pt>
                <c:pt idx="5">
                  <c:v>1.1040000000000001</c:v>
                </c:pt>
                <c:pt idx="6">
                  <c:v>2.54725</c:v>
                </c:pt>
                <c:pt idx="7">
                  <c:v>1.94025</c:v>
                </c:pt>
                <c:pt idx="8">
                  <c:v>1.8312499999999998</c:v>
                </c:pt>
                <c:pt idx="9">
                  <c:v>1.8752500000000001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D-498F-A4F2-0C103D7FD02E}"/>
            </c:ext>
          </c:extLst>
        </c:ser>
        <c:ser>
          <c:idx val="3"/>
          <c:order val="3"/>
          <c:tx>
            <c:strRef>
              <c:f>SOC!$L$162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SOC!$Q$163:$Q$172</c:f>
                <c:numCache>
                  <c:formatCode>General</c:formatCode>
                  <c:ptCount val="10"/>
                  <c:pt idx="0">
                    <c:v>2.2823598898216467E-2</c:v>
                  </c:pt>
                  <c:pt idx="1">
                    <c:v>4.6112182049143267E-2</c:v>
                  </c:pt>
                  <c:pt idx="2">
                    <c:v>7.131152314551506E-2</c:v>
                  </c:pt>
                  <c:pt idx="3">
                    <c:v>3.3619190948028503E-2</c:v>
                  </c:pt>
                  <c:pt idx="4">
                    <c:v>0.1047616341987848</c:v>
                  </c:pt>
                  <c:pt idx="5">
                    <c:v>1.367479433117731E-2</c:v>
                  </c:pt>
                  <c:pt idx="6">
                    <c:v>0.10124228365658294</c:v>
                  </c:pt>
                  <c:pt idx="7">
                    <c:v>8.7355118148089494E-2</c:v>
                  </c:pt>
                  <c:pt idx="8">
                    <c:v>4.0966449687518683E-2</c:v>
                  </c:pt>
                  <c:pt idx="9">
                    <c:v>4.3069710934716086E-2</c:v>
                  </c:pt>
                </c:numCache>
              </c:numRef>
            </c:plus>
            <c:minus>
              <c:numRef>
                <c:f>SOC!$Q$163:$Q$172</c:f>
                <c:numCache>
                  <c:formatCode>General</c:formatCode>
                  <c:ptCount val="10"/>
                  <c:pt idx="0">
                    <c:v>2.2823598898216467E-2</c:v>
                  </c:pt>
                  <c:pt idx="1">
                    <c:v>4.6112182049143267E-2</c:v>
                  </c:pt>
                  <c:pt idx="2">
                    <c:v>7.131152314551506E-2</c:v>
                  </c:pt>
                  <c:pt idx="3">
                    <c:v>3.3619190948028503E-2</c:v>
                  </c:pt>
                  <c:pt idx="4">
                    <c:v>0.1047616341987848</c:v>
                  </c:pt>
                  <c:pt idx="5">
                    <c:v>1.367479433117731E-2</c:v>
                  </c:pt>
                  <c:pt idx="6">
                    <c:v>0.10124228365658294</c:v>
                  </c:pt>
                  <c:pt idx="7">
                    <c:v>8.7355118148089494E-2</c:v>
                  </c:pt>
                  <c:pt idx="8">
                    <c:v>4.0966449687518683E-2</c:v>
                  </c:pt>
                  <c:pt idx="9">
                    <c:v>4.3069710934716086E-2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SOC!$L$163:$L$172</c:f>
              <c:numCache>
                <c:formatCode>General</c:formatCode>
                <c:ptCount val="10"/>
                <c:pt idx="0">
                  <c:v>1.0252499999999998</c:v>
                </c:pt>
                <c:pt idx="1">
                  <c:v>2.6425000000000001</c:v>
                </c:pt>
                <c:pt idx="2">
                  <c:v>2.0489999999999999</c:v>
                </c:pt>
                <c:pt idx="3">
                  <c:v>1.5867500000000001</c:v>
                </c:pt>
                <c:pt idx="4">
                  <c:v>2.0895000000000001</c:v>
                </c:pt>
                <c:pt idx="5">
                  <c:v>1.0485</c:v>
                </c:pt>
                <c:pt idx="6">
                  <c:v>2.6660000000000004</c:v>
                </c:pt>
                <c:pt idx="7">
                  <c:v>2.0212500000000002</c:v>
                </c:pt>
                <c:pt idx="8">
                  <c:v>1.59775</c:v>
                </c:pt>
                <c:pt idx="9">
                  <c:v>1.9885000000000002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D-498F-A4F2-0C103D7F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Soil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Organic Carbon 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91133839137"/>
          <c:y val="7.7441785294079621E-2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Soil Organic Carbon</a:t>
            </a:r>
          </a:p>
        </c:rich>
      </c:tx>
      <c:layout>
        <c:manualLayout>
          <c:xMode val="edge"/>
          <c:yMode val="edge"/>
          <c:x val="0.34376091877404213"/>
          <c:y val="5.65930956423316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7660795690012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SOC!$H$163</c:f>
              <c:strCache>
                <c:ptCount val="1"/>
                <c:pt idx="0">
                  <c:v>None-N0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SOC!$N$163:$Q$163</c:f>
                <c:numCache>
                  <c:formatCode>General</c:formatCode>
                  <c:ptCount val="4"/>
                  <c:pt idx="0">
                    <c:v>2.6064023736432837E-2</c:v>
                  </c:pt>
                  <c:pt idx="1">
                    <c:v>2.1468969855739792E-2</c:v>
                  </c:pt>
                  <c:pt idx="2">
                    <c:v>1.3841363131329691E-2</c:v>
                  </c:pt>
                  <c:pt idx="3">
                    <c:v>2.2823598898216467E-2</c:v>
                  </c:pt>
                </c:numCache>
              </c:numRef>
            </c:plus>
            <c:minus>
              <c:numRef>
                <c:f>SOC!$N$163:$Q$163</c:f>
                <c:numCache>
                  <c:formatCode>General</c:formatCode>
                  <c:ptCount val="4"/>
                  <c:pt idx="0">
                    <c:v>2.6064023736432837E-2</c:v>
                  </c:pt>
                  <c:pt idx="1">
                    <c:v>2.1468969855739792E-2</c:v>
                  </c:pt>
                  <c:pt idx="2">
                    <c:v>1.3841363131329691E-2</c:v>
                  </c:pt>
                  <c:pt idx="3">
                    <c:v>2.2823598898216467E-2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SOC!$I$163:$L$163</c:f>
              <c:numCache>
                <c:formatCode>General</c:formatCode>
                <c:ptCount val="4"/>
                <c:pt idx="0">
                  <c:v>1.089</c:v>
                </c:pt>
                <c:pt idx="1">
                  <c:v>1.1372499999999999</c:v>
                </c:pt>
                <c:pt idx="2">
                  <c:v>1.11625</c:v>
                </c:pt>
                <c:pt idx="3">
                  <c:v>1.0252499999999998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B-4CD7-9BAB-4DB0A49CDCF7}"/>
            </c:ext>
          </c:extLst>
        </c:ser>
        <c:ser>
          <c:idx val="1"/>
          <c:order val="1"/>
          <c:tx>
            <c:strRef>
              <c:f>SOC!$H$164</c:f>
              <c:strCache>
                <c:ptCount val="1"/>
                <c:pt idx="0">
                  <c:v>LDPE-N0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SOC!$N$164:$Q$164</c:f>
                <c:numCache>
                  <c:formatCode>General</c:formatCode>
                  <c:ptCount val="4"/>
                  <c:pt idx="0">
                    <c:v>0.17878665125413221</c:v>
                  </c:pt>
                  <c:pt idx="1">
                    <c:v>7.5478473752454769E-2</c:v>
                  </c:pt>
                  <c:pt idx="2">
                    <c:v>5.2172789842982285E-2</c:v>
                  </c:pt>
                  <c:pt idx="3">
                    <c:v>4.6112182049143267E-2</c:v>
                  </c:pt>
                </c:numCache>
              </c:numRef>
            </c:plus>
            <c:minus>
              <c:numRef>
                <c:f>SOC!$N$164:$Q$164</c:f>
                <c:numCache>
                  <c:formatCode>General</c:formatCode>
                  <c:ptCount val="4"/>
                  <c:pt idx="0">
                    <c:v>0.17878665125413221</c:v>
                  </c:pt>
                  <c:pt idx="1">
                    <c:v>7.5478473752454769E-2</c:v>
                  </c:pt>
                  <c:pt idx="2">
                    <c:v>5.2172789842982285E-2</c:v>
                  </c:pt>
                  <c:pt idx="3">
                    <c:v>4.6112182049143267E-2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SOC!$I$164:$L$164</c:f>
              <c:numCache>
                <c:formatCode>General</c:formatCode>
                <c:ptCount val="4"/>
                <c:pt idx="0">
                  <c:v>2.6489999999999996</c:v>
                </c:pt>
                <c:pt idx="1">
                  <c:v>2.7164999999999999</c:v>
                </c:pt>
                <c:pt idx="2">
                  <c:v>2.4080000000000004</c:v>
                </c:pt>
                <c:pt idx="3">
                  <c:v>2.6425000000000001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B-4CD7-9BAB-4DB0A49CDCF7}"/>
            </c:ext>
          </c:extLst>
        </c:ser>
        <c:ser>
          <c:idx val="2"/>
          <c:order val="2"/>
          <c:tx>
            <c:strRef>
              <c:f>SOC!$H$165</c:f>
              <c:strCache>
                <c:ptCount val="1"/>
                <c:pt idx="0">
                  <c:v>PBS-N0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SOC!$N$165:$Q$165</c:f>
                <c:numCache>
                  <c:formatCode>General</c:formatCode>
                  <c:ptCount val="4"/>
                  <c:pt idx="0">
                    <c:v>0.15525248253517027</c:v>
                  </c:pt>
                  <c:pt idx="1">
                    <c:v>0.14208682791401411</c:v>
                  </c:pt>
                  <c:pt idx="2">
                    <c:v>9.9964577059409712E-2</c:v>
                  </c:pt>
                  <c:pt idx="3">
                    <c:v>7.131152314551506E-2</c:v>
                  </c:pt>
                </c:numCache>
              </c:numRef>
            </c:plus>
            <c:minus>
              <c:numRef>
                <c:f>SOC!$N$165:$Q$165</c:f>
                <c:numCache>
                  <c:formatCode>General</c:formatCode>
                  <c:ptCount val="4"/>
                  <c:pt idx="0">
                    <c:v>0.15525248253517027</c:v>
                  </c:pt>
                  <c:pt idx="1">
                    <c:v>0.14208682791401411</c:v>
                  </c:pt>
                  <c:pt idx="2">
                    <c:v>9.9964577059409712E-2</c:v>
                  </c:pt>
                  <c:pt idx="3">
                    <c:v>7.131152314551506E-2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SOC!$I$165:$L$165</c:f>
              <c:numCache>
                <c:formatCode>General</c:formatCode>
                <c:ptCount val="4"/>
                <c:pt idx="0">
                  <c:v>2.46</c:v>
                </c:pt>
                <c:pt idx="1">
                  <c:v>2.2029999999999998</c:v>
                </c:pt>
                <c:pt idx="2">
                  <c:v>2.0627499999999999</c:v>
                </c:pt>
                <c:pt idx="3">
                  <c:v>2.0489999999999999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B-4CD7-9BAB-4DB0A49CDCF7}"/>
            </c:ext>
          </c:extLst>
        </c:ser>
        <c:ser>
          <c:idx val="3"/>
          <c:order val="3"/>
          <c:tx>
            <c:strRef>
              <c:f>SOC!$H$166</c:f>
              <c:strCache>
                <c:ptCount val="1"/>
                <c:pt idx="0">
                  <c:v>PL/H-N0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SOC!$N$166:$Q$166</c:f>
                <c:numCache>
                  <c:formatCode>General</c:formatCode>
                  <c:ptCount val="4"/>
                  <c:pt idx="0">
                    <c:v>8.9197813874556386E-2</c:v>
                  </c:pt>
                  <c:pt idx="1">
                    <c:v>9.6128386372947364E-2</c:v>
                  </c:pt>
                  <c:pt idx="2">
                    <c:v>2.8757607689096864E-2</c:v>
                  </c:pt>
                  <c:pt idx="3">
                    <c:v>3.3619190948028503E-2</c:v>
                  </c:pt>
                </c:numCache>
              </c:numRef>
            </c:plus>
            <c:minus>
              <c:numRef>
                <c:f>SOC!$N$166:$Q$166</c:f>
                <c:numCache>
                  <c:formatCode>General</c:formatCode>
                  <c:ptCount val="4"/>
                  <c:pt idx="0">
                    <c:v>8.9197813874556386E-2</c:v>
                  </c:pt>
                  <c:pt idx="1">
                    <c:v>9.6128386372947364E-2</c:v>
                  </c:pt>
                  <c:pt idx="2">
                    <c:v>2.8757607689096864E-2</c:v>
                  </c:pt>
                  <c:pt idx="3">
                    <c:v>3.3619190948028503E-2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SOC!$I$166:$L$166</c:f>
              <c:numCache>
                <c:formatCode>General</c:formatCode>
                <c:ptCount val="4"/>
                <c:pt idx="0">
                  <c:v>1.97925</c:v>
                </c:pt>
                <c:pt idx="1">
                  <c:v>1.8839999999999999</c:v>
                </c:pt>
                <c:pt idx="2">
                  <c:v>1.7805</c:v>
                </c:pt>
                <c:pt idx="3">
                  <c:v>1.5867500000000001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B-4CD7-9BAB-4DB0A49CDCF7}"/>
            </c:ext>
          </c:extLst>
        </c:ser>
        <c:ser>
          <c:idx val="4"/>
          <c:order val="4"/>
          <c:tx>
            <c:strRef>
              <c:f>SOC!$H$167</c:f>
              <c:strCache>
                <c:ptCount val="1"/>
                <c:pt idx="0">
                  <c:v>PLA-N0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SOC!$N$167:$Q$167</c:f>
                <c:numCache>
                  <c:formatCode>General</c:formatCode>
                  <c:ptCount val="4"/>
                  <c:pt idx="0">
                    <c:v>0.10477436073136721</c:v>
                  </c:pt>
                  <c:pt idx="1">
                    <c:v>4.3973476854425146E-2</c:v>
                  </c:pt>
                  <c:pt idx="2">
                    <c:v>3.9676819428981491E-2</c:v>
                  </c:pt>
                  <c:pt idx="3">
                    <c:v>0.1047616341987848</c:v>
                  </c:pt>
                </c:numCache>
              </c:numRef>
            </c:plus>
            <c:minus>
              <c:numRef>
                <c:f>SOC!$N$167:$Q$167</c:f>
                <c:numCache>
                  <c:formatCode>General</c:formatCode>
                  <c:ptCount val="4"/>
                  <c:pt idx="0">
                    <c:v>0.10477436073136721</c:v>
                  </c:pt>
                  <c:pt idx="1">
                    <c:v>4.3973476854425146E-2</c:v>
                  </c:pt>
                  <c:pt idx="2">
                    <c:v>3.9676819428981491E-2</c:v>
                  </c:pt>
                  <c:pt idx="3">
                    <c:v>0.1047616341987848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SOC!$I$167:$L$167</c:f>
              <c:numCache>
                <c:formatCode>General</c:formatCode>
                <c:ptCount val="4"/>
                <c:pt idx="0">
                  <c:v>2.0934999999999997</c:v>
                </c:pt>
                <c:pt idx="1">
                  <c:v>2.1354999999999995</c:v>
                </c:pt>
                <c:pt idx="2">
                  <c:v>1.78725</c:v>
                </c:pt>
                <c:pt idx="3">
                  <c:v>2.0895000000000001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B-4CD7-9BAB-4DB0A49CDCF7}"/>
            </c:ext>
          </c:extLst>
        </c:ser>
        <c:ser>
          <c:idx val="5"/>
          <c:order val="5"/>
          <c:tx>
            <c:strRef>
              <c:f>SOC!$H$168</c:f>
              <c:strCache>
                <c:ptCount val="1"/>
                <c:pt idx="0">
                  <c:v>None-N1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SOC!$N$168:$Q$168</c:f>
                <c:numCache>
                  <c:formatCode>General</c:formatCode>
                  <c:ptCount val="4"/>
                  <c:pt idx="0">
                    <c:v>3.0210373494325888E-2</c:v>
                  </c:pt>
                  <c:pt idx="1">
                    <c:v>9.7425184971169469E-3</c:v>
                  </c:pt>
                  <c:pt idx="2">
                    <c:v>2.861235164516655E-2</c:v>
                  </c:pt>
                  <c:pt idx="3">
                    <c:v>1.367479433117731E-2</c:v>
                  </c:pt>
                </c:numCache>
              </c:numRef>
            </c:plus>
            <c:minus>
              <c:numRef>
                <c:f>SOC!$N$168:$Q$168</c:f>
                <c:numCache>
                  <c:formatCode>General</c:formatCode>
                  <c:ptCount val="4"/>
                  <c:pt idx="0">
                    <c:v>3.0210373494325888E-2</c:v>
                  </c:pt>
                  <c:pt idx="1">
                    <c:v>9.7425184971169469E-3</c:v>
                  </c:pt>
                  <c:pt idx="2">
                    <c:v>2.861235164516655E-2</c:v>
                  </c:pt>
                  <c:pt idx="3">
                    <c:v>1.367479433117731E-2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SOC!$I$168:$L$168</c:f>
              <c:numCache>
                <c:formatCode>General</c:formatCode>
                <c:ptCount val="4"/>
                <c:pt idx="0">
                  <c:v>1.131</c:v>
                </c:pt>
                <c:pt idx="1">
                  <c:v>1.1252499999999999</c:v>
                </c:pt>
                <c:pt idx="2">
                  <c:v>1.1040000000000001</c:v>
                </c:pt>
                <c:pt idx="3">
                  <c:v>1.0485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B-4CD7-9BAB-4DB0A49CDCF7}"/>
            </c:ext>
          </c:extLst>
        </c:ser>
        <c:ser>
          <c:idx val="6"/>
          <c:order val="6"/>
          <c:tx>
            <c:strRef>
              <c:f>SOC!$H$169</c:f>
              <c:strCache>
                <c:ptCount val="1"/>
                <c:pt idx="0">
                  <c:v>LDPE-N1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SOC!$N$169:$Q$169</c:f>
                <c:numCache>
                  <c:formatCode>General</c:formatCode>
                  <c:ptCount val="4"/>
                  <c:pt idx="0">
                    <c:v>8.6681409002546173E-2</c:v>
                  </c:pt>
                  <c:pt idx="1">
                    <c:v>0.113611545774773</c:v>
                  </c:pt>
                  <c:pt idx="2">
                    <c:v>8.773967175685117E-2</c:v>
                  </c:pt>
                  <c:pt idx="3">
                    <c:v>0.10124228365658294</c:v>
                  </c:pt>
                </c:numCache>
              </c:numRef>
            </c:plus>
            <c:minus>
              <c:numRef>
                <c:f>SOC!$N$169:$Q$169</c:f>
                <c:numCache>
                  <c:formatCode>General</c:formatCode>
                  <c:ptCount val="4"/>
                  <c:pt idx="0">
                    <c:v>8.6681409002546173E-2</c:v>
                  </c:pt>
                  <c:pt idx="1">
                    <c:v>0.113611545774773</c:v>
                  </c:pt>
                  <c:pt idx="2">
                    <c:v>8.773967175685117E-2</c:v>
                  </c:pt>
                  <c:pt idx="3">
                    <c:v>0.10124228365658294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SOC!$I$169:$L$169</c:f>
              <c:numCache>
                <c:formatCode>General</c:formatCode>
                <c:ptCount val="4"/>
                <c:pt idx="0">
                  <c:v>2.6055000000000001</c:v>
                </c:pt>
                <c:pt idx="1">
                  <c:v>2.7797499999999999</c:v>
                </c:pt>
                <c:pt idx="2">
                  <c:v>2.54725</c:v>
                </c:pt>
                <c:pt idx="3">
                  <c:v>2.6660000000000004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B-4CD7-9BAB-4DB0A49CDCF7}"/>
            </c:ext>
          </c:extLst>
        </c:ser>
        <c:ser>
          <c:idx val="7"/>
          <c:order val="7"/>
          <c:tx>
            <c:strRef>
              <c:f>SOC!$H$170</c:f>
              <c:strCache>
                <c:ptCount val="1"/>
                <c:pt idx="0">
                  <c:v>PBS-N1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SOC!$N$170:$Q$170</c:f>
                <c:numCache>
                  <c:formatCode>General</c:formatCode>
                  <c:ptCount val="4"/>
                  <c:pt idx="0">
                    <c:v>0.25701686066611829</c:v>
                  </c:pt>
                  <c:pt idx="1">
                    <c:v>8.3428112767819348E-2</c:v>
                  </c:pt>
                  <c:pt idx="2">
                    <c:v>2.4757153848265136E-2</c:v>
                  </c:pt>
                  <c:pt idx="3">
                    <c:v>8.7355118148089494E-2</c:v>
                  </c:pt>
                </c:numCache>
              </c:numRef>
            </c:plus>
            <c:minus>
              <c:numRef>
                <c:f>SOC!$N$170:$Q$170</c:f>
                <c:numCache>
                  <c:formatCode>General</c:formatCode>
                  <c:ptCount val="4"/>
                  <c:pt idx="0">
                    <c:v>0.25701686066611829</c:v>
                  </c:pt>
                  <c:pt idx="1">
                    <c:v>8.3428112767819348E-2</c:v>
                  </c:pt>
                  <c:pt idx="2">
                    <c:v>2.4757153848265136E-2</c:v>
                  </c:pt>
                  <c:pt idx="3">
                    <c:v>8.7355118148089494E-2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SOC!$I$170:$L$170</c:f>
              <c:numCache>
                <c:formatCode>General</c:formatCode>
                <c:ptCount val="4"/>
                <c:pt idx="0">
                  <c:v>2.1844999999999999</c:v>
                </c:pt>
                <c:pt idx="1">
                  <c:v>2.1577500000000001</c:v>
                </c:pt>
                <c:pt idx="2">
                  <c:v>1.94025</c:v>
                </c:pt>
                <c:pt idx="3">
                  <c:v>2.0212500000000002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B-4CD7-9BAB-4DB0A49CDCF7}"/>
            </c:ext>
          </c:extLst>
        </c:ser>
        <c:ser>
          <c:idx val="8"/>
          <c:order val="8"/>
          <c:tx>
            <c:strRef>
              <c:f>SOC!$H$171</c:f>
              <c:strCache>
                <c:ptCount val="1"/>
                <c:pt idx="0">
                  <c:v>PL/H-N1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SOC!$N$171:$Q$171</c:f>
                <c:numCache>
                  <c:formatCode>General</c:formatCode>
                  <c:ptCount val="4"/>
                  <c:pt idx="0">
                    <c:v>3.3089525029330165E-2</c:v>
                  </c:pt>
                  <c:pt idx="1">
                    <c:v>2.5513068546661865E-2</c:v>
                  </c:pt>
                  <c:pt idx="2">
                    <c:v>3.2479480701924274E-2</c:v>
                  </c:pt>
                  <c:pt idx="3">
                    <c:v>4.0966449687518683E-2</c:v>
                  </c:pt>
                </c:numCache>
              </c:numRef>
            </c:plus>
            <c:minus>
              <c:numRef>
                <c:f>SOC!$N$171:$Q$171</c:f>
                <c:numCache>
                  <c:formatCode>General</c:formatCode>
                  <c:ptCount val="4"/>
                  <c:pt idx="0">
                    <c:v>3.3089525029330165E-2</c:v>
                  </c:pt>
                  <c:pt idx="1">
                    <c:v>2.5513068546661865E-2</c:v>
                  </c:pt>
                  <c:pt idx="2">
                    <c:v>3.2479480701924274E-2</c:v>
                  </c:pt>
                  <c:pt idx="3">
                    <c:v>4.0966449687518683E-2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SOC!$I$171:$L$171</c:f>
              <c:numCache>
                <c:formatCode>General</c:formatCode>
                <c:ptCount val="4"/>
                <c:pt idx="0">
                  <c:v>1.9662499999999998</c:v>
                </c:pt>
                <c:pt idx="1">
                  <c:v>1.8832499999999999</c:v>
                </c:pt>
                <c:pt idx="2">
                  <c:v>1.8312499999999998</c:v>
                </c:pt>
                <c:pt idx="3">
                  <c:v>1.59775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B-4CD7-9BAB-4DB0A49CDCF7}"/>
            </c:ext>
          </c:extLst>
        </c:ser>
        <c:ser>
          <c:idx val="9"/>
          <c:order val="9"/>
          <c:tx>
            <c:strRef>
              <c:f>SOC!$H$172</c:f>
              <c:strCache>
                <c:ptCount val="1"/>
                <c:pt idx="0">
                  <c:v>PLA-N1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SOC!$N$172:$Q$172</c:f>
                <c:numCache>
                  <c:formatCode>General</c:formatCode>
                  <c:ptCount val="4"/>
                  <c:pt idx="0">
                    <c:v>0.17577826941917477</c:v>
                  </c:pt>
                  <c:pt idx="1">
                    <c:v>8.2223273266555638E-2</c:v>
                  </c:pt>
                  <c:pt idx="2">
                    <c:v>4.7211403989572923E-2</c:v>
                  </c:pt>
                  <c:pt idx="3">
                    <c:v>4.3069710934716086E-2</c:v>
                  </c:pt>
                </c:numCache>
              </c:numRef>
            </c:plus>
            <c:minus>
              <c:numRef>
                <c:f>SOC!$N$172:$Q$172</c:f>
                <c:numCache>
                  <c:formatCode>General</c:formatCode>
                  <c:ptCount val="4"/>
                  <c:pt idx="0">
                    <c:v>0.17577826941917477</c:v>
                  </c:pt>
                  <c:pt idx="1">
                    <c:v>8.2223273266555638E-2</c:v>
                  </c:pt>
                  <c:pt idx="2">
                    <c:v>4.7211403989572923E-2</c:v>
                  </c:pt>
                  <c:pt idx="3">
                    <c:v>4.3069710934716086E-2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SOC!$I$162:$L$162</c:f>
              <c:strCache>
                <c:ptCount val="4"/>
                <c:pt idx="0">
                  <c:v>5D</c:v>
                </c:pt>
                <c:pt idx="1">
                  <c:v>15D</c:v>
                </c:pt>
                <c:pt idx="2">
                  <c:v>30D</c:v>
                </c:pt>
                <c:pt idx="3">
                  <c:v>193D</c:v>
                </c:pt>
              </c:strCache>
            </c:strRef>
          </c:cat>
          <c:val>
            <c:numRef>
              <c:f>SOC!$I$172:$L$172</c:f>
              <c:numCache>
                <c:formatCode>General</c:formatCode>
                <c:ptCount val="4"/>
                <c:pt idx="0">
                  <c:v>2.1179999999999999</c:v>
                </c:pt>
                <c:pt idx="1">
                  <c:v>2.1100000000000003</c:v>
                </c:pt>
                <c:pt idx="2">
                  <c:v>1.8752500000000001</c:v>
                </c:pt>
                <c:pt idx="3">
                  <c:v>1.9885000000000002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3B-4CD7-9BAB-4DB0A49CD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Soil Organic Carbon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(%)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2322681886986353"/>
          <c:y val="7.1782548828255549E-2"/>
          <c:w val="0.37677318113013653"/>
          <c:h val="0.125461100045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β</a:t>
            </a:r>
            <a:r>
              <a:rPr lang="el-GR" sz="1600" b="0" i="0" u="none" strike="noStrike" baseline="0">
                <a:effectLst/>
              </a:rPr>
              <a:t>-</a:t>
            </a: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xylosidase (XYL)</a:t>
            </a:r>
            <a:endPara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XYL!$I$162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XYL!$N$163:$N$172</c:f>
                <c:numCache>
                  <c:formatCode>General</c:formatCode>
                  <c:ptCount val="10"/>
                  <c:pt idx="0">
                    <c:v>1.296181312854189</c:v>
                  </c:pt>
                  <c:pt idx="1">
                    <c:v>2.9844750438737178</c:v>
                  </c:pt>
                  <c:pt idx="2">
                    <c:v>3.5509353259904253</c:v>
                  </c:pt>
                  <c:pt idx="3">
                    <c:v>0.62964102283668932</c:v>
                  </c:pt>
                  <c:pt idx="4">
                    <c:v>4.2643115056995224</c:v>
                  </c:pt>
                  <c:pt idx="5">
                    <c:v>4.2916266377203991</c:v>
                  </c:pt>
                  <c:pt idx="6">
                    <c:v>4.7660610935883909</c:v>
                  </c:pt>
                  <c:pt idx="7">
                    <c:v>3.2131591397184107</c:v>
                  </c:pt>
                  <c:pt idx="8">
                    <c:v>0.90215766101894423</c:v>
                  </c:pt>
                  <c:pt idx="9">
                    <c:v>4.6001466083906042</c:v>
                  </c:pt>
                </c:numCache>
              </c:numRef>
            </c:plus>
            <c:minus>
              <c:numRef>
                <c:f>XYL!$N$163:$N$172</c:f>
                <c:numCache>
                  <c:formatCode>General</c:formatCode>
                  <c:ptCount val="10"/>
                  <c:pt idx="0">
                    <c:v>1.296181312854189</c:v>
                  </c:pt>
                  <c:pt idx="1">
                    <c:v>2.9844750438737178</c:v>
                  </c:pt>
                  <c:pt idx="2">
                    <c:v>3.5509353259904253</c:v>
                  </c:pt>
                  <c:pt idx="3">
                    <c:v>0.62964102283668932</c:v>
                  </c:pt>
                  <c:pt idx="4">
                    <c:v>4.2643115056995224</c:v>
                  </c:pt>
                  <c:pt idx="5">
                    <c:v>4.2916266377203991</c:v>
                  </c:pt>
                  <c:pt idx="6">
                    <c:v>4.7660610935883909</c:v>
                  </c:pt>
                  <c:pt idx="7">
                    <c:v>3.2131591397184107</c:v>
                  </c:pt>
                  <c:pt idx="8">
                    <c:v>0.90215766101894423</c:v>
                  </c:pt>
                  <c:pt idx="9">
                    <c:v>4.6001466083906042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XYL!$H$163:$H$172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XYL!$I$163:$I$172</c:f>
              <c:numCache>
                <c:formatCode>General</c:formatCode>
                <c:ptCount val="10"/>
                <c:pt idx="0">
                  <c:v>20.278982756872718</c:v>
                </c:pt>
                <c:pt idx="1">
                  <c:v>18.468796348689583</c:v>
                </c:pt>
                <c:pt idx="2">
                  <c:v>18.097335433507133</c:v>
                </c:pt>
                <c:pt idx="3">
                  <c:v>14.735314882515466</c:v>
                </c:pt>
                <c:pt idx="4">
                  <c:v>18.001918300185494</c:v>
                </c:pt>
                <c:pt idx="5">
                  <c:v>17.310520038354952</c:v>
                </c:pt>
                <c:pt idx="6">
                  <c:v>16.127820816536616</c:v>
                </c:pt>
                <c:pt idx="7">
                  <c:v>17.392825472840052</c:v>
                </c:pt>
                <c:pt idx="8">
                  <c:v>13.954552047633523</c:v>
                </c:pt>
                <c:pt idx="9">
                  <c:v>17.207019994505472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A-4025-BCE6-621275E85E6D}"/>
            </c:ext>
          </c:extLst>
        </c:ser>
        <c:ser>
          <c:idx val="1"/>
          <c:order val="1"/>
          <c:tx>
            <c:strRef>
              <c:f>XYL!$J$162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XYL!$O$163:$O$172</c:f>
                <c:numCache>
                  <c:formatCode>General</c:formatCode>
                  <c:ptCount val="10"/>
                  <c:pt idx="0">
                    <c:v>6.5523072496229</c:v>
                  </c:pt>
                  <c:pt idx="1">
                    <c:v>6.2245821240858668</c:v>
                  </c:pt>
                  <c:pt idx="2">
                    <c:v>6.7131896833997962</c:v>
                  </c:pt>
                  <c:pt idx="3">
                    <c:v>1.114944376137204</c:v>
                  </c:pt>
                  <c:pt idx="4">
                    <c:v>5.568451826933269</c:v>
                  </c:pt>
                  <c:pt idx="5">
                    <c:v>1.0280942484527917</c:v>
                  </c:pt>
                  <c:pt idx="6">
                    <c:v>1.0704309972004331</c:v>
                  </c:pt>
                  <c:pt idx="7">
                    <c:v>2.8305078602416502</c:v>
                  </c:pt>
                  <c:pt idx="8">
                    <c:v>0.61855061085146346</c:v>
                  </c:pt>
                  <c:pt idx="9">
                    <c:v>2.74125967513175</c:v>
                  </c:pt>
                </c:numCache>
              </c:numRef>
            </c:plus>
            <c:minus>
              <c:numRef>
                <c:f>XYL!$O$163:$O$172</c:f>
                <c:numCache>
                  <c:formatCode>General</c:formatCode>
                  <c:ptCount val="10"/>
                  <c:pt idx="0">
                    <c:v>6.5523072496229</c:v>
                  </c:pt>
                  <c:pt idx="1">
                    <c:v>6.2245821240858668</c:v>
                  </c:pt>
                  <c:pt idx="2">
                    <c:v>6.7131896833997962</c:v>
                  </c:pt>
                  <c:pt idx="3">
                    <c:v>1.114944376137204</c:v>
                  </c:pt>
                  <c:pt idx="4">
                    <c:v>5.568451826933269</c:v>
                  </c:pt>
                  <c:pt idx="5">
                    <c:v>1.0280942484527917</c:v>
                  </c:pt>
                  <c:pt idx="6">
                    <c:v>1.0704309972004331</c:v>
                  </c:pt>
                  <c:pt idx="7">
                    <c:v>2.8305078602416502</c:v>
                  </c:pt>
                  <c:pt idx="8">
                    <c:v>0.61855061085146346</c:v>
                  </c:pt>
                  <c:pt idx="9">
                    <c:v>2.74125967513175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XYL!$H$163:$H$172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XYL!$J$163:$J$172</c:f>
              <c:numCache>
                <c:formatCode>General</c:formatCode>
                <c:ptCount val="10"/>
                <c:pt idx="0">
                  <c:v>12.859875159501568</c:v>
                </c:pt>
                <c:pt idx="1">
                  <c:v>11.858868687070368</c:v>
                </c:pt>
                <c:pt idx="2">
                  <c:v>12.833841571982202</c:v>
                </c:pt>
                <c:pt idx="3">
                  <c:v>15.651288008366556</c:v>
                </c:pt>
                <c:pt idx="4">
                  <c:v>11.816108492904025</c:v>
                </c:pt>
                <c:pt idx="5">
                  <c:v>15.332101923025796</c:v>
                </c:pt>
                <c:pt idx="6">
                  <c:v>14.847350452094005</c:v>
                </c:pt>
                <c:pt idx="7">
                  <c:v>16.181546831153881</c:v>
                </c:pt>
                <c:pt idx="8">
                  <c:v>26.906293917785764</c:v>
                </c:pt>
                <c:pt idx="9">
                  <c:v>16.019064976227916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DA-4025-BCE6-621275E85E6D}"/>
            </c:ext>
          </c:extLst>
        </c:ser>
        <c:ser>
          <c:idx val="2"/>
          <c:order val="2"/>
          <c:tx>
            <c:strRef>
              <c:f>XYL!$K$162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XYL!$P$163:$P$172</c:f>
                <c:numCache>
                  <c:formatCode>General</c:formatCode>
                  <c:ptCount val="10"/>
                  <c:pt idx="0">
                    <c:v>1.7959387225900925</c:v>
                  </c:pt>
                  <c:pt idx="1">
                    <c:v>1.1824317483747553</c:v>
                  </c:pt>
                  <c:pt idx="2">
                    <c:v>3.2298163934625044</c:v>
                  </c:pt>
                  <c:pt idx="3">
                    <c:v>0.32410419785937505</c:v>
                  </c:pt>
                  <c:pt idx="4">
                    <c:v>2.5952920817154101</c:v>
                  </c:pt>
                  <c:pt idx="5">
                    <c:v>2.0768638910921844</c:v>
                  </c:pt>
                  <c:pt idx="6">
                    <c:v>3.1555058147272859</c:v>
                  </c:pt>
                  <c:pt idx="7">
                    <c:v>3.5693341715368558</c:v>
                  </c:pt>
                  <c:pt idx="8">
                    <c:v>1.3479517847074991</c:v>
                  </c:pt>
                  <c:pt idx="9">
                    <c:v>2.671125184141379</c:v>
                  </c:pt>
                </c:numCache>
              </c:numRef>
            </c:plus>
            <c:minus>
              <c:numRef>
                <c:f>XYL!$P$163:$P$172</c:f>
                <c:numCache>
                  <c:formatCode>General</c:formatCode>
                  <c:ptCount val="10"/>
                  <c:pt idx="0">
                    <c:v>1.7959387225900925</c:v>
                  </c:pt>
                  <c:pt idx="1">
                    <c:v>1.1824317483747553</c:v>
                  </c:pt>
                  <c:pt idx="2">
                    <c:v>3.2298163934625044</c:v>
                  </c:pt>
                  <c:pt idx="3">
                    <c:v>0.32410419785937505</c:v>
                  </c:pt>
                  <c:pt idx="4">
                    <c:v>2.5952920817154101</c:v>
                  </c:pt>
                  <c:pt idx="5">
                    <c:v>2.0768638910921844</c:v>
                  </c:pt>
                  <c:pt idx="6">
                    <c:v>3.1555058147272859</c:v>
                  </c:pt>
                  <c:pt idx="7">
                    <c:v>3.5693341715368558</c:v>
                  </c:pt>
                  <c:pt idx="8">
                    <c:v>1.3479517847074991</c:v>
                  </c:pt>
                  <c:pt idx="9">
                    <c:v>2.671125184141379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XYL!$H$163:$H$172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XYL!$K$163:$K$172</c:f>
              <c:numCache>
                <c:formatCode>General</c:formatCode>
                <c:ptCount val="10"/>
                <c:pt idx="0">
                  <c:v>17.763691620734157</c:v>
                </c:pt>
                <c:pt idx="1">
                  <c:v>16.652317931923285</c:v>
                </c:pt>
                <c:pt idx="2">
                  <c:v>16.328662194202153</c:v>
                </c:pt>
                <c:pt idx="3">
                  <c:v>22.029645837073641</c:v>
                </c:pt>
                <c:pt idx="4">
                  <c:v>16.063106832501482</c:v>
                </c:pt>
                <c:pt idx="5">
                  <c:v>18.467092740847395</c:v>
                </c:pt>
                <c:pt idx="6">
                  <c:v>16.304184358823733</c:v>
                </c:pt>
                <c:pt idx="7">
                  <c:v>17.457952235241599</c:v>
                </c:pt>
                <c:pt idx="8">
                  <c:v>22.156889698141828</c:v>
                </c:pt>
                <c:pt idx="9">
                  <c:v>17.111901917378276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DA-4025-BCE6-621275E85E6D}"/>
            </c:ext>
          </c:extLst>
        </c:ser>
        <c:ser>
          <c:idx val="3"/>
          <c:order val="3"/>
          <c:tx>
            <c:strRef>
              <c:f>XYL!$L$162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XYL!$Q$163:$Q$172</c:f>
                <c:numCache>
                  <c:formatCode>General</c:formatCode>
                  <c:ptCount val="10"/>
                  <c:pt idx="0">
                    <c:v>1.5759165946226739</c:v>
                  </c:pt>
                  <c:pt idx="1">
                    <c:v>1.5757237568011899</c:v>
                  </c:pt>
                  <c:pt idx="2">
                    <c:v>3.6122639515980799</c:v>
                  </c:pt>
                  <c:pt idx="3">
                    <c:v>0.62409074269548181</c:v>
                  </c:pt>
                  <c:pt idx="4">
                    <c:v>2.1216811726508622</c:v>
                  </c:pt>
                  <c:pt idx="5">
                    <c:v>3.2800370870050894</c:v>
                  </c:pt>
                  <c:pt idx="6">
                    <c:v>3.2472709336371781</c:v>
                  </c:pt>
                  <c:pt idx="7">
                    <c:v>3.6441035404827278</c:v>
                  </c:pt>
                  <c:pt idx="8">
                    <c:v>1.195489710640298</c:v>
                  </c:pt>
                  <c:pt idx="9">
                    <c:v>2.5723388172904422</c:v>
                  </c:pt>
                </c:numCache>
              </c:numRef>
            </c:plus>
            <c:minus>
              <c:numRef>
                <c:f>XYL!$Q$163:$Q$172</c:f>
                <c:numCache>
                  <c:formatCode>General</c:formatCode>
                  <c:ptCount val="10"/>
                  <c:pt idx="0">
                    <c:v>1.5759165946226739</c:v>
                  </c:pt>
                  <c:pt idx="1">
                    <c:v>1.5757237568011899</c:v>
                  </c:pt>
                  <c:pt idx="2">
                    <c:v>3.6122639515980799</c:v>
                  </c:pt>
                  <c:pt idx="3">
                    <c:v>0.62409074269548181</c:v>
                  </c:pt>
                  <c:pt idx="4">
                    <c:v>2.1216811726508622</c:v>
                  </c:pt>
                  <c:pt idx="5">
                    <c:v>3.2800370870050894</c:v>
                  </c:pt>
                  <c:pt idx="6">
                    <c:v>3.2472709336371781</c:v>
                  </c:pt>
                  <c:pt idx="7">
                    <c:v>3.6441035404827278</c:v>
                  </c:pt>
                  <c:pt idx="8">
                    <c:v>1.195489710640298</c:v>
                  </c:pt>
                  <c:pt idx="9">
                    <c:v>2.5723388172904422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XYL!$H$163:$H$172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XYL!$L$163:$L$172</c:f>
              <c:numCache>
                <c:formatCode>General</c:formatCode>
                <c:ptCount val="10"/>
                <c:pt idx="0">
                  <c:v>15.67403166512603</c:v>
                </c:pt>
                <c:pt idx="1">
                  <c:v>16.739262551425789</c:v>
                </c:pt>
                <c:pt idx="2">
                  <c:v>15.486818381412531</c:v>
                </c:pt>
                <c:pt idx="3">
                  <c:v>12.278596413014753</c:v>
                </c:pt>
                <c:pt idx="4">
                  <c:v>17.00580825807759</c:v>
                </c:pt>
                <c:pt idx="5">
                  <c:v>14.940590231034923</c:v>
                </c:pt>
                <c:pt idx="6">
                  <c:v>14.217800667288291</c:v>
                </c:pt>
                <c:pt idx="7">
                  <c:v>14.73171936726056</c:v>
                </c:pt>
                <c:pt idx="8">
                  <c:v>13.797679307325627</c:v>
                </c:pt>
                <c:pt idx="9">
                  <c:v>12.743981666550232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DA-4025-BCE6-621275E8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XYL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(nmols g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1917668857613939"/>
          <c:y val="0.10371436329079554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Leucine aminopeptidase (LAP</a:t>
            </a:r>
            <a:r>
              <a:rPr lang="en-US" sz="1600" b="0" i="0" u="none" strike="noStrike" baseline="0">
                <a:effectLst/>
              </a:rPr>
              <a:t>)</a:t>
            </a:r>
            <a:endPara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LAP!$I$162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LAP!$N$163:$N$172</c:f>
                <c:numCache>
                  <c:formatCode>General</c:formatCode>
                  <c:ptCount val="10"/>
                  <c:pt idx="0">
                    <c:v>8.6716349006080051</c:v>
                  </c:pt>
                  <c:pt idx="1">
                    <c:v>8.8155023110306026</c:v>
                  </c:pt>
                  <c:pt idx="2">
                    <c:v>10.466941534359025</c:v>
                  </c:pt>
                  <c:pt idx="3">
                    <c:v>5.8766794148819326</c:v>
                  </c:pt>
                  <c:pt idx="4">
                    <c:v>9.8632161260478846</c:v>
                  </c:pt>
                  <c:pt idx="5">
                    <c:v>2.3789066717104697</c:v>
                  </c:pt>
                  <c:pt idx="6">
                    <c:v>1.2768132390042077</c:v>
                  </c:pt>
                  <c:pt idx="7">
                    <c:v>3.6998436925478408</c:v>
                  </c:pt>
                  <c:pt idx="8">
                    <c:v>5.9357634324311084</c:v>
                  </c:pt>
                  <c:pt idx="9">
                    <c:v>5.0019955007935053</c:v>
                  </c:pt>
                </c:numCache>
              </c:numRef>
            </c:plus>
            <c:minus>
              <c:numRef>
                <c:f>LAP!$N$163:$N$172</c:f>
                <c:numCache>
                  <c:formatCode>General</c:formatCode>
                  <c:ptCount val="10"/>
                  <c:pt idx="0">
                    <c:v>8.6716349006080051</c:v>
                  </c:pt>
                  <c:pt idx="1">
                    <c:v>8.8155023110306026</c:v>
                  </c:pt>
                  <c:pt idx="2">
                    <c:v>10.466941534359025</c:v>
                  </c:pt>
                  <c:pt idx="3">
                    <c:v>5.8766794148819326</c:v>
                  </c:pt>
                  <c:pt idx="4">
                    <c:v>9.8632161260478846</c:v>
                  </c:pt>
                  <c:pt idx="5">
                    <c:v>2.3789066717104697</c:v>
                  </c:pt>
                  <c:pt idx="6">
                    <c:v>1.2768132390042077</c:v>
                  </c:pt>
                  <c:pt idx="7">
                    <c:v>3.6998436925478408</c:v>
                  </c:pt>
                  <c:pt idx="8">
                    <c:v>5.9357634324311084</c:v>
                  </c:pt>
                  <c:pt idx="9">
                    <c:v>5.0019955007935053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LAP!$H$163:$H$172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LAP!$I$163:$I$172</c:f>
              <c:numCache>
                <c:formatCode>General</c:formatCode>
                <c:ptCount val="10"/>
                <c:pt idx="0">
                  <c:v>38.629208925050399</c:v>
                </c:pt>
                <c:pt idx="1">
                  <c:v>39.682036315448563</c:v>
                </c:pt>
                <c:pt idx="2">
                  <c:v>38.91412325584772</c:v>
                </c:pt>
                <c:pt idx="3">
                  <c:v>134.02452309205063</c:v>
                </c:pt>
                <c:pt idx="4">
                  <c:v>38.824222285035418</c:v>
                </c:pt>
                <c:pt idx="5">
                  <c:v>26.433843787046413</c:v>
                </c:pt>
                <c:pt idx="6">
                  <c:v>28.787156595292227</c:v>
                </c:pt>
                <c:pt idx="7">
                  <c:v>27.833825831433217</c:v>
                </c:pt>
                <c:pt idx="8">
                  <c:v>119.04586119275531</c:v>
                </c:pt>
                <c:pt idx="9">
                  <c:v>29.968381217618294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1-4129-A4BD-93294FC9858C}"/>
            </c:ext>
          </c:extLst>
        </c:ser>
        <c:ser>
          <c:idx val="1"/>
          <c:order val="1"/>
          <c:tx>
            <c:strRef>
              <c:f>LAP!$J$162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LAP!$O$163:$O$172</c:f>
                <c:numCache>
                  <c:formatCode>General</c:formatCode>
                  <c:ptCount val="10"/>
                  <c:pt idx="0">
                    <c:v>5.7413993167564712</c:v>
                  </c:pt>
                  <c:pt idx="1">
                    <c:v>4.2280326742705157</c:v>
                  </c:pt>
                  <c:pt idx="2">
                    <c:v>3.5570423883791253</c:v>
                  </c:pt>
                  <c:pt idx="3">
                    <c:v>6.0870804280860566</c:v>
                  </c:pt>
                  <c:pt idx="4">
                    <c:v>5.2501868778803198</c:v>
                  </c:pt>
                  <c:pt idx="5">
                    <c:v>5.2009695335950781</c:v>
                  </c:pt>
                  <c:pt idx="6">
                    <c:v>2.0417588609703121</c:v>
                  </c:pt>
                  <c:pt idx="7">
                    <c:v>4.294407633417535</c:v>
                  </c:pt>
                  <c:pt idx="8">
                    <c:v>14.603433712163802</c:v>
                  </c:pt>
                  <c:pt idx="9">
                    <c:v>5.3298420063942347</c:v>
                  </c:pt>
                </c:numCache>
              </c:numRef>
            </c:plus>
            <c:minus>
              <c:numRef>
                <c:f>LAP!$O$163:$O$172</c:f>
                <c:numCache>
                  <c:formatCode>General</c:formatCode>
                  <c:ptCount val="10"/>
                  <c:pt idx="0">
                    <c:v>5.7413993167564712</c:v>
                  </c:pt>
                  <c:pt idx="1">
                    <c:v>4.2280326742705157</c:v>
                  </c:pt>
                  <c:pt idx="2">
                    <c:v>3.5570423883791253</c:v>
                  </c:pt>
                  <c:pt idx="3">
                    <c:v>6.0870804280860566</c:v>
                  </c:pt>
                  <c:pt idx="4">
                    <c:v>5.2501868778803198</c:v>
                  </c:pt>
                  <c:pt idx="5">
                    <c:v>5.2009695335950781</c:v>
                  </c:pt>
                  <c:pt idx="6">
                    <c:v>2.0417588609703121</c:v>
                  </c:pt>
                  <c:pt idx="7">
                    <c:v>4.294407633417535</c:v>
                  </c:pt>
                  <c:pt idx="8">
                    <c:v>14.603433712163802</c:v>
                  </c:pt>
                  <c:pt idx="9">
                    <c:v>5.3298420063942347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LAP!$H$163:$H$172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LAP!$J$163:$J$172</c:f>
              <c:numCache>
                <c:formatCode>General</c:formatCode>
                <c:ptCount val="10"/>
                <c:pt idx="0">
                  <c:v>37.591403149908174</c:v>
                </c:pt>
                <c:pt idx="1">
                  <c:v>37.539918204534217</c:v>
                </c:pt>
                <c:pt idx="2">
                  <c:v>38.862126234534664</c:v>
                </c:pt>
                <c:pt idx="3">
                  <c:v>133.88325733029089</c:v>
                </c:pt>
                <c:pt idx="4">
                  <c:v>39.832974164414182</c:v>
                </c:pt>
                <c:pt idx="5">
                  <c:v>28.469831469412732</c:v>
                </c:pt>
                <c:pt idx="6">
                  <c:v>29.513018251426686</c:v>
                </c:pt>
                <c:pt idx="7">
                  <c:v>30.188616045755236</c:v>
                </c:pt>
                <c:pt idx="8">
                  <c:v>217.51765018085354</c:v>
                </c:pt>
                <c:pt idx="9">
                  <c:v>31.53845197313904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1-4129-A4BD-93294FC9858C}"/>
            </c:ext>
          </c:extLst>
        </c:ser>
        <c:ser>
          <c:idx val="2"/>
          <c:order val="2"/>
          <c:tx>
            <c:strRef>
              <c:f>LAP!$K$162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LAP!$P$163:$P$172</c:f>
                <c:numCache>
                  <c:formatCode>General</c:formatCode>
                  <c:ptCount val="10"/>
                  <c:pt idx="0">
                    <c:v>2.3281372039786237</c:v>
                  </c:pt>
                  <c:pt idx="1">
                    <c:v>2.3156348127253645</c:v>
                  </c:pt>
                  <c:pt idx="2">
                    <c:v>1.8113682785612359</c:v>
                  </c:pt>
                  <c:pt idx="3">
                    <c:v>1.3647947190317515</c:v>
                  </c:pt>
                  <c:pt idx="4">
                    <c:v>1.0373915898260073</c:v>
                  </c:pt>
                  <c:pt idx="5">
                    <c:v>3.3922498343810488</c:v>
                  </c:pt>
                  <c:pt idx="6">
                    <c:v>7.4024576508917459</c:v>
                  </c:pt>
                  <c:pt idx="7">
                    <c:v>3.6147072868658348</c:v>
                  </c:pt>
                  <c:pt idx="8">
                    <c:v>18.43701739401801</c:v>
                  </c:pt>
                  <c:pt idx="9">
                    <c:v>5.8213674066031391</c:v>
                  </c:pt>
                </c:numCache>
              </c:numRef>
            </c:plus>
            <c:minus>
              <c:numRef>
                <c:f>LAP!$P$163:$P$172</c:f>
                <c:numCache>
                  <c:formatCode>General</c:formatCode>
                  <c:ptCount val="10"/>
                  <c:pt idx="0">
                    <c:v>2.3281372039786237</c:v>
                  </c:pt>
                  <c:pt idx="1">
                    <c:v>2.3156348127253645</c:v>
                  </c:pt>
                  <c:pt idx="2">
                    <c:v>1.8113682785612359</c:v>
                  </c:pt>
                  <c:pt idx="3">
                    <c:v>1.3647947190317515</c:v>
                  </c:pt>
                  <c:pt idx="4">
                    <c:v>1.0373915898260073</c:v>
                  </c:pt>
                  <c:pt idx="5">
                    <c:v>3.3922498343810488</c:v>
                  </c:pt>
                  <c:pt idx="6">
                    <c:v>7.4024576508917459</c:v>
                  </c:pt>
                  <c:pt idx="7">
                    <c:v>3.6147072868658348</c:v>
                  </c:pt>
                  <c:pt idx="8">
                    <c:v>18.43701739401801</c:v>
                  </c:pt>
                  <c:pt idx="9">
                    <c:v>5.8213674066031391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LAP!$H$163:$H$172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LAP!$K$163:$K$172</c:f>
              <c:numCache>
                <c:formatCode>General</c:formatCode>
                <c:ptCount val="10"/>
                <c:pt idx="0">
                  <c:v>39.500988243189632</c:v>
                </c:pt>
                <c:pt idx="1">
                  <c:v>41.770627579339227</c:v>
                </c:pt>
                <c:pt idx="2">
                  <c:v>36.956500746963499</c:v>
                </c:pt>
                <c:pt idx="3">
                  <c:v>205.90333314401303</c:v>
                </c:pt>
                <c:pt idx="4">
                  <c:v>38.408298043978832</c:v>
                </c:pt>
                <c:pt idx="5">
                  <c:v>29.591684011799465</c:v>
                </c:pt>
                <c:pt idx="6">
                  <c:v>24.285607865806764</c:v>
                </c:pt>
                <c:pt idx="7">
                  <c:v>27.739035808606797</c:v>
                </c:pt>
                <c:pt idx="8">
                  <c:v>216.63047551434073</c:v>
                </c:pt>
                <c:pt idx="9">
                  <c:v>30.076448866529034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1-4129-A4BD-93294FC9858C}"/>
            </c:ext>
          </c:extLst>
        </c:ser>
        <c:ser>
          <c:idx val="3"/>
          <c:order val="3"/>
          <c:tx>
            <c:strRef>
              <c:f>LAP!$L$162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LAP!$Q$163:$Q$172</c:f>
                <c:numCache>
                  <c:formatCode>General</c:formatCode>
                  <c:ptCount val="10"/>
                  <c:pt idx="0">
                    <c:v>4.7549046451525641</c:v>
                  </c:pt>
                  <c:pt idx="1">
                    <c:v>6.1132708046301065</c:v>
                  </c:pt>
                  <c:pt idx="2">
                    <c:v>5.5607115805700085</c:v>
                  </c:pt>
                  <c:pt idx="3">
                    <c:v>3.2348828390309268</c:v>
                  </c:pt>
                  <c:pt idx="4">
                    <c:v>5.954089173977172</c:v>
                  </c:pt>
                  <c:pt idx="5">
                    <c:v>2.7737373511042667</c:v>
                  </c:pt>
                  <c:pt idx="6">
                    <c:v>3.0385077024798353</c:v>
                  </c:pt>
                  <c:pt idx="7">
                    <c:v>1.7163508195155659</c:v>
                  </c:pt>
                  <c:pt idx="8">
                    <c:v>8.34501852446847</c:v>
                  </c:pt>
                  <c:pt idx="9">
                    <c:v>4.575207387383089</c:v>
                  </c:pt>
                </c:numCache>
              </c:numRef>
            </c:plus>
            <c:minus>
              <c:numRef>
                <c:f>LAP!$Q$163:$Q$172</c:f>
                <c:numCache>
                  <c:formatCode>General</c:formatCode>
                  <c:ptCount val="10"/>
                  <c:pt idx="0">
                    <c:v>4.7549046451525641</c:v>
                  </c:pt>
                  <c:pt idx="1">
                    <c:v>6.1132708046301065</c:v>
                  </c:pt>
                  <c:pt idx="2">
                    <c:v>5.5607115805700085</c:v>
                  </c:pt>
                  <c:pt idx="3">
                    <c:v>3.2348828390309268</c:v>
                  </c:pt>
                  <c:pt idx="4">
                    <c:v>5.954089173977172</c:v>
                  </c:pt>
                  <c:pt idx="5">
                    <c:v>2.7737373511042667</c:v>
                  </c:pt>
                  <c:pt idx="6">
                    <c:v>3.0385077024798353</c:v>
                  </c:pt>
                  <c:pt idx="7">
                    <c:v>1.7163508195155659</c:v>
                  </c:pt>
                  <c:pt idx="8">
                    <c:v>8.34501852446847</c:v>
                  </c:pt>
                  <c:pt idx="9">
                    <c:v>4.575207387383089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LAP!$H$163:$H$172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LAP!$L$163:$L$172</c:f>
              <c:numCache>
                <c:formatCode>General</c:formatCode>
                <c:ptCount val="10"/>
                <c:pt idx="0">
                  <c:v>25.047126284914036</c:v>
                </c:pt>
                <c:pt idx="1">
                  <c:v>27.192544966030027</c:v>
                </c:pt>
                <c:pt idx="2">
                  <c:v>27.252918695913429</c:v>
                </c:pt>
                <c:pt idx="3">
                  <c:v>201.81596587837618</c:v>
                </c:pt>
                <c:pt idx="4">
                  <c:v>27.083017525803434</c:v>
                </c:pt>
                <c:pt idx="5">
                  <c:v>23.544442290747352</c:v>
                </c:pt>
                <c:pt idx="6">
                  <c:v>23.929272596110756</c:v>
                </c:pt>
                <c:pt idx="7">
                  <c:v>24.56171958530124</c:v>
                </c:pt>
                <c:pt idx="8">
                  <c:v>201.06733447102764</c:v>
                </c:pt>
                <c:pt idx="9">
                  <c:v>24.191506926792457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1-4129-A4BD-93294FC9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LAP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(nmols g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1917668857613939"/>
          <c:y val="0.10371436329079554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l-GR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β</a:t>
            </a:r>
            <a:r>
              <a:rPr lang="el-GR" sz="1600" b="0" i="0" u="none" strike="noStrike" baseline="0">
                <a:effectLst/>
              </a:rPr>
              <a:t>-</a:t>
            </a:r>
            <a:r>
              <a: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cellobiosidase</a:t>
            </a:r>
            <a:endPara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l-GR"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68052990946"/>
          <c:y val="0.1341709010511617"/>
          <c:w val="0.86795572181666847"/>
          <c:h val="0.66704161979752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CB!$I$162</c:f>
              <c:strCache>
                <c:ptCount val="1"/>
                <c:pt idx="0">
                  <c:v>5D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CB!$N$163:$N$172</c:f>
                <c:numCache>
                  <c:formatCode>General</c:formatCode>
                  <c:ptCount val="10"/>
                  <c:pt idx="0">
                    <c:v>4.7300360032806363</c:v>
                  </c:pt>
                  <c:pt idx="1">
                    <c:v>7.3173017753473859</c:v>
                  </c:pt>
                  <c:pt idx="2">
                    <c:v>10.385418773869363</c:v>
                  </c:pt>
                  <c:pt idx="3">
                    <c:v>0.98925508642891846</c:v>
                  </c:pt>
                  <c:pt idx="4">
                    <c:v>12.428396227427061</c:v>
                  </c:pt>
                  <c:pt idx="5">
                    <c:v>9.8589779227847245</c:v>
                  </c:pt>
                  <c:pt idx="6">
                    <c:v>9.2122979100661748</c:v>
                  </c:pt>
                  <c:pt idx="7">
                    <c:v>9.3593246046327891</c:v>
                  </c:pt>
                  <c:pt idx="8">
                    <c:v>1.1989059875326737</c:v>
                  </c:pt>
                  <c:pt idx="9">
                    <c:v>7.7378752206559716</c:v>
                  </c:pt>
                </c:numCache>
              </c:numRef>
            </c:plus>
            <c:minus>
              <c:numRef>
                <c:f>CB!$N$163:$N$172</c:f>
                <c:numCache>
                  <c:formatCode>General</c:formatCode>
                  <c:ptCount val="10"/>
                  <c:pt idx="0">
                    <c:v>4.7300360032806363</c:v>
                  </c:pt>
                  <c:pt idx="1">
                    <c:v>7.3173017753473859</c:v>
                  </c:pt>
                  <c:pt idx="2">
                    <c:v>10.385418773869363</c:v>
                  </c:pt>
                  <c:pt idx="3">
                    <c:v>0.98925508642891846</c:v>
                  </c:pt>
                  <c:pt idx="4">
                    <c:v>12.428396227427061</c:v>
                  </c:pt>
                  <c:pt idx="5">
                    <c:v>9.8589779227847245</c:v>
                  </c:pt>
                  <c:pt idx="6">
                    <c:v>9.2122979100661748</c:v>
                  </c:pt>
                  <c:pt idx="7">
                    <c:v>9.3593246046327891</c:v>
                  </c:pt>
                  <c:pt idx="8">
                    <c:v>1.1989059875326737</c:v>
                  </c:pt>
                  <c:pt idx="9">
                    <c:v>7.7378752206559716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CB!$H$163:$H$172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CB!$I$163:$I$172</c:f>
              <c:numCache>
                <c:formatCode>General</c:formatCode>
                <c:ptCount val="10"/>
                <c:pt idx="0">
                  <c:v>38.552162232365482</c:v>
                </c:pt>
                <c:pt idx="1">
                  <c:v>38.128976605724453</c:v>
                </c:pt>
                <c:pt idx="2">
                  <c:v>37.711279920859717</c:v>
                </c:pt>
                <c:pt idx="3">
                  <c:v>27.109186845568424</c:v>
                </c:pt>
                <c:pt idx="4">
                  <c:v>39.121911785290251</c:v>
                </c:pt>
                <c:pt idx="5">
                  <c:v>36.996674721018465</c:v>
                </c:pt>
                <c:pt idx="6">
                  <c:v>34.983407413210287</c:v>
                </c:pt>
                <c:pt idx="7">
                  <c:v>36.78080165016523</c:v>
                </c:pt>
                <c:pt idx="8">
                  <c:v>26.849718025525661</c:v>
                </c:pt>
                <c:pt idx="9">
                  <c:v>39.28333340098262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8-4EDC-8FCA-33F73214A2F9}"/>
            </c:ext>
          </c:extLst>
        </c:ser>
        <c:ser>
          <c:idx val="1"/>
          <c:order val="1"/>
          <c:tx>
            <c:strRef>
              <c:f>CB!$J$162</c:f>
              <c:strCache>
                <c:ptCount val="1"/>
                <c:pt idx="0">
                  <c:v>15D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CB!$O$163:$O$172</c:f>
                <c:numCache>
                  <c:formatCode>General</c:formatCode>
                  <c:ptCount val="10"/>
                  <c:pt idx="0">
                    <c:v>5.2981307716629207</c:v>
                  </c:pt>
                  <c:pt idx="1">
                    <c:v>5.0179727876230658</c:v>
                  </c:pt>
                  <c:pt idx="2">
                    <c:v>6.2574290184958485</c:v>
                  </c:pt>
                  <c:pt idx="3">
                    <c:v>2.4642676698079491</c:v>
                  </c:pt>
                  <c:pt idx="4">
                    <c:v>5.6268208638169916</c:v>
                  </c:pt>
                  <c:pt idx="5">
                    <c:v>1.0852511075974405</c:v>
                  </c:pt>
                  <c:pt idx="6">
                    <c:v>2.879247585116512</c:v>
                  </c:pt>
                  <c:pt idx="7">
                    <c:v>1.9782945491798136</c:v>
                  </c:pt>
                  <c:pt idx="8">
                    <c:v>0.97314958470059354</c:v>
                  </c:pt>
                  <c:pt idx="9">
                    <c:v>6.5716173610365702</c:v>
                  </c:pt>
                </c:numCache>
              </c:numRef>
            </c:plus>
            <c:minus>
              <c:numRef>
                <c:f>CB!$O$163:$O$172</c:f>
                <c:numCache>
                  <c:formatCode>General</c:formatCode>
                  <c:ptCount val="10"/>
                  <c:pt idx="0">
                    <c:v>5.2981307716629207</c:v>
                  </c:pt>
                  <c:pt idx="1">
                    <c:v>5.0179727876230658</c:v>
                  </c:pt>
                  <c:pt idx="2">
                    <c:v>6.2574290184958485</c:v>
                  </c:pt>
                  <c:pt idx="3">
                    <c:v>2.4642676698079491</c:v>
                  </c:pt>
                  <c:pt idx="4">
                    <c:v>5.6268208638169916</c:v>
                  </c:pt>
                  <c:pt idx="5">
                    <c:v>1.0852511075974405</c:v>
                  </c:pt>
                  <c:pt idx="6">
                    <c:v>2.879247585116512</c:v>
                  </c:pt>
                  <c:pt idx="7">
                    <c:v>1.9782945491798136</c:v>
                  </c:pt>
                  <c:pt idx="8">
                    <c:v>0.97314958470059354</c:v>
                  </c:pt>
                  <c:pt idx="9">
                    <c:v>6.5716173610365702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CB!$H$163:$H$172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CB!$J$163:$J$172</c:f>
              <c:numCache>
                <c:formatCode>General</c:formatCode>
                <c:ptCount val="10"/>
                <c:pt idx="0">
                  <c:v>42.180353539438691</c:v>
                </c:pt>
                <c:pt idx="1">
                  <c:v>42.346129448926085</c:v>
                </c:pt>
                <c:pt idx="2">
                  <c:v>43.287753415244531</c:v>
                </c:pt>
                <c:pt idx="3">
                  <c:v>28.467727814425487</c:v>
                </c:pt>
                <c:pt idx="4">
                  <c:v>42.982164016971772</c:v>
                </c:pt>
                <c:pt idx="5">
                  <c:v>30.123502710738457</c:v>
                </c:pt>
                <c:pt idx="6">
                  <c:v>32.05357420856005</c:v>
                </c:pt>
                <c:pt idx="7">
                  <c:v>30.2921562801919</c:v>
                </c:pt>
                <c:pt idx="8">
                  <c:v>50.63119168577488</c:v>
                </c:pt>
                <c:pt idx="9">
                  <c:v>33.517060601298546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8-4EDC-8FCA-33F73214A2F9}"/>
            </c:ext>
          </c:extLst>
        </c:ser>
        <c:ser>
          <c:idx val="2"/>
          <c:order val="2"/>
          <c:tx>
            <c:strRef>
              <c:f>CB!$K$162</c:f>
              <c:strCache>
                <c:ptCount val="1"/>
                <c:pt idx="0">
                  <c:v>30D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CB!$P$163:$P$172</c:f>
                <c:numCache>
                  <c:formatCode>General</c:formatCode>
                  <c:ptCount val="10"/>
                  <c:pt idx="0">
                    <c:v>2.9712897894589578</c:v>
                  </c:pt>
                  <c:pt idx="1">
                    <c:v>1.6097766497028902</c:v>
                  </c:pt>
                  <c:pt idx="2">
                    <c:v>2.3071900877668949</c:v>
                  </c:pt>
                  <c:pt idx="3">
                    <c:v>0.72494149149173293</c:v>
                  </c:pt>
                  <c:pt idx="4">
                    <c:v>1.4924881500456471</c:v>
                  </c:pt>
                  <c:pt idx="5">
                    <c:v>6.3047437294854785</c:v>
                  </c:pt>
                  <c:pt idx="6">
                    <c:v>5.2038338492034706</c:v>
                  </c:pt>
                  <c:pt idx="7">
                    <c:v>8.512870503212012</c:v>
                  </c:pt>
                  <c:pt idx="8">
                    <c:v>1.2231783843003594</c:v>
                  </c:pt>
                  <c:pt idx="9">
                    <c:v>6.4059241516561753</c:v>
                  </c:pt>
                </c:numCache>
              </c:numRef>
            </c:plus>
            <c:minus>
              <c:numRef>
                <c:f>CB!$P$163:$P$172</c:f>
                <c:numCache>
                  <c:formatCode>General</c:formatCode>
                  <c:ptCount val="10"/>
                  <c:pt idx="0">
                    <c:v>2.9712897894589578</c:v>
                  </c:pt>
                  <c:pt idx="1">
                    <c:v>1.6097766497028902</c:v>
                  </c:pt>
                  <c:pt idx="2">
                    <c:v>2.3071900877668949</c:v>
                  </c:pt>
                  <c:pt idx="3">
                    <c:v>0.72494149149173293</c:v>
                  </c:pt>
                  <c:pt idx="4">
                    <c:v>1.4924881500456471</c:v>
                  </c:pt>
                  <c:pt idx="5">
                    <c:v>6.3047437294854785</c:v>
                  </c:pt>
                  <c:pt idx="6">
                    <c:v>5.2038338492034706</c:v>
                  </c:pt>
                  <c:pt idx="7">
                    <c:v>8.512870503212012</c:v>
                  </c:pt>
                  <c:pt idx="8">
                    <c:v>1.2231783843003594</c:v>
                  </c:pt>
                  <c:pt idx="9">
                    <c:v>6.4059241516561753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CB!$H$163:$H$172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CB!$K$163:$K$172</c:f>
              <c:numCache>
                <c:formatCode>General</c:formatCode>
                <c:ptCount val="10"/>
                <c:pt idx="0">
                  <c:v>34.397372217517876</c:v>
                </c:pt>
                <c:pt idx="1">
                  <c:v>32.272443485984311</c:v>
                </c:pt>
                <c:pt idx="2">
                  <c:v>29.695690014796817</c:v>
                </c:pt>
                <c:pt idx="3">
                  <c:v>42.207536816413636</c:v>
                </c:pt>
                <c:pt idx="4">
                  <c:v>31.083474878659754</c:v>
                </c:pt>
                <c:pt idx="5">
                  <c:v>38.222814077152101</c:v>
                </c:pt>
                <c:pt idx="6">
                  <c:v>35.392391133341945</c:v>
                </c:pt>
                <c:pt idx="7">
                  <c:v>38.108033874250559</c:v>
                </c:pt>
                <c:pt idx="8">
                  <c:v>41.332467806580041</c:v>
                </c:pt>
                <c:pt idx="9">
                  <c:v>37.005779076691482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8-4EDC-8FCA-33F73214A2F9}"/>
            </c:ext>
          </c:extLst>
        </c:ser>
        <c:ser>
          <c:idx val="3"/>
          <c:order val="3"/>
          <c:tx>
            <c:strRef>
              <c:f>CB!$L$162</c:f>
              <c:strCache>
                <c:ptCount val="1"/>
                <c:pt idx="0">
                  <c:v>193D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CB!$Q$163:$Q$172</c:f>
                <c:numCache>
                  <c:formatCode>General</c:formatCode>
                  <c:ptCount val="10"/>
                  <c:pt idx="0">
                    <c:v>2.2019300305669707</c:v>
                  </c:pt>
                  <c:pt idx="1">
                    <c:v>4.01412747108788</c:v>
                  </c:pt>
                  <c:pt idx="2">
                    <c:v>5.6806449958899439</c:v>
                  </c:pt>
                  <c:pt idx="3">
                    <c:v>1.0897081200184628</c:v>
                  </c:pt>
                  <c:pt idx="4">
                    <c:v>4.488063778064201</c:v>
                  </c:pt>
                  <c:pt idx="5">
                    <c:v>2.1842759324489074</c:v>
                  </c:pt>
                  <c:pt idx="6">
                    <c:v>1.5861239003987246</c:v>
                  </c:pt>
                  <c:pt idx="7">
                    <c:v>1.9371841287241749</c:v>
                  </c:pt>
                  <c:pt idx="8">
                    <c:v>1.1094246938970154</c:v>
                  </c:pt>
                  <c:pt idx="9">
                    <c:v>0.94466370231614638</c:v>
                  </c:pt>
                </c:numCache>
              </c:numRef>
            </c:plus>
            <c:minus>
              <c:numRef>
                <c:f>CB!$Q$163:$Q$172</c:f>
                <c:numCache>
                  <c:formatCode>General</c:formatCode>
                  <c:ptCount val="10"/>
                  <c:pt idx="0">
                    <c:v>2.2019300305669707</c:v>
                  </c:pt>
                  <c:pt idx="1">
                    <c:v>4.01412747108788</c:v>
                  </c:pt>
                  <c:pt idx="2">
                    <c:v>5.6806449958899439</c:v>
                  </c:pt>
                  <c:pt idx="3">
                    <c:v>1.0897081200184628</c:v>
                  </c:pt>
                  <c:pt idx="4">
                    <c:v>4.488063778064201</c:v>
                  </c:pt>
                  <c:pt idx="5">
                    <c:v>2.1842759324489074</c:v>
                  </c:pt>
                  <c:pt idx="6">
                    <c:v>1.5861239003987246</c:v>
                  </c:pt>
                  <c:pt idx="7">
                    <c:v>1.9371841287241749</c:v>
                  </c:pt>
                  <c:pt idx="8">
                    <c:v>1.1094246938970154</c:v>
                  </c:pt>
                  <c:pt idx="9">
                    <c:v>0.94466370231614638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CB!$H$163:$H$172</c:f>
              <c:strCache>
                <c:ptCount val="10"/>
                <c:pt idx="0">
                  <c:v>None-N0</c:v>
                </c:pt>
                <c:pt idx="1">
                  <c:v>LDPE-N0</c:v>
                </c:pt>
                <c:pt idx="2">
                  <c:v>PBS-N0</c:v>
                </c:pt>
                <c:pt idx="3">
                  <c:v>PL/H-N0</c:v>
                </c:pt>
                <c:pt idx="4">
                  <c:v>PLA-N0</c:v>
                </c:pt>
                <c:pt idx="5">
                  <c:v>None-N1</c:v>
                </c:pt>
                <c:pt idx="6">
                  <c:v>LDPE-N1</c:v>
                </c:pt>
                <c:pt idx="7">
                  <c:v>PBS-N1</c:v>
                </c:pt>
                <c:pt idx="8">
                  <c:v>PL/H-N1</c:v>
                </c:pt>
                <c:pt idx="9">
                  <c:v>PLA-N1</c:v>
                </c:pt>
              </c:strCache>
            </c:strRef>
          </c:cat>
          <c:val>
            <c:numRef>
              <c:f>CB!$L$163:$L$172</c:f>
              <c:numCache>
                <c:formatCode>General</c:formatCode>
                <c:ptCount val="10"/>
                <c:pt idx="0">
                  <c:v>33.281913560613631</c:v>
                </c:pt>
                <c:pt idx="1">
                  <c:v>31.490415407159897</c:v>
                </c:pt>
                <c:pt idx="2">
                  <c:v>30.14194360065305</c:v>
                </c:pt>
                <c:pt idx="3">
                  <c:v>26.394564552718528</c:v>
                </c:pt>
                <c:pt idx="4">
                  <c:v>33.454455223927638</c:v>
                </c:pt>
                <c:pt idx="5">
                  <c:v>32.887042944950736</c:v>
                </c:pt>
                <c:pt idx="6">
                  <c:v>30.020753195635375</c:v>
                </c:pt>
                <c:pt idx="7">
                  <c:v>32.031936711371081</c:v>
                </c:pt>
                <c:pt idx="8">
                  <c:v>28.436149568873624</c:v>
                </c:pt>
                <c:pt idx="9">
                  <c:v>30.515365419130749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48-4EDC-8FCA-33F73214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overlap val="-1"/>
        <c:axId val="1397010624"/>
        <c:axId val="1397009792"/>
      </c:barChart>
      <c:catAx>
        <c:axId val="1397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09792"/>
        <c:crosses val="autoZero"/>
        <c:auto val="1"/>
        <c:lblAlgn val="ctr"/>
        <c:lblOffset val="100"/>
        <c:noMultiLvlLbl val="0"/>
      </c:catAx>
      <c:valAx>
        <c:axId val="139700979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CB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(nmols g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 h</a:t>
                </a:r>
                <a:r>
                  <a:rPr lang="en-US" sz="1400" b="1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sz="1400" b="1" baseline="0">
                    <a:solidFill>
                      <a:sysClr val="windowText" lastClr="000000"/>
                    </a:solidFill>
                  </a:rPr>
                  <a:t>)</a:t>
                </a:r>
                <a:endParaRPr lang="en-US" sz="14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1062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61917668857613939"/>
          <c:y val="0.10371436329079554"/>
          <c:w val="0.37323025994776171"/>
          <c:h val="7.5267574311831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731520</xdr:colOff>
      <xdr:row>137</xdr:row>
      <xdr:rowOff>121920</xdr:rowOff>
    </xdr:from>
    <xdr:to>
      <xdr:col>21</xdr:col>
      <xdr:colOff>45720</xdr:colOff>
      <xdr:row>158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FB3FB-65DF-4FF5-8E8F-2B585DBDE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150</xdr:row>
      <xdr:rowOff>7620</xdr:rowOff>
    </xdr:from>
    <xdr:to>
      <xdr:col>23</xdr:col>
      <xdr:colOff>22860</xdr:colOff>
      <xdr:row>172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A1D75-8B4E-41A4-81F5-D6F7AF0FD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144</xdr:row>
      <xdr:rowOff>160020</xdr:rowOff>
    </xdr:from>
    <xdr:to>
      <xdr:col>22</xdr:col>
      <xdr:colOff>220980</xdr:colOff>
      <xdr:row>166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2624A-FDED-4766-9F2B-801FBC44B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136</xdr:row>
      <xdr:rowOff>15240</xdr:rowOff>
    </xdr:from>
    <xdr:to>
      <xdr:col>21</xdr:col>
      <xdr:colOff>236220</xdr:colOff>
      <xdr:row>157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14E7F-4339-4607-86E3-5A5218CF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150</xdr:row>
      <xdr:rowOff>76200</xdr:rowOff>
    </xdr:from>
    <xdr:to>
      <xdr:col>21</xdr:col>
      <xdr:colOff>266700</xdr:colOff>
      <xdr:row>171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86A3F-02EF-4461-984E-897797DA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141</xdr:row>
      <xdr:rowOff>45720</xdr:rowOff>
    </xdr:from>
    <xdr:to>
      <xdr:col>16</xdr:col>
      <xdr:colOff>457200</xdr:colOff>
      <xdr:row>162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EB8B1-9D29-43A0-920E-CCF85B04D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168</xdr:row>
      <xdr:rowOff>106680</xdr:rowOff>
    </xdr:from>
    <xdr:to>
      <xdr:col>20</xdr:col>
      <xdr:colOff>342900</xdr:colOff>
      <xdr:row>191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827CA-B84D-4A25-A450-3208F3D95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139</xdr:row>
      <xdr:rowOff>0</xdr:rowOff>
    </xdr:from>
    <xdr:to>
      <xdr:col>20</xdr:col>
      <xdr:colOff>53340</xdr:colOff>
      <xdr:row>160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462C2-2184-4326-A243-64ACC0C04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168</xdr:row>
      <xdr:rowOff>106680</xdr:rowOff>
    </xdr:from>
    <xdr:to>
      <xdr:col>20</xdr:col>
      <xdr:colOff>342900</xdr:colOff>
      <xdr:row>191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49E8F-1FE5-4089-A70D-F42695C85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146</xdr:row>
      <xdr:rowOff>68580</xdr:rowOff>
    </xdr:from>
    <xdr:to>
      <xdr:col>17</xdr:col>
      <xdr:colOff>213360</xdr:colOff>
      <xdr:row>167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D573D-82B8-4302-A06E-D3E72BF4A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149</xdr:row>
      <xdr:rowOff>22860</xdr:rowOff>
    </xdr:from>
    <xdr:to>
      <xdr:col>17</xdr:col>
      <xdr:colOff>464820</xdr:colOff>
      <xdr:row>170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B29B2-2589-4A1B-945D-E1D565396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148</xdr:row>
      <xdr:rowOff>121920</xdr:rowOff>
    </xdr:from>
    <xdr:to>
      <xdr:col>16</xdr:col>
      <xdr:colOff>480060</xdr:colOff>
      <xdr:row>169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6CC00-844A-4C6B-BBA6-22D7D0326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148</xdr:row>
      <xdr:rowOff>30480</xdr:rowOff>
    </xdr:from>
    <xdr:to>
      <xdr:col>18</xdr:col>
      <xdr:colOff>426720</xdr:colOff>
      <xdr:row>169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8B4FE-139C-4D06-94E5-6174BAC45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149</xdr:row>
      <xdr:rowOff>83820</xdr:rowOff>
    </xdr:from>
    <xdr:to>
      <xdr:col>20</xdr:col>
      <xdr:colOff>228600</xdr:colOff>
      <xdr:row>170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5579B-46FB-4310-B03F-84CAA3901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312420</xdr:colOff>
      <xdr:row>145</xdr:row>
      <xdr:rowOff>160020</xdr:rowOff>
    </xdr:from>
    <xdr:to>
      <xdr:col>27</xdr:col>
      <xdr:colOff>487680</xdr:colOff>
      <xdr:row>167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05F75-7528-4D70-82DF-8CD4CCAE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396240</xdr:colOff>
      <xdr:row>172</xdr:row>
      <xdr:rowOff>160020</xdr:rowOff>
    </xdr:from>
    <xdr:to>
      <xdr:col>24</xdr:col>
      <xdr:colOff>281940</xdr:colOff>
      <xdr:row>197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CDEC0-08E0-45F6-94CC-DCCF2B790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E734-4CE8-4622-AB7A-74CB9D3D0200}">
  <dimension ref="A1:Q331"/>
  <sheetViews>
    <sheetView topLeftCell="G136" workbookViewId="0">
      <selection activeCell="J9" sqref="J9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78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v>-26.4088048941064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v>-31.329454851376809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v>-21.095555269260139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v>-20.481359397563001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v>-19.249932089728716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v>-26.335951347545901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v>-31.382071301670464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v>-20.372079077722329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v>-20.378150206602367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v>-17.763517368932849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v>-26.545405293907198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v>-30.960127844507852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v>-21.655110981036934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v>-19.220588300141866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v>-18.768289198579069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v>-26.326844654225845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v>-31.099763808748712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v>-20.771761728991468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v>-20.477311978309647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v>-18.854296857712935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v>-26.268157075052148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v>-31.504505734084553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v>-21.927299925825285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v>-20.268869886761689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v>-19.013158063407253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v>-26.137627804131341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v>-31.585454119151727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v>-21.543806951569579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v>-20.01590618342679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v>-19.964301587946469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v>-26.127509255997946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v>-30.999590182228097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v>-20.805152937831672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v>-20.331604885188742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v>-17.526743342611386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v>-26.194291673678357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v>-30.909535103840874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v>-22.331029996347784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v>-20.170719969867747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v>-20.033107715253564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v>-26.301548283892355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v>-30.961139699321194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v>-22.790412081603957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v>-20.469217139802929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v>-18.440448239057041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v>-26.31874981571913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v>-31.26773170776309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v>-22.682143616576621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v>-20.725216407577847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v>-20.436837785776063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v>-26.357200298626033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v>-31.1301194531489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v>-21.473988969449145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v>-20.691825198737639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v>-20.122150938827449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v>-26.323809089785826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v>-31.026910262188267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v>-21.886825733291701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v>-20.516774316029888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v>-17.216103914916133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v>-26.21756433438517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v>-31.142261710908976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v>-21.436550341355584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v>-20.585580443336983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v>-18.420211142790247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v>-26.376425540079484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v>-30.874120185373982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v>-22.560721038975874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v>-20.483383107189685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v>-19.791274414865399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v>-26.06882167682425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v>-31.339573399510201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v>-22.070983309319509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v>-20.299225531161877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v>-18.560858961844449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v>-26.160900464838154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v>-30.9459618771211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v>-21.249357200887754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v>-19.893471751012697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v>-18.602345009191374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v>-26.264231416268537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v>-30.709748184554627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v>-22.478859093491074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v>-20.335175198570472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v>-19.977044286092067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v>-26.251987624388931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v>-31.00053824169521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v>-21.116737246885169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v>-20.743301594557259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v>-21.044294811597517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v>-26.391770915014408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v>-30.729134188363993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v>-22.947184132885916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v>-20.729017170697723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v>-21.592204498209778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v>-26.317287847746819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v>-30.990335081795536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v>-21.386100668236448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v>-20.466795961276208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v>-20.502507020925055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v>-26.650931176466017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v>-31.156646588160157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v>-23.592023838545042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v>-20.942263212600817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v>-19.576060102035047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v>-26.44788829446259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v>-31.254596923196985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v>-22.049306061714983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v>-20.829008137714485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v>-20.016836609700778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v>-26.592773165037901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v>-31.105630788661806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v>-22.530895208979391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v>-20.818804977814818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v>-21.214687581922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v>-26.83458805466007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v>-31.237251551367549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v>-22.818624318150075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v>-21.107554402975467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v>-20.340276778520305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v>-25.844999999999999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v>-31.084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v>-21.021999999999998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v>-20.396999999999998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v>-18.891999999999999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v>-25.994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v>-31.141999999999999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v>-21.045000000000002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v>-20.527000000000001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v>-17.420000000000002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v>-26.169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v>-31.04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v>-21.285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v>-21.056000000000001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v>-17.419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v>-27.099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v>-32.073999999999998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v>-22.728999999999999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v>-22.715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v>-19.481000000000002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v>-30.536000000000001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v>-33.790999999999997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v>-23.794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v>-25.294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v>-21.219000000000001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1">
        <v>-30.931999999999995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1">
        <v>-32.151999999999994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1">
        <v>-24.580000000000002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1">
        <v>-24.965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1">
        <v>-21.257000000000001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1">
        <v>-31.164999999999999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1">
        <v>-33.387999999999998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1">
        <v>-23.974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1">
        <v>-24.268000000000001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1">
        <v>-21.945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v>-25.748000000000001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v>-30.702000000000002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v>-20.324999999999999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v>-19.98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v>-17.808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-26.404251547446336</v>
      </c>
      <c r="J163">
        <f>AVERAGE(I42,I47,I52,I57)</f>
        <v>-26.325326872005835</v>
      </c>
      <c r="K163">
        <f>AVERAGE(I82,I87,I92,I97)</f>
        <v>-26.306319450854673</v>
      </c>
      <c r="L163">
        <f>AVERAGE(I122,I127,I132,I137)</f>
        <v>-26.27675</v>
      </c>
      <c r="N163">
        <f>STDEVA(I2,I7,I12,I17)</f>
        <v>0.10099811471876083</v>
      </c>
      <c r="O163">
        <f>STDEVA(I42,I47,I52,I57)</f>
        <v>2.3287320652016656E-2</v>
      </c>
      <c r="P163">
        <f>STDEVA(I82,I87,I92,I97)</f>
        <v>6.3628108253751745E-2</v>
      </c>
      <c r="Q163">
        <f>STDEVA(I122,I127,I132,I137)</f>
        <v>0.56393284174624947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-31.192854451575961</v>
      </c>
      <c r="J164">
        <f>AVERAGE(I43,I48,I53,I58)</f>
        <v>-31.096475280605361</v>
      </c>
      <c r="K164">
        <f>AVERAGE(I83,I88,I93,I98)</f>
        <v>-30.85743892410234</v>
      </c>
      <c r="L164">
        <f>AVERAGE(I123,I128,I133,I138)</f>
        <v>-31.334999999999997</v>
      </c>
      <c r="N164">
        <f>STDEVA(I3,I8,I13,I18)</f>
        <v>0.19772896180113306</v>
      </c>
      <c r="O164">
        <f>STDEVA(I43,I48,I53,I58)</f>
        <v>0.13368583262991898</v>
      </c>
      <c r="P164">
        <f>STDEVA(I83,I88,I93,I98)</f>
        <v>0.1595968495785525</v>
      </c>
      <c r="Q164">
        <f>STDEVA(I123,I128,I133,I138)</f>
        <v>0.49443435695078142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-20.973626764252717</v>
      </c>
      <c r="J165">
        <f>AVERAGE(I44,I49,I54,I59)</f>
        <v>-22.208342600230356</v>
      </c>
      <c r="K165">
        <f>AVERAGE(I84,I89,I94,I99)</f>
        <v>-21.982220285374652</v>
      </c>
      <c r="L165">
        <f>AVERAGE(I124,I129,I134,I139)</f>
        <v>-21.520250000000001</v>
      </c>
      <c r="N165">
        <f>STDEVA(I4,I9,I14,I19)</f>
        <v>0.5421858259829464</v>
      </c>
      <c r="O165">
        <f>STDEVA(I44,I49,I54,I59)</f>
        <v>0.6340190940880992</v>
      </c>
      <c r="P165">
        <f>STDEVA(I84,I89,I94,I99)</f>
        <v>0.87220502570229608</v>
      </c>
      <c r="Q165">
        <f>STDEVA(I124,I129,I134,I139)</f>
        <v>0.81456220347701658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-20.13935247065422</v>
      </c>
      <c r="J166">
        <f>AVERAGE(I45,I50,I55,I60)</f>
        <v>-20.600758265537074</v>
      </c>
      <c r="K166">
        <f>AVERAGE(I85,I90,I95,I100)</f>
        <v>-20.568572481275417</v>
      </c>
      <c r="L166">
        <f>AVERAGE(I125,I130,I135,I140)</f>
        <v>-21.173750000000002</v>
      </c>
      <c r="N166">
        <f>STDEVA(I5,I10,I15,I20)</f>
        <v>0.61436615753677415</v>
      </c>
      <c r="O166">
        <f>STDEVA(I45,I50,I55,I60)</f>
        <v>0.12667463173688867</v>
      </c>
      <c r="P166">
        <f>STDEVA(I85,I90,I95,I100)</f>
        <v>0.20091914873839237</v>
      </c>
      <c r="Q166">
        <f>STDEVA(I125,I130,I135,I140)</f>
        <v>1.0662930725962101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-18.659008878738394</v>
      </c>
      <c r="J167">
        <f>AVERAGE(I46,I51,I56,I61)</f>
        <v>-19.053885219644172</v>
      </c>
      <c r="K167">
        <f>AVERAGE(I86,I91,I96,I101)</f>
        <v>-20.779012654206102</v>
      </c>
      <c r="L167">
        <f>AVERAGE(I126,I131,I136,I141)</f>
        <v>-18.302999999999997</v>
      </c>
      <c r="N167">
        <f>STDEVA(I6,I11,I16,I21)</f>
        <v>0.63276506131353594</v>
      </c>
      <c r="O167">
        <f>STDEVA(I46,I51,I56,I61)</f>
        <v>1.5063747320540464</v>
      </c>
      <c r="P167">
        <f>STDEVA(I86,I91,I96,I101)</f>
        <v>0.69552479631713682</v>
      </c>
      <c r="Q167">
        <f>STDEVA(I126,I131,I136,I141)</f>
        <v>1.0481332612475063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-26.18189645221495</v>
      </c>
      <c r="J168">
        <f>AVERAGE(I62,I67,I72,I77)</f>
        <v>-26.205928004031765</v>
      </c>
      <c r="K168">
        <f>AVERAGE(I102,I107,I112,I117)</f>
        <v>-26.631545172656644</v>
      </c>
      <c r="L168">
        <f>AVERAGE(I142,I147,I152,I157)</f>
        <v>-29.59525</v>
      </c>
      <c r="N168">
        <f>STDEVA(I22,I27,I32,I37)</f>
        <v>6.4581258589174587E-2</v>
      </c>
      <c r="O168">
        <f>STDEVA(I62,I67,I72,I77)</f>
        <v>0.1291387344791167</v>
      </c>
      <c r="P168">
        <f>STDEVA(I102,I107,I112,I117)</f>
        <v>0.16003681509653514</v>
      </c>
      <c r="Q168">
        <f>STDEVA(I142,I147,I152,I157)</f>
        <v>2.5779422510987313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-31.249771284826316</v>
      </c>
      <c r="J169">
        <f>AVERAGE(I63,I68,I73,I78)</f>
        <v>-31.075479293228568</v>
      </c>
      <c r="K169">
        <f>AVERAGE(I103,I108,I113,I118)</f>
        <v>-31.188531462846623</v>
      </c>
      <c r="L169">
        <f>AVERAGE(I143,I148,I153,I158)</f>
        <v>-32.508249999999997</v>
      </c>
      <c r="N169">
        <f>STDEVA(I23,I28,I33,I38)</f>
        <v>0.34444343892162127</v>
      </c>
      <c r="O169">
        <f>STDEVA(I63,I68,I73,I78)</f>
        <v>0.20938468558698714</v>
      </c>
      <c r="P169">
        <f>STDEVA(I103,I108,I113,I118)</f>
        <v>6.9827069943924083E-2</v>
      </c>
      <c r="Q169">
        <f>STDEVA(I143,I148,I153,I158)</f>
        <v>1.3915052700822452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-21.651822452893576</v>
      </c>
      <c r="J170">
        <f>AVERAGE(I64,I69,I74,I79)</f>
        <v>-21.829402972634679</v>
      </c>
      <c r="K170">
        <f>AVERAGE(I104,I109,I114,I119)</f>
        <v>-22.747712356847373</v>
      </c>
      <c r="L170">
        <f>AVERAGE(I144,I149,I154,I159)</f>
        <v>-23.16825</v>
      </c>
      <c r="N170">
        <f>STDEVA(I24,I29,I34,I39)</f>
        <v>0.64954531313305996</v>
      </c>
      <c r="O170">
        <f>STDEVA(I64,I69,I74,I79)</f>
        <v>0.6011027256784468</v>
      </c>
      <c r="P170">
        <f>STDEVA(I104,I109,I114,I119)</f>
        <v>0.6461866121259574</v>
      </c>
      <c r="Q170">
        <f>STDEVA(I144,I149,I154,I159)</f>
        <v>1.9250891537796382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-20.196775231311243</v>
      </c>
      <c r="J171">
        <f>AVERAGE(I65,I70,I75,I80)</f>
        <v>-20.31541520817531</v>
      </c>
      <c r="K171">
        <f>AVERAGE(I105,I110,I115,I120)</f>
        <v>-20.924407682776398</v>
      </c>
      <c r="L171">
        <f>AVERAGE(I145,I150,I155,I160)</f>
        <v>-23.626750000000001</v>
      </c>
      <c r="N171">
        <f>STDEVA(I25,I30,I35,I40)</f>
        <v>0.13756109435539587</v>
      </c>
      <c r="O171">
        <f>STDEVA(I65,I70,I75,I80)</f>
        <v>0.30523261952888886</v>
      </c>
      <c r="P171">
        <f>STDEVA(I105,I110,I115,I120)</f>
        <v>0.13430629863389285</v>
      </c>
      <c r="Q171">
        <f>STDEVA(I145,I150,I155,I160)</f>
        <v>2.4685098575186339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-19.134327677304668</v>
      </c>
      <c r="J172">
        <f>AVERAGE(I66,I71,I76,I81)</f>
        <v>-18.843672382172869</v>
      </c>
      <c r="K172">
        <f>AVERAGE(I106,I111,I116,I121)</f>
        <v>-20.286965268044533</v>
      </c>
      <c r="L172">
        <f>AVERAGE(I146,I151,I156,I161)</f>
        <v>-20.557249999999996</v>
      </c>
      <c r="N172">
        <f>STDEVA(I26,I31,I36,I41)</f>
        <v>1.1684279634684023</v>
      </c>
      <c r="O172">
        <f>STDEVA(I66,I71,I76,I81)</f>
        <v>0.6365247744040784</v>
      </c>
      <c r="P172">
        <f>STDEVA(I106,I111,I116,I121)</f>
        <v>0.69326917714380398</v>
      </c>
      <c r="Q172">
        <f>STDEVA(I146,I151,I156,I161)</f>
        <v>1.8629536360306991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E35A-E67F-4D77-AD30-F807135DA2F0}">
  <dimension ref="A1:Q331"/>
  <sheetViews>
    <sheetView topLeftCell="A148" workbookViewId="0">
      <selection activeCell="F171" sqref="F171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35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all_data_R!J2</f>
        <v>121.53405961220253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all_data_R!J3</f>
        <v>86.823148307056641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all_data_R!J4</f>
        <v>108.75016620772793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all_data_R!J5</f>
        <v>138.49321504305362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all_data_R!J6</f>
        <v>86.900575841399601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all_data_R!J7</f>
        <v>94.061674260519823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all_data_R!J8</f>
        <v>114.9491038280164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all_data_R!J9</f>
        <v>128.75133079058111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all_data_R!J10</f>
        <v>165.91069753153795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all_data_R!J11</f>
        <v>121.05863426870594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all_data_R!J12</f>
        <v>95.515346470331139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all_data_R!J13</f>
        <v>118.55043289089667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all_data_R!J14</f>
        <v>87.498204269134717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all_data_R!J15</f>
        <v>166.02028649796807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all_data_R!J16</f>
        <v>58.957520435077193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all_data_R!J17</f>
        <v>59.298527713448102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all_data_R!J18</f>
        <v>111.90018638445906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all_data_R!J19</f>
        <v>91.161581423690166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all_data_R!J20</f>
        <v>157.4269084056736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all_data_R!J21</f>
        <v>64.703234816783194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all_data_R!J22</f>
        <v>93.029428476895362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all_data_R!J23</f>
        <v>141.40053585275768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all_data_R!J24</f>
        <v>95.97815130765963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all_data_R!J25</f>
        <v>330.91043711518756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all_data_R!J26</f>
        <v>63.497701369163295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all_data_R!J27</f>
        <v>96.55891338895114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all_data_R!J28</f>
        <v>122.41808987267851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all_data_R!J29</f>
        <v>92.661515101983298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all_data_R!J30</f>
        <v>377.46107928074468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all_data_R!J31</f>
        <v>63.922051250129712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all_data_R!J32</f>
        <v>79.653280467328301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all_data_R!J33</f>
        <v>131.07763441777666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all_data_R!J34</f>
        <v>99.037334183174281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all_data_R!J35</f>
        <v>384.06801147197586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all_data_R!J36</f>
        <v>62.47306635813888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all_data_R!J37</f>
        <v>118.43746458622394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all_data_R!J38</f>
        <v>112.58683066412183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all_data_R!J39</f>
        <v>104.85995918661818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all_data_R!J40</f>
        <v>332.03343235168279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all_data_R!J41</f>
        <v>131.79260635142796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all_data_R!J42</f>
        <v>66.128391626397416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all_data_R!J43</f>
        <v>80.231359395243274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all_data_R!J44</f>
        <v>83.539510699457054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all_data_R!J45</f>
        <v>194.36708472949647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all_data_R!J46</f>
        <v>83.867994845373119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all_data_R!J47</f>
        <v>33.816152292139563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all_data_R!J48</f>
        <v>61.699182043478821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all_data_R!J49</f>
        <v>62.658971571711454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all_data_R!J50</f>
        <v>184.91183252370143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all_data_R!J51</f>
        <v>63.741181310620675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all_data_R!J52</f>
        <v>72.673753009662676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all_data_R!J53</f>
        <v>59.120871527682766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all_data_R!J54</f>
        <v>85.655687725925702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all_data_R!J55</f>
        <v>174.69555265068996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all_data_R!J56</f>
        <v>65.398802706122154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all_data_R!J57</f>
        <v>83.857841521194814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all_data_R!J58</f>
        <v>72.631942132695514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all_data_R!J59</f>
        <v>111.91039362785931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all_data_R!J60</f>
        <v>169.69453386973183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all_data_R!J61</f>
        <v>67.929724900420979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all_data_R!J62</f>
        <v>66.129087470440481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all_data_R!J63</f>
        <v>67.051835642636746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all_data_R!J64</f>
        <v>80.986509131952175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all_data_R!J65</f>
        <v>445.2632338861979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all_data_R!J66</f>
        <v>57.184927885402125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all_data_R!J67</f>
        <v>58.628706834827341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all_data_R!J68</f>
        <v>57.504729897366488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all_data_R!J69</f>
        <v>73.542481934426959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all_data_R!J70</f>
        <v>468.35366593753952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all_data_R!J71</f>
        <v>55.897177429094107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all_data_R!J72</f>
        <v>63.779121021584622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all_data_R!J73</f>
        <v>67.644510569437173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all_data_R!J74</f>
        <v>71.544217847459606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all_data_R!J75</f>
        <v>369.02533717091245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all_data_R!J76</f>
        <v>57.886883484218615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all_data_R!J77</f>
        <v>70.52119351275131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all_data_R!J78</f>
        <v>48.865138918867764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all_data_R!J79</f>
        <v>44.876608032716987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all_data_R!J80</f>
        <v>387.57196820624068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all_data_R!J81</f>
        <v>54.370799509346227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all_data_R!J82</f>
        <v>137.54091190658039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all_data_R!J83</f>
        <v>123.71800803392989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all_data_R!J84</f>
        <v>88.816506403750111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all_data_R!J85</f>
        <v>217.7774935906188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all_data_R!J86</f>
        <v>95.976779305071517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all_data_R!J87</f>
        <v>171.7461804672364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all_data_R!J88</f>
        <v>133.67610389504372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all_data_R!J89</f>
        <v>91.701354248366059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all_data_R!J90</f>
        <v>264.85511258724785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all_data_R!J91</f>
        <v>94.760303737196423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all_data_R!J92</f>
        <v>113.52056333227843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all_data_R!J93</f>
        <v>138.17056459804627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all_data_R!J94</f>
        <v>92.817821009241797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all_data_R!J95</f>
        <v>214.24321172882225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all_data_R!J96</f>
        <v>96.931801352585609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all_data_R!J97</f>
        <v>92.522450975775556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all_data_R!J98</f>
        <v>141.55975679254897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all_data_R!J99</f>
        <v>90.566393909854042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all_data_R!J100</f>
        <v>274.45567705663825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all_data_R!J101</f>
        <v>86.905201659944765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all_data_R!J102</f>
        <v>96.175954787054422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all_data_R!J103</f>
        <v>172.55203841303023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all_data_R!J104</f>
        <v>105.34014312925576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all_data_R!J105</f>
        <v>390.37107199395263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all_data_R!J106</f>
        <v>84.338195367377537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all_data_R!J107</f>
        <v>103.5233885241985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all_data_R!J108</f>
        <v>168.68603976559137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all_data_R!J109</f>
        <v>89.948304529393511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all_data_R!J110</f>
        <v>299.46405473626129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all_data_R!J111</f>
        <v>85.192003489354974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all_data_R!J112</f>
        <v>94.068426239459399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all_data_R!J113</f>
        <v>139.4026585841043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all_data_R!J114</f>
        <v>94.872136158191964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all_data_R!J115</f>
        <v>312.7539255050641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all_data_R!J116</f>
        <v>92.895902001812644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all_data_R!J117</f>
        <v>98.829059893612211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all_data_R!J118</f>
        <v>141.53173190247963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all_data_R!J119</f>
        <v>113.00624257496287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all_data_R!J120</f>
        <v>323.68715214582062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all_data_R!J121</f>
        <v>110.56464602118794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all_data_R!J122</f>
        <v>300.04199999999997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all_data_R!J123</f>
        <v>302.23609333333337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all_data_R!J124</f>
        <v>313.89333333333337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all_data_R!J125</f>
        <v>316.4908533333334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all_data_R!J126</f>
        <v>219.62737333333331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all_data_R!J127</f>
        <v>277.97045333333335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all_data_R!J128</f>
        <v>317.84333333333331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all_data_R!J129</f>
        <v>266.8314533333334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all_data_R!J130</f>
        <v>289.62769333333335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all_data_R!J131</f>
        <v>246.91397333333339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all_data_R!J132</f>
        <v>327.69621333333339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all_data_R!J133</f>
        <v>331.54193333333336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all_data_R!J134</f>
        <v>358.37981333333335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all_data_R!J135</f>
        <v>292.57913333333335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all_data_R!J136</f>
        <v>291.30881333333338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all_data_R!J137</f>
        <v>294.45933333333335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all_data_R!J138</f>
        <v>321.25929333333335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all_data_R!J139</f>
        <v>316.46873333333338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all_data_R!J140</f>
        <v>296.87673333333333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all_data_R!J141</f>
        <v>263.57033333333334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all_data_R!J142</f>
        <v>315.31217333333331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all_data_R!J143</f>
        <v>345.59129333333328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all_data_R!J144</f>
        <v>362.50677333333334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all_data_R!J145</f>
        <v>313.50465333333329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all_data_R!J146</f>
        <v>311.70977333333337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all_data_R!J147</f>
        <v>322.65601333333336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all_data_R!J148</f>
        <v>336.91709333333336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all_data_R!J149</f>
        <v>341.23997333333335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all_data_R!J150</f>
        <v>327.56033333333335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all_data_R!J151</f>
        <v>320.38713333333334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all_data_R!J152</f>
        <v>341.42957333333339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all_data_R!J153</f>
        <v>353.80097333333333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all_data_R!J154</f>
        <v>369.86957333333339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all_data_R!J155</f>
        <v>366.68429333333336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all_data_R!J156</f>
        <v>342.03313333333335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all_data_R!J157</f>
        <v>335.37501333333336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all_data_R!J158</f>
        <v>362.80065333333334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all_data_R!J159</f>
        <v>337.80189333333334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all_data_R!J160</f>
        <v>339.42297333333335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all_data_R!J161</f>
        <v>314.9740533333333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92.602402014125389</v>
      </c>
      <c r="J163">
        <f>AVERAGE(I42,I47,I52,I57)</f>
        <v>64.119034612348614</v>
      </c>
      <c r="K163">
        <f>AVERAGE(I82,I87,I92,I97)</f>
        <v>128.8325266704677</v>
      </c>
      <c r="L163">
        <f>AVERAGE(I122,I127,I132,I137)</f>
        <v>300.04200000000003</v>
      </c>
      <c r="N163">
        <f>STDEVA(I2,I7,I12,I17)</f>
        <v>25.539535206562494</v>
      </c>
      <c r="O163">
        <f>STDEVA(I42,I47,I52,I57)</f>
        <v>21.487251240091215</v>
      </c>
      <c r="P163">
        <f>STDEVA(I82,I87,I92,I97)</f>
        <v>34.011250461348681</v>
      </c>
      <c r="Q163">
        <f>STDEVA(I122,I127,I132,I137)</f>
        <v>20.680706422939785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108.05571785260719</v>
      </c>
      <c r="J164">
        <f>AVERAGE(I43,I48,I53,I58)</f>
        <v>68.420838774775092</v>
      </c>
      <c r="K164">
        <f>AVERAGE(I83,I88,I93,I98)</f>
        <v>134.28110832989222</v>
      </c>
      <c r="L164">
        <f>AVERAGE(I123,I128,I133,I138)</f>
        <v>318.22016333333335</v>
      </c>
      <c r="N164">
        <f>STDEVA(I3,I8,I13,I18)</f>
        <v>14.413648181959438</v>
      </c>
      <c r="O164">
        <f>STDEVA(I43,I48,I53,I58)</f>
        <v>9.8131179011899388</v>
      </c>
      <c r="P164">
        <f>STDEVA(I83,I88,I93,I98)</f>
        <v>7.747079271862483</v>
      </c>
      <c r="Q164">
        <f>STDEVA(I123,I128,I133,I138)</f>
        <v>12.14273941777005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104.04032067278348</v>
      </c>
      <c r="J165">
        <f>AVERAGE(I44,I49,I54,I59)</f>
        <v>85.941140906238374</v>
      </c>
      <c r="K165">
        <f>AVERAGE(I84,I89,I94,I99)</f>
        <v>90.975518892802995</v>
      </c>
      <c r="L165">
        <f>AVERAGE(I124,I129,I134,I139)</f>
        <v>313.89333333333337</v>
      </c>
      <c r="N165">
        <f>STDEVA(I4,I9,I14,I19)</f>
        <v>18.906085490858327</v>
      </c>
      <c r="O165">
        <f>STDEVA(I44,I49,I54,I59)</f>
        <v>20.185067145535104</v>
      </c>
      <c r="P165">
        <f>STDEVA(I84,I89,I94,I99)</f>
        <v>1.7077892367209286</v>
      </c>
      <c r="Q165">
        <f>STDEVA(I124,I129,I134,I139)</f>
        <v>37.41880158906217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156.9627768695583</v>
      </c>
      <c r="J166">
        <f>AVERAGE(I45,I50,I55,I60)</f>
        <v>180.91725094340492</v>
      </c>
      <c r="K166">
        <f>AVERAGE(I85,I90,I95,I100)</f>
        <v>242.83287374083179</v>
      </c>
      <c r="L166">
        <f>AVERAGE(I125,I130,I135,I140)</f>
        <v>298.89360333333337</v>
      </c>
      <c r="N166">
        <f>STDEVA(I5,I10,I15,I20)</f>
        <v>12.954328710096787</v>
      </c>
      <c r="O166">
        <f>STDEVA(I45,I50,I55,I60)</f>
        <v>10.977455974806119</v>
      </c>
      <c r="P166">
        <f>STDEVA(I85,I90,I95,I100)</f>
        <v>31.252314803821179</v>
      </c>
      <c r="Q166">
        <f>STDEVA(I125,I130,I135,I140)</f>
        <v>12.103175777020976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82.904991340491492</v>
      </c>
      <c r="J167">
        <f>AVERAGE(I46,I51,I56,I61)</f>
        <v>70.234425940634225</v>
      </c>
      <c r="K167">
        <f>AVERAGE(I86,I91,I96,I101)</f>
        <v>93.643521513699568</v>
      </c>
      <c r="L167">
        <f>AVERAGE(I126,I131,I136,I141)</f>
        <v>255.35512333333335</v>
      </c>
      <c r="N167">
        <f>STDEVA(I6,I11,I16,I21)</f>
        <v>28.14516221017746</v>
      </c>
      <c r="O167">
        <f>STDEVA(I46,I51,I56,I61)</f>
        <v>9.2507896213671188</v>
      </c>
      <c r="P167">
        <f>STDEVA(I86,I91,I96,I101)</f>
        <v>4.5792660695081926</v>
      </c>
      <c r="Q167">
        <f>STDEVA(I126,I131,I136,I141)</f>
        <v>30.043760491130438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96.919771729849685</v>
      </c>
      <c r="J168">
        <f>AVERAGE(I62,I67,I72,I77)</f>
        <v>64.764527209900933</v>
      </c>
      <c r="K168">
        <f>AVERAGE(I102,I107,I112,I117)</f>
        <v>98.149207361081125</v>
      </c>
      <c r="L168">
        <f>AVERAGE(I142,I147,I152,I157)</f>
        <v>328.69319333333334</v>
      </c>
      <c r="N168">
        <f>STDEVA(I22,I27,I32,I37)</f>
        <v>16.087343013976223</v>
      </c>
      <c r="O168">
        <f>STDEVA(I62,I67,I72,I77)</f>
        <v>4.953804889784454</v>
      </c>
      <c r="P168">
        <f>STDEVA(I102,I107,I112,I117)</f>
        <v>4.0780110725483887</v>
      </c>
      <c r="Q168">
        <f>STDEVA(I142,I147,I152,I157)</f>
        <v>11.865374451312839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126.87077270183366</v>
      </c>
      <c r="J169">
        <f>AVERAGE(I63,I68,I73,I78)</f>
        <v>60.266553757077041</v>
      </c>
      <c r="K169">
        <f>AVERAGE(I103,I108,I113,I118)</f>
        <v>155.54311716630139</v>
      </c>
      <c r="L169">
        <f>AVERAGE(I143,I148,I153,I158)</f>
        <v>349.77750333333336</v>
      </c>
      <c r="N169">
        <f>STDEVA(I23,I28,I33,I38)</f>
        <v>12.283716690979984</v>
      </c>
      <c r="O169">
        <f>STDEVA(I63,I68,I73,I78)</f>
        <v>8.9086891728724051</v>
      </c>
      <c r="P169">
        <f>STDEVA(I103,I108,I113,I118)</f>
        <v>17.501172691024756</v>
      </c>
      <c r="Q169">
        <f>STDEVA(I143,I148,I153,I158)</f>
        <v>11.086106113744357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98.134239944858848</v>
      </c>
      <c r="J170">
        <f>AVERAGE(I64,I69,I74,I79)</f>
        <v>67.737454236638939</v>
      </c>
      <c r="K170">
        <f>AVERAGE(I104,I109,I114,I119)</f>
        <v>100.79170659795102</v>
      </c>
      <c r="L170">
        <f>AVERAGE(I144,I149,I154,I159)</f>
        <v>352.85455333333334</v>
      </c>
      <c r="N170">
        <f>STDEVA(I24,I29,I34,I39)</f>
        <v>5.1849241055048925</v>
      </c>
      <c r="O170">
        <f>STDEVA(I64,I69,I74,I79)</f>
        <v>15.772819876178879</v>
      </c>
      <c r="P170">
        <f>STDEVA(I104,I109,I114,I119)</f>
        <v>10.368282510051039</v>
      </c>
      <c r="Q170">
        <f>STDEVA(I144,I149,I154,I159)</f>
        <v>15.749680400786989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356.11824005489768</v>
      </c>
      <c r="J171">
        <f>AVERAGE(I65,I70,I75,I80)</f>
        <v>417.55355130022264</v>
      </c>
      <c r="K171">
        <f>AVERAGE(I105,I110,I115,I120)</f>
        <v>331.56905109527463</v>
      </c>
      <c r="L171">
        <f>AVERAGE(I145,I150,I155,I160)</f>
        <v>336.79306333333335</v>
      </c>
      <c r="N171">
        <f>STDEVA(I25,I30,I35,I40)</f>
        <v>28.590311876784249</v>
      </c>
      <c r="O171">
        <f>STDEVA(I65,I70,I75,I80)</f>
        <v>46.912546465316943</v>
      </c>
      <c r="P171">
        <f>STDEVA(I105,I110,I115,I120)</f>
        <v>40.433244304679455</v>
      </c>
      <c r="Q171">
        <f>STDEVA(I145,I150,I155,I160)</f>
        <v>22.568380543746031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80.42135633221497</v>
      </c>
      <c r="J172">
        <f>AVERAGE(I66,I71,I76,I81)</f>
        <v>56.334947077015272</v>
      </c>
      <c r="K172">
        <f>AVERAGE(I106,I111,I116,I121)</f>
        <v>93.247686719933284</v>
      </c>
      <c r="L172">
        <f>AVERAGE(I146,I151,I156,I161)</f>
        <v>322.27602333333334</v>
      </c>
      <c r="N172">
        <f>STDEVA(I26,I31,I36,I41)</f>
        <v>34.252900641308969</v>
      </c>
      <c r="O172">
        <f>STDEVA(I66,I71,I76,I81)</f>
        <v>1.5470931795737055</v>
      </c>
      <c r="P172">
        <f>STDEVA(I106,I111,I116,I121)</f>
        <v>12.169276894456999</v>
      </c>
      <c r="Q172">
        <f>STDEVA(I146,I151,I156,I161)</f>
        <v>13.64887914723648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1AF7-95FE-408C-8766-F795A6142AF4}">
  <dimension ref="A1:Q331"/>
  <sheetViews>
    <sheetView topLeftCell="F172" workbookViewId="0">
      <selection activeCell="N7" sqref="N7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50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all_data_R!I2</f>
        <v>61.05611971185315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all_data_R!I3</f>
        <v>63.284568072424463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all_data_R!I4</f>
        <v>64.622820694542881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all_data_R!I5</f>
        <v>66.949894539489108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all_data_R!I6</f>
        <v>59.792422169398989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all_data_R!I7</f>
        <v>59.657139801980186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all_data_R!I8</f>
        <v>64.397446265634983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all_data_R!I9</f>
        <v>66.22638431372549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all_data_R!I10</f>
        <v>65.350399715441753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all_data_R!I11</f>
        <v>57.880732125739186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all_data_R!I12</f>
        <v>57.123451302605183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all_data_R!I13</f>
        <v>60.740456082276417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all_data_R!I14</f>
        <v>69.344773160405722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all_data_R!I15</f>
        <v>66.551631591848491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all_data_R!I16</f>
        <v>59.563709830388838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all_data_R!I17</f>
        <v>63.929854377880183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all_data_R!I18</f>
        <v>62.581195809021885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all_data_R!I19</f>
        <v>67.345861753893871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all_data_R!I20</f>
        <v>64.842441388565049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all_data_R!I21</f>
        <v>60.136538480738821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all_data_R!I22</f>
        <v>67.156964185110667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all_data_R!I23</f>
        <v>63.189331241830061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all_data_R!I24</f>
        <v>70.135166739989558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all_data_R!I25</f>
        <v>74.866644277582395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all_data_R!I26</f>
        <v>62.742751958944353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all_data_R!I27</f>
        <v>61.844255053804147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all_data_R!I28</f>
        <v>60.902502074388394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all_data_R!I29</f>
        <v>70.108086000822055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all_data_R!I30</f>
        <v>77.783885425137797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all_data_R!I31</f>
        <v>60.725977798526841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all_data_R!I32</f>
        <v>61.450781478350727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all_data_R!I33</f>
        <v>62.813325833978389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all_data_R!I34</f>
        <v>64.939183369954762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all_data_R!I35</f>
        <v>78.30421912966645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all_data_R!I36</f>
        <v>53.064777472829761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all_data_R!I37</f>
        <v>63.172863926415651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all_data_R!I38</f>
        <v>63.851908663308826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all_data_R!I39</f>
        <v>65.408832641490321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all_data_R!I40</f>
        <v>76.231660960680557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all_data_R!I41</f>
        <v>46.715052243119459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all_data_R!I42</f>
        <v>59.432478940132498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all_data_R!I43</f>
        <v>51.126143605957239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all_data_R!I44</f>
        <v>61.422357157916935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all_data_R!I45</f>
        <v>54.496591878401652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all_data_R!I46</f>
        <v>55.762566755097119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all_data_R!I47</f>
        <v>56.01326256325526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all_data_R!I48</f>
        <v>52.747995648816179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all_data_R!I49</f>
        <v>58.492036024286243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all_data_R!I50</f>
        <v>56.614178273544795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all_data_R!I51</f>
        <v>59.901581419969574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all_data_R!I52</f>
        <v>58.432494203035766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all_data_R!I53</f>
        <v>52.600969914304827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all_data_R!I54</f>
        <v>52.592034460006225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all_data_R!I55</f>
        <v>50.514053325033721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all_data_R!I56</f>
        <v>53.747992380952404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all_data_R!I57</f>
        <v>50.17481454659751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all_data_R!I58</f>
        <v>51.058515978835963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all_data_R!I59</f>
        <v>58.241383600679129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all_data_R!I60</f>
        <v>54.305558569106644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all_data_R!I61</f>
        <v>50.901845639441568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all_data_R!I62</f>
        <v>61.173535695238101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all_data_R!I63</f>
        <v>53.549158447614175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all_data_R!I64</f>
        <v>58.322075785558063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all_data_R!I65</f>
        <v>68.383638319719836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all_data_R!I66</f>
        <v>56.516123840955508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all_data_R!I67</f>
        <v>61.142355289421161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all_data_R!I68</f>
        <v>51.51907804264053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all_data_R!I69</f>
        <v>60.907687768939681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all_data_R!I70</f>
        <v>65.927280642829388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all_data_R!I71</f>
        <v>56.52043079938246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all_data_R!I72</f>
        <v>59.283008112874775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all_data_R!I73</f>
        <v>54.767890644257719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all_data_R!I74</f>
        <v>58.062984456307554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all_data_R!I75</f>
        <v>66.137818733127077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all_data_R!I76</f>
        <v>51.259089966890215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all_data_R!I77</f>
        <v>51.213121252027861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all_data_R!I78</f>
        <v>52.912448677248697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all_data_R!I79</f>
        <v>70.978755094852318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all_data_R!I80</f>
        <v>47.453323364933155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all_data_R!I81</f>
        <v>48.131714908185515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all_data_R!I82</f>
        <v>79.071929303934283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all_data_R!I83</f>
        <v>69.432891839863515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all_data_R!I84</f>
        <v>73.938133379811177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all_data_R!I85</f>
        <v>78.567139078887351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all_data_R!I86</f>
        <v>75.538437244811689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all_data_R!I87</f>
        <v>68.719105458689455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all_data_R!I88</f>
        <v>68.148092892174901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all_data_R!I89</f>
        <v>70.228727262164128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all_data_R!I90</f>
        <v>81.074304009313849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all_data_R!I91</f>
        <v>74.923690290399762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all_data_R!I92</f>
        <v>70.32116526846373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all_data_R!I93</f>
        <v>66.888759972558788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all_data_R!I94</f>
        <v>73.109701106581255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all_data_R!I95</f>
        <v>82.764508009739856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all_data_R!I96</f>
        <v>75.948700696330377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all_data_R!I97</f>
        <v>72.88447274280243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all_data_R!I98</f>
        <v>72.124953737589053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all_data_R!I99</f>
        <v>75.400638713806018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all_data_R!I100</f>
        <v>87.399521942110184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all_data_R!I101</f>
        <v>80.471323717126381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all_data_R!I102</f>
        <v>74.279804304461948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all_data_R!I103</f>
        <v>66.748117618125917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all_data_R!I104</f>
        <v>70.194324145617188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all_data_R!I105</f>
        <v>78.818893962297366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all_data_R!I106</f>
        <v>82.754001554957497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all_data_R!I107</f>
        <v>70.49228233561594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all_data_R!I108</f>
        <v>71.81148132769448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all_data_R!I109</f>
        <v>82.101782681191025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all_data_R!I110</f>
        <v>78.5906192243324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all_data_R!I111</f>
        <v>78.307959463659827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all_data_R!I112</f>
        <v>74.571319416037369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all_data_R!I113</f>
        <v>74.439786155410317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all_data_R!I114</f>
        <v>79.707020920842425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all_data_R!I115</f>
        <v>85.622454207218567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all_data_R!I116</f>
        <v>78.030261278459776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all_data_R!I117</f>
        <v>76.610014955073424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all_data_R!I118</f>
        <v>73.715979238584467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all_data_R!I119</f>
        <v>74.798809599780441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all_data_R!I120</f>
        <v>89.691157693120047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all_data_R!I121</f>
        <v>79.451688555666721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all_data_R!I122</f>
        <v>44.050400000000003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all_data_R!I123</f>
        <v>46.32876000000001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all_data_R!I124</f>
        <v>46.752200000000009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all_data_R!I125</f>
        <v>42.334519999999998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all_data_R!I126</f>
        <v>48.62924000000001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all_data_R!I127</f>
        <v>47.444240000000015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all_data_R!I128</f>
        <v>46.755360000000003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all_data_R!I129</f>
        <v>47.005000000000003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all_data_R!I130</f>
        <v>42.23340000000001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all_data_R!I131</f>
        <v>46.499400000000001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all_data_R!I132</f>
        <v>46.512040000000006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all_data_R!I133</f>
        <v>43.699640000000002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all_data_R!I134</f>
        <v>47.254640000000002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all_data_R!I135</f>
        <v>47.052400000000006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all_data_R!I136</f>
        <v>46.350879999999997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all_data_R!I137</f>
        <v>47.886640000000014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all_data_R!I138</f>
        <v>45.301759999999994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all_data_R!I139</f>
        <v>53.125920000000008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all_data_R!I140</f>
        <v>43.472120000000004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all_data_R!I141</f>
        <v>46.233960000000003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all_data_R!I142</f>
        <v>54.295120000000011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all_data_R!I143</f>
        <v>49.533000000000001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all_data_R!I144</f>
        <v>55.584400000000016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all_data_R!I145</f>
        <v>45.115320000000004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all_data_R!I146</f>
        <v>52.85416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all_data_R!I147</f>
        <v>48.825160000000004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all_data_R!I148</f>
        <v>46.736399999999996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all_data_R!I149</f>
        <v>48.338520000000003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all_data_R!I150</f>
        <v>46.003280000000004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all_data_R!I151</f>
        <v>49.793173333333336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all_data_R!I152</f>
        <v>54.304600000000008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all_data_R!I153</f>
        <v>46.22448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all_data_R!I154</f>
        <v>49.381320000000009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all_data_R!I155</f>
        <v>46.875440000000012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all_data_R!I156</f>
        <v>46.875439999999998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all_data_R!I157</f>
        <v>49.062160000000013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all_data_R!I158</f>
        <v>46.3414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all_data_R!I159</f>
        <v>49.814239999999998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all_data_R!I160</f>
        <v>51.552240000000005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all_data_R!I161</f>
        <v>49.649920000000016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60.441641298579675</v>
      </c>
      <c r="J163">
        <f>AVERAGE(I42,I47,I52,I57)</f>
        <v>56.013262563255253</v>
      </c>
      <c r="K163">
        <f>AVERAGE(I82,I87,I92,I97)</f>
        <v>72.749168193472471</v>
      </c>
      <c r="L163">
        <f>AVERAGE(I122,I127,I132,I137)</f>
        <v>46.473330000000004</v>
      </c>
      <c r="N163">
        <f>STDEVA(I2,I7,I12,I17)</f>
        <v>2.8384879574951083</v>
      </c>
      <c r="O163">
        <f>STDEVA(I42,I47,I52,I57)</f>
        <v>4.148541816190173</v>
      </c>
      <c r="P163">
        <f>STDEVA(I82,I87,I92,I97)</f>
        <v>4.5509053762658205</v>
      </c>
      <c r="Q163">
        <f>STDEVA(I122,I127,I132,I137)</f>
        <v>1.7138844411842213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62.750916557339437</v>
      </c>
      <c r="J164">
        <f>AVERAGE(I43,I48,I53,I58)</f>
        <v>51.883406286978548</v>
      </c>
      <c r="K164">
        <f>AVERAGE(I83,I88,I93,I98)</f>
        <v>69.148674610546564</v>
      </c>
      <c r="L164">
        <f>AVERAGE(I123,I128,I133,I138)</f>
        <v>45.521380000000008</v>
      </c>
      <c r="N164">
        <f>STDEVA(I3,I8,I13,I18)</f>
        <v>1.5347747363541067</v>
      </c>
      <c r="O164">
        <f>STDEVA(I43,I48,I53,I58)</f>
        <v>0.91584261974053116</v>
      </c>
      <c r="P164">
        <f>STDEVA(I83,I88,I93,I98)</f>
        <v>2.2395977928816011</v>
      </c>
      <c r="Q164">
        <f>STDEVA(I123,I128,I133,I138)</f>
        <v>1.3591098406432569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66.884959980641995</v>
      </c>
      <c r="J165">
        <f>AVERAGE(I44,I49,I54,I59)</f>
        <v>57.686952810722133</v>
      </c>
      <c r="K165">
        <f>AVERAGE(I84,I89,I94,I99)</f>
        <v>73.169300115590644</v>
      </c>
      <c r="L165">
        <f>AVERAGE(I124,I129,I134,I139)</f>
        <v>48.534440000000004</v>
      </c>
      <c r="N165">
        <f>STDEVA(I4,I9,I14,I19)</f>
        <v>1.9844484861621372</v>
      </c>
      <c r="O165">
        <f>STDEVA(I44,I49,I54,I59)</f>
        <v>3.6908441274374519</v>
      </c>
      <c r="P165">
        <f>STDEVA(I84,I89,I94,I99)</f>
        <v>2.1771921731319916</v>
      </c>
      <c r="Q165">
        <f>STDEVA(I124,I129,I134,I139)</f>
        <v>3.0678517327059134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65.923591808836107</v>
      </c>
      <c r="J166">
        <f>AVERAGE(I45,I50,I55,I60)</f>
        <v>53.982595511521701</v>
      </c>
      <c r="K166">
        <f>AVERAGE(I85,I90,I95,I100)</f>
        <v>82.451368260012813</v>
      </c>
      <c r="L166">
        <f>AVERAGE(I125,I130,I135,I140)</f>
        <v>43.773110000000003</v>
      </c>
      <c r="N166">
        <f>STDEVA(I5,I10,I15,I20)</f>
        <v>0.99081896617127363</v>
      </c>
      <c r="O166">
        <f>STDEVA(I45,I50,I55,I60)</f>
        <v>2.5380116978029812</v>
      </c>
      <c r="P166">
        <f>STDEVA(I85,I90,I95,I100)</f>
        <v>3.7222673935193744</v>
      </c>
      <c r="Q166">
        <f>STDEVA(I125,I130,I135,I140)</f>
        <v>2.2571800959309094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59.343350651566453</v>
      </c>
      <c r="J167">
        <f>AVERAGE(I46,I51,I56,I61)</f>
        <v>55.078496548865168</v>
      </c>
      <c r="K167">
        <f>AVERAGE(I86,I91,I96,I101)</f>
        <v>76.720537987167049</v>
      </c>
      <c r="L167">
        <f>AVERAGE(I126,I131,I136,I141)</f>
        <v>46.928370000000001</v>
      </c>
      <c r="N167">
        <f>STDEVA(I6,I11,I16,I21)</f>
        <v>1.0030990779014128</v>
      </c>
      <c r="O167">
        <f>STDEVA(I46,I51,I56,I61)</f>
        <v>3.7835060407401953</v>
      </c>
      <c r="P167">
        <f>STDEVA(I86,I91,I96,I101)</f>
        <v>2.5357543391824358</v>
      </c>
      <c r="Q167">
        <f>STDEVA(I126,I131,I136,I141)</f>
        <v>1.1391040289045937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63.406216160920302</v>
      </c>
      <c r="J168">
        <f>AVERAGE(I62,I67,I72,I77)</f>
        <v>58.203005087390473</v>
      </c>
      <c r="K168">
        <f>AVERAGE(I102,I107,I112,I117)</f>
        <v>73.988355252797163</v>
      </c>
      <c r="L168">
        <f>AVERAGE(I142,I147,I152,I157)</f>
        <v>51.621760000000009</v>
      </c>
      <c r="N168">
        <f>STDEVA(I22,I27,I32,I37)</f>
        <v>2.6067867387683594</v>
      </c>
      <c r="O168">
        <f>STDEVA(I62,I67,I72,I77)</f>
        <v>4.7430199335183145</v>
      </c>
      <c r="P168">
        <f>STDEVA(I102,I107,I112,I117)</f>
        <v>2.5508439911870959</v>
      </c>
      <c r="Q168">
        <f>STDEVA(I142,I147,I152,I157)</f>
        <v>3.09391919067063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62.689266953376418</v>
      </c>
      <c r="J169">
        <f>AVERAGE(I63,I68,I73,I78)</f>
        <v>53.187143952940282</v>
      </c>
      <c r="K169">
        <f>AVERAGE(I103,I108,I113,I118)</f>
        <v>71.678841084953788</v>
      </c>
      <c r="L169">
        <f>AVERAGE(I143,I148,I153,I158)</f>
        <v>47.208819999999996</v>
      </c>
      <c r="N169">
        <f>STDEVA(I23,I28,I33,I38)</f>
        <v>1.2661910567923129</v>
      </c>
      <c r="O169">
        <f>STDEVA(I63,I68,I73,I78)</f>
        <v>1.352493496232845</v>
      </c>
      <c r="P169">
        <f>STDEVA(I103,I108,I113,I118)</f>
        <v>3.4690237281487613</v>
      </c>
      <c r="Q169">
        <f>STDEVA(I143,I148,I153,I158)</f>
        <v>1.5648573972090887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67.647817188064181</v>
      </c>
      <c r="J170">
        <f>AVERAGE(I64,I69,I74,I79)</f>
        <v>62.067875776414404</v>
      </c>
      <c r="K170">
        <f>AVERAGE(I104,I109,I114,I119)</f>
        <v>76.70048433685777</v>
      </c>
      <c r="L170">
        <f>AVERAGE(I144,I149,I154,I159)</f>
        <v>50.779620000000008</v>
      </c>
      <c r="N170">
        <f>STDEVA(I24,I29,I34,I39)</f>
        <v>2.8629576423048348</v>
      </c>
      <c r="O170">
        <f>STDEVA(I64,I69,I74,I79)</f>
        <v>6.0778279699746705</v>
      </c>
      <c r="P170">
        <f>STDEVA(I104,I109,I114,I119)</f>
        <v>5.2965326165664619</v>
      </c>
      <c r="Q170">
        <f>STDEVA(I144,I149,I154,I159)</f>
        <v>3.2625185308694737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76.796602448266796</v>
      </c>
      <c r="J171">
        <f>AVERAGE(I65,I70,I75,I80)</f>
        <v>61.975515265152367</v>
      </c>
      <c r="K171">
        <f>AVERAGE(I105,I110,I115,I120)</f>
        <v>83.180781271742092</v>
      </c>
      <c r="L171">
        <f>AVERAGE(I145,I150,I155,I160)</f>
        <v>47.386570000000013</v>
      </c>
      <c r="N171">
        <f>STDEVA(I25,I30,I35,I40)</f>
        <v>1.5590096385677459</v>
      </c>
      <c r="O171">
        <f>STDEVA(I65,I70,I75,I80)</f>
        <v>9.7450725741951292</v>
      </c>
      <c r="P171">
        <f>STDEVA(I105,I110,I115,I120)</f>
        <v>5.4296229578626551</v>
      </c>
      <c r="Q171">
        <f>STDEVA(I145,I150,I155,I160)</f>
        <v>2.8685727120178308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55.812139868355104</v>
      </c>
      <c r="J172">
        <f>AVERAGE(I66,I71,I76,I81)</f>
        <v>53.106839878853421</v>
      </c>
      <c r="K172">
        <f>AVERAGE(I106,I111,I116,I121)</f>
        <v>79.635977713185952</v>
      </c>
      <c r="L172">
        <f>AVERAGE(I146,I151,I156,I161)</f>
        <v>49.793173333333336</v>
      </c>
      <c r="N172">
        <f>STDEVA(I26,I31,I36,I41)</f>
        <v>7.3594426996383087</v>
      </c>
      <c r="O172">
        <f>STDEVA(I66,I71,I76,I81)</f>
        <v>4.1409285721074758</v>
      </c>
      <c r="P172">
        <f>STDEVA(I106,I111,I116,I121)</f>
        <v>2.167794033209729</v>
      </c>
      <c r="Q172">
        <f>STDEVA(I146,I151,I156,I161)</f>
        <v>2.442903238325707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E3D8-FA57-49F6-A5D6-A9DEA412C9FD}">
  <dimension ref="A1:Q331"/>
  <sheetViews>
    <sheetView topLeftCell="G152" workbookViewId="0">
      <selection activeCell="K153" sqref="K153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37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all_data_R!L2</f>
        <v>1.4175072144403593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all_data_R!L3</f>
        <v>0.37039890529571673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all_data_R!L4</f>
        <v>1.1486821446926021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all_data_R!L5</f>
        <v>0.66946272998688539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all_data_R!L6</f>
        <v>0.36869578335273784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all_data_R!L7</f>
        <v>0.93498395856483063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all_data_R!L8</f>
        <v>0.78278057834167458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all_data_R!L9</f>
        <v>1.1533232846711579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all_data_R!L10</f>
        <v>0.8060760016846279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all_data_R!L11</f>
        <v>0.70387593518871838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all_data_R!L12</f>
        <v>0.52733154435167073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all_data_R!L13</f>
        <v>0.36725995518425059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all_data_R!L14</f>
        <v>0.19862152988993675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all_data_R!L15</f>
        <v>0.62270872078470552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all_data_R!L16</f>
        <v>2.3277991437458976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all_data_R!L17</f>
        <v>3.6186369926433795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all_data_R!L18</f>
        <v>0.8749406254779839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all_data_R!L19</f>
        <v>1.1540435490175522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all_data_R!L20</f>
        <v>0.95455181625320951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all_data_R!L21</f>
        <v>0.79753318411087459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all_data_R!L22</f>
        <v>17.333613447038328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all_data_R!L23</f>
        <v>14.577910258110466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all_data_R!L24</f>
        <v>14.434885492532832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all_data_R!L25</f>
        <v>1.348746512433854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all_data_R!L26</f>
        <v>16.478534791541492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all_data_R!L27</f>
        <v>16.551092796193906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all_data_R!L28</f>
        <v>15.963629931034474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all_data_R!L29</f>
        <v>14.49586440923019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all_data_R!L30</f>
        <v>1.9991057777343393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all_data_R!L31</f>
        <v>18.29857286425791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all_data_R!L32</f>
        <v>17.403135993724025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all_data_R!L33</f>
        <v>18.674316858547932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all_data_R!L34</f>
        <v>12.850138245653786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all_data_R!L35</f>
        <v>2.2025618631763906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all_data_R!L36</f>
        <v>14.475167575637846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all_data_R!L37</f>
        <v>16.978943946610116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all_data_R!L38</f>
        <v>17.374707115584645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all_data_R!L39</f>
        <v>14.116926481642405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all_data_R!L40</f>
        <v>4.4814570362063844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all_data_R!L41</f>
        <v>17.74376097127676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all_data_R!L42</f>
        <v>0.93374235298800912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all_data_R!L43</f>
        <v>1.2672666283627603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all_data_R!L44</f>
        <v>0.32394887365510783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all_data_R!L45</f>
        <v>0.24061845424271069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all_data_R!L46</f>
        <v>1.4370087384285837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all_data_R!L47</f>
        <v>0.66649397223885909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all_data_R!L48</f>
        <v>0.7492608143732219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all_data_R!L49</f>
        <v>0.40777775757570972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all_data_R!L50</f>
        <v>0.32574639710799752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all_data_R!L51</f>
        <v>1.5287711565868558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all_data_R!L52</f>
        <v>0.32484535872139042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all_data_R!L53</f>
        <v>0.67296988027988724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all_data_R!L54</f>
        <v>0.33070527687493195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all_data_R!L55</f>
        <v>0.32694448390304043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all_data_R!L56</f>
        <v>0.49984511216822852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all_data_R!L57</f>
        <v>0.58610015938831461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all_data_R!L58</f>
        <v>1.5728619301585436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all_data_R!L59</f>
        <v>0.41287927159268845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all_data_R!L60</f>
        <v>0.76005141104356622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all_data_R!L61</f>
        <v>0.2836444398502086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all_data_R!L62</f>
        <v>2.5461177397158083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all_data_R!L63</f>
        <v>2.8646197283374448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all_data_R!L64</f>
        <v>0.96155743252297943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all_data_R!L65</f>
        <v>0.37233340030477186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all_data_R!L66</f>
        <v>2.0357143907904183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all_data_R!L67</f>
        <v>2.381606762471979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all_data_R!L68</f>
        <v>1.9785193112571262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all_data_R!L69</f>
        <v>1.5628569234037193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all_data_R!L70</f>
        <v>3.0866479348546871E-2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all_data_R!L71</f>
        <v>1.8809005650416109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all_data_R!L72</f>
        <v>2.1270310929956766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all_data_R!L73</f>
        <v>2.2421824046449363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all_data_R!L74</f>
        <v>1.5696114957027014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all_data_R!L75</f>
        <v>0.11577854061083985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all_data_R!L76</f>
        <v>2.6165990591419028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all_data_R!L77</f>
        <v>2.1354549785124912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all_data_R!L78</f>
        <v>1.2101774141447754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all_data_R!L79</f>
        <v>0.7050763379183258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all_data_R!L80</f>
        <v>0.01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all_data_R!L81</f>
        <v>2.355241943356321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all_data_R!L82</f>
        <v>0.26480210481649291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all_data_R!L83</f>
        <v>0.35230321291248007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all_data_R!L84</f>
        <v>9.9582678379868561E-2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all_data_R!L85</f>
        <v>9.9613812561009679E-2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all_data_R!L86</f>
        <v>0.43544934220891557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all_data_R!L87</f>
        <v>1.106273905344622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all_data_R!L88</f>
        <v>0.86860584804580365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all_data_R!L89</f>
        <v>0.86069329618973245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all_data_R!L90</f>
        <v>0.76568327506942002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all_data_R!L91</f>
        <v>0.86558560119262673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all_data_R!L92</f>
        <v>0.86181984955650248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all_data_R!L93</f>
        <v>0.94133707253644339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all_data_R!L94</f>
        <v>1.0245151762636961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all_data_R!L95</f>
        <v>2.0482617834024532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all_data_R!L96</f>
        <v>2.2070652953860499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all_data_R!L97</f>
        <v>1.2115106541380514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all_data_R!L98</f>
        <v>1.0920543552900821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all_data_R!L99</f>
        <v>1.0405820846819513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all_data_R!L100</f>
        <v>1.1197429955558333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all_data_R!L101</f>
        <v>1.4450970057469659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all_data_R!L102</f>
        <v>1.3920969329067685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all_data_R!L103</f>
        <v>0.55721184343193597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all_data_R!L104</f>
        <v>0.71441464776277674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all_data_R!L105</f>
        <v>0.56907757287811389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all_data_R!L106</f>
        <v>0.38143294620658919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all_data_R!L107</f>
        <v>0.7410501259037765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all_data_R!L108</f>
        <v>0.56457571836125175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all_data_R!L109</f>
        <v>0.47433407207928285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all_data_R!L110</f>
        <v>0.72898877663106665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all_data_R!L111</f>
        <v>0.2248142168247666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all_data_R!L112</f>
        <v>0.22500607324935568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all_data_R!L113</f>
        <v>5.8395773272819064E-2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all_data_R!L114</f>
        <v>0.65408861639185178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all_data_R!L115</f>
        <v>0.4774444992904745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all_data_R!L116</f>
        <v>5.8364818954915909E-2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all_data_R!L117</f>
        <v>0.47417040045945885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all_data_R!L118</f>
        <v>0.2286467172010426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all_data_R!L119</f>
        <v>0.14298282363830089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all_data_R!L120</f>
        <v>0.5571132139291668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all_data_R!L121</f>
        <v>0.4821177156135843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all_data_R!L122</f>
        <v>0.81628079460243474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all_data_R!L123</f>
        <v>0.47054287391458549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all_data_R!L124</f>
        <v>0.5423578504220502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all_data_R!L125</f>
        <v>1.2414967021467282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all_data_R!L126</f>
        <v>0.88530405393574296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all_data_R!L127</f>
        <v>1.1193905648566715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all_data_R!L128</f>
        <v>0.50226427374305749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all_data_R!L129</f>
        <v>0.78321677044443516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all_data_R!L130</f>
        <v>0.84466068596421495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all_data_R!L131</f>
        <v>0.65888099237616304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all_data_R!L132</f>
        <v>0.66551959179557019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all_data_R!L133</f>
        <v>0.65724198493244135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all_data_R!L134</f>
        <v>1.1334532603950724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all_data_R!L135</f>
        <v>1.042093989300676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all_data_R!L136</f>
        <v>0.93309524441143288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all_data_R!L137</f>
        <v>0.62003994505812532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all_data_R!L138</f>
        <v>0.74398437756148017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all_data_R!L139</f>
        <v>0.96240930133442149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all_data_R!L140</f>
        <v>1.1523201422512885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all_data_R!L141</f>
        <v>0.86168155621034515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all_data_R!L142</f>
        <v>1.1249735601926152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all_data_R!L143</f>
        <v>0.78124888911166024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all_data_R!L144</f>
        <v>1.2353354281906652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all_data_R!L145</f>
        <v>0.9720333943477657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all_data_R!L146</f>
        <v>0.84885255041068741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all_data_R!L147</f>
        <v>0.54100870154040337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all_data_R!L148</f>
        <v>0.85736235041480457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all_data_R!L149</f>
        <v>0.66720019682535703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all_data_R!L150</f>
        <v>1.0211833780647459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all_data_R!L151</f>
        <v>1.2262073338936901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all_data_R!L152</f>
        <v>1.0186111277421646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all_data_R!L153</f>
        <v>1.2603548799008557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all_data_R!L154</f>
        <v>0.50101796040870716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all_data_R!L155</f>
        <v>1.1696482646911575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all_data_R!L156</f>
        <v>0.61089930704744033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all_data_R!L157</f>
        <v>0.42372138485271171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all_data_R!L158</f>
        <v>0.68912940373737575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all_data_R!L159</f>
        <v>0.8183266111302604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all_data_R!L160</f>
        <v>1.7897345430107543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all_data_R!L161</f>
        <v>1.1966871404126671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1.6246149275000601</v>
      </c>
      <c r="J163">
        <f>AVERAGE(I42,I47,I52,I57)</f>
        <v>0.62779546083414339</v>
      </c>
      <c r="K163">
        <f>AVERAGE(I82,I87,I92,I97)</f>
        <v>0.86110162846391725</v>
      </c>
      <c r="L163">
        <f>AVERAGE(I122,I127,I132,I137)</f>
        <v>0.80530772407820039</v>
      </c>
      <c r="N163">
        <f>STDEVA(I2,I7,I12,I17)</f>
        <v>1.3782403391444908</v>
      </c>
      <c r="O163">
        <f>STDEVA(I42,I47,I52,I57)</f>
        <v>0.25074445034492476</v>
      </c>
      <c r="P163">
        <f>STDEVA(I82,I87,I92,I97)</f>
        <v>0.42366243180486968</v>
      </c>
      <c r="Q163">
        <f>STDEVA(I122,I127,I132,I137)</f>
        <v>0.22556101245435603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0.59884501607490637</v>
      </c>
      <c r="J164">
        <f>AVERAGE(I43,I48,I53,I58)</f>
        <v>1.0655898132936032</v>
      </c>
      <c r="K164">
        <f>AVERAGE(I83,I88,I93,I98)</f>
        <v>0.81357512219620221</v>
      </c>
      <c r="L164">
        <f>AVERAGE(I123,I128,I133,I138)</f>
        <v>0.5935083775378911</v>
      </c>
      <c r="N164">
        <f>STDEVA(I3,I8,I13,I18)</f>
        <v>0.26825382417647897</v>
      </c>
      <c r="O164">
        <f>STDEVA(I43,I48,I53,I58)</f>
        <v>0.4290349580328478</v>
      </c>
      <c r="P164">
        <f>STDEVA(I83,I88,I93,I98)</f>
        <v>0.32128593407383121</v>
      </c>
      <c r="Q164">
        <f>STDEVA(I123,I128,I133,I138)</f>
        <v>0.12929423917725766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0.91366762706781213</v>
      </c>
      <c r="J165">
        <f>AVERAGE(I44,I49,I54,I59)</f>
        <v>0.36882779492460949</v>
      </c>
      <c r="K165">
        <f>AVERAGE(I84,I89,I94,I99)</f>
        <v>0.75634330887881207</v>
      </c>
      <c r="L165">
        <f>AVERAGE(I124,I129,I134,I139)</f>
        <v>0.85535929564899482</v>
      </c>
      <c r="N165">
        <f>STDEVA(I4,I9,I14,I19)</f>
        <v>0.47670331886761791</v>
      </c>
      <c r="O165">
        <f>STDEVA(I44,I49,I54,I59)</f>
        <v>4.8045381824279636E-2</v>
      </c>
      <c r="P165">
        <f>STDEVA(I84,I89,I94,I99)</f>
        <v>0.44532058779861888</v>
      </c>
      <c r="Q165">
        <f>STDEVA(I124,I129,I134,I139)</f>
        <v>0.2529627150408329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0.76319981717735708</v>
      </c>
      <c r="J166">
        <f>AVERAGE(I45,I50,I55,I60)</f>
        <v>0.41334018657432869</v>
      </c>
      <c r="K166">
        <f>AVERAGE(I85,I90,I95,I100)</f>
        <v>1.008325466647179</v>
      </c>
      <c r="L166">
        <f>AVERAGE(I125,I130,I135,I140)</f>
        <v>1.0701428799157271</v>
      </c>
      <c r="N166">
        <f>STDEVA(I5,I10,I15,I20)</f>
        <v>0.14941925849634213</v>
      </c>
      <c r="O166">
        <f>STDEVA(I45,I50,I55,I60)</f>
        <v>0.23464750825137029</v>
      </c>
      <c r="P166">
        <f>STDEVA(I85,I90,I95,I100)</f>
        <v>0.81209882651073062</v>
      </c>
      <c r="Q166">
        <f>STDEVA(I125,I130,I135,I140)</f>
        <v>0.17102065654189488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1.0494760115995572</v>
      </c>
      <c r="J167">
        <f>AVERAGE(I46,I51,I56,I61)</f>
        <v>0.93731736175846914</v>
      </c>
      <c r="K167">
        <f>AVERAGE(I86,I91,I96,I101)</f>
        <v>1.2382993111336396</v>
      </c>
      <c r="L167">
        <f>AVERAGE(I126,I131,I136,I141)</f>
        <v>0.83474046173342109</v>
      </c>
      <c r="N167">
        <f>STDEVA(I6,I11,I16,I21)</f>
        <v>0.87187276412910741</v>
      </c>
      <c r="O167">
        <f>STDEVA(I46,I51,I56,I61)</f>
        <v>0.63722819600019853</v>
      </c>
      <c r="P167">
        <f>STDEVA(I86,I91,I96,I101)</f>
        <v>0.76697596679477764</v>
      </c>
      <c r="Q167">
        <f>STDEVA(I126,I131,I136,I141)</f>
        <v>0.12094449920834426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17.066696545891592</v>
      </c>
      <c r="J168">
        <f>AVERAGE(I62,I67,I72,I77)</f>
        <v>2.2975526434239888</v>
      </c>
      <c r="K168">
        <f>AVERAGE(I102,I107,I112,I117)</f>
        <v>0.70808088312983986</v>
      </c>
      <c r="L168">
        <f>AVERAGE(I142,I147,I152,I157)</f>
        <v>0.77707869358197379</v>
      </c>
      <c r="N168">
        <f>STDEVA(I22,I27,I32,I37)</f>
        <v>0.3907189439817057</v>
      </c>
      <c r="O168">
        <f>STDEVA(I62,I67,I72,I77)</f>
        <v>0.2034723192916183</v>
      </c>
      <c r="P168">
        <f>STDEVA(I102,I107,I112,I117)</f>
        <v>0.50234128941908174</v>
      </c>
      <c r="Q168">
        <f>STDEVA(I142,I147,I152,I157)</f>
        <v>0.3463905232250043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16.64764104081938</v>
      </c>
      <c r="J169">
        <f>AVERAGE(I63,I68,I73,I78)</f>
        <v>2.0738747145960708</v>
      </c>
      <c r="K169">
        <f>AVERAGE(I103,I108,I113,I118)</f>
        <v>0.3522075130667624</v>
      </c>
      <c r="L169">
        <f>AVERAGE(I143,I148,I153,I158)</f>
        <v>0.89702388079117412</v>
      </c>
      <c r="N169">
        <f>STDEVA(I23,I28,I33,I38)</f>
        <v>1.7689636003832208</v>
      </c>
      <c r="O169">
        <f>STDEVA(I63,I68,I73,I78)</f>
        <v>0.68524225279318085</v>
      </c>
      <c r="P169">
        <f>STDEVA(I103,I108,I113,I118)</f>
        <v>0.25081177458018827</v>
      </c>
      <c r="Q169">
        <f>STDEVA(I143,I148,I153,I158)</f>
        <v>0.25179781187406319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13.974453657264803</v>
      </c>
      <c r="J170">
        <f>AVERAGE(I64,I69,I74,I79)</f>
        <v>1.1997755473869316</v>
      </c>
      <c r="K170">
        <f>AVERAGE(I104,I109,I114,I119)</f>
        <v>0.49645503996805307</v>
      </c>
      <c r="L170">
        <f>AVERAGE(I144,I149,I154,I159)</f>
        <v>0.80547004913874753</v>
      </c>
      <c r="N170">
        <f>STDEVA(I24,I29,I34,I39)</f>
        <v>0.76773482784651981</v>
      </c>
      <c r="O170">
        <f>STDEVA(I64,I69,I74,I79)</f>
        <v>0.43592120556168801</v>
      </c>
      <c r="P170">
        <f>STDEVA(I104,I109,I114,I119)</f>
        <v>0.25676622310550018</v>
      </c>
      <c r="Q170">
        <f>STDEVA(I144,I149,I154,I159)</f>
        <v>0.3145150561761928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2.5079677973877419</v>
      </c>
      <c r="J171">
        <f>AVERAGE(I65,I70,I75,I80)</f>
        <v>0.13224460506603963</v>
      </c>
      <c r="K171">
        <f>AVERAGE(I105,I110,I115,I120)</f>
        <v>0.58315601568220554</v>
      </c>
      <c r="L171">
        <f>AVERAGE(I145,I150,I155,I160)</f>
        <v>1.2381498950286058</v>
      </c>
      <c r="N171">
        <f>STDEVA(I25,I30,I35,I40)</f>
        <v>1.3651211305131348</v>
      </c>
      <c r="O171">
        <f>STDEVA(I65,I70,I75,I80)</f>
        <v>0.16646824393816825</v>
      </c>
      <c r="P171">
        <f>STDEVA(I105,I110,I115,I120)</f>
        <v>0.1053858765659843</v>
      </c>
      <c r="Q171">
        <f>STDEVA(I145,I150,I155,I160)</f>
        <v>0.37719604039390603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16.749009050678502</v>
      </c>
      <c r="J172">
        <f>AVERAGE(I66,I71,I76,I81)</f>
        <v>2.2221139895825632</v>
      </c>
      <c r="K172">
        <f>AVERAGE(I106,I111,I116,I121)</f>
        <v>0.286682424399964</v>
      </c>
      <c r="L172">
        <f>AVERAGE(I146,I151,I156,I161)</f>
        <v>0.97066158294112126</v>
      </c>
      <c r="N172">
        <f>STDEVA(I26,I31,I36,I41)</f>
        <v>1.6964856590767734</v>
      </c>
      <c r="O172">
        <f>STDEVA(I66,I71,I76,I81)</f>
        <v>0.32889356621763405</v>
      </c>
      <c r="P172">
        <f>STDEVA(I106,I111,I116,I121)</f>
        <v>0.18540875428730322</v>
      </c>
      <c r="Q172">
        <f>STDEVA(I146,I151,I156,I161)</f>
        <v>0.29476404067346018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3F5C-A2A0-42F0-881A-44F75C4CC997}">
  <dimension ref="A1:Q331"/>
  <sheetViews>
    <sheetView topLeftCell="G146" workbookViewId="0">
      <selection activeCell="S173" sqref="S173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36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all_data_R!K2</f>
        <v>11.320606354791048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all_data_R!K3</f>
        <v>11.525347662244595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all_data_R!K4</f>
        <v>5.4401057072332577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all_data_R!K5</f>
        <v>0.26241744139367701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all_data_R!K6</f>
        <v>12.494642152813054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all_data_R!K7</f>
        <v>8.3188695712033986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all_data_R!K8</f>
        <v>11.375802335648526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all_data_R!K9</f>
        <v>6.2588807089083343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all_data_R!K10</f>
        <v>1.6000000000000001E-3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all_data_R!K11</f>
        <v>11.964038761673988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all_data_R!K12</f>
        <v>13.494448980755681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all_data_R!K13</f>
        <v>12.10654779995351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all_data_R!K14</f>
        <v>6.2616126816635376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all_data_R!K15</f>
        <v>0.56681141800730361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all_data_R!K16</f>
        <v>12.233486353807507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all_data_R!K17</f>
        <v>11.868093407102451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all_data_R!K18</f>
        <v>10.602933696562319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all_data_R!K19</f>
        <v>5.5001619573543818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all_data_R!K20</f>
        <v>5.0148941276177261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all_data_R!K21</f>
        <v>10.768842970388159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all_data_R!K22</f>
        <v>66.093057285445497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all_data_R!K23</f>
        <v>64.33577887848466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all_data_R!K24</f>
        <v>58.123481627602139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all_data_R!K25</f>
        <v>26.572547484834956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all_data_R!K26</f>
        <v>65.259225905049732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all_data_R!K27</f>
        <v>64.012216603885477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all_data_R!K28</f>
        <v>61.954931848044488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all_data_R!K29</f>
        <v>56.882626329696343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all_data_R!K30</f>
        <v>34.827177270047308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all_data_R!K31</f>
        <v>63.524847678573728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all_data_R!K32</f>
        <v>63.767550374072925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all_data_R!K33</f>
        <v>63.64306324217597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all_data_R!K34</f>
        <v>56.877803329712222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all_data_R!K35</f>
        <v>35.623080910391693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all_data_R!K36</f>
        <v>60.484853904035383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all_data_R!K37</f>
        <v>63.46469173304255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all_data_R!K38</f>
        <v>60.19054244475192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all_data_R!K39</f>
        <v>58.130036057105833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all_data_R!K40</f>
        <v>34.141176863637305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all_data_R!K41</f>
        <v>62.606516219517239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all_data_R!K42</f>
        <v>17.029885631385724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all_data_R!K43</f>
        <v>13.082107821887559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all_data_R!K44</f>
        <v>8.1681465091556724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all_data_R!K45</f>
        <v>1.5E-3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all_data_R!K46</f>
        <v>10.986298220821414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all_data_R!K47</f>
        <v>18.378632760611993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all_data_R!K48</f>
        <v>11.663548230869718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all_data_R!K49</f>
        <v>7.7152929584927268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all_data_R!K50</f>
        <v>1.4E-3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all_data_R!K51</f>
        <v>18.585790693156113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all_data_R!K52</f>
        <v>17.116858976211276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all_data_R!K53</f>
        <v>18.041091384036662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all_data_R!K54</f>
        <v>10.377061585933365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all_data_R!K55</f>
        <v>1.9584430172541805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all_data_R!K56</f>
        <v>18.097150534389257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all_data_R!K57</f>
        <v>19.282635169534135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all_data_R!K58</f>
        <v>19.012635323089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all_data_R!K59</f>
        <v>10.754075698968721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all_data_R!K60</f>
        <v>1.2999999999999999E-3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all_data_R!K61</f>
        <v>17.76713254517427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all_data_R!K62</f>
        <v>89.745862342160351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all_data_R!K63</f>
        <v>89.86547803826447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all_data_R!K64</f>
        <v>81.450239243226846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all_data_R!K65</f>
        <v>34.49688176397661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all_data_R!K66</f>
        <v>87.914613141112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all_data_R!K67</f>
        <v>89.865818214993254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all_data_R!K68</f>
        <v>86.260746591865342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all_data_R!K69</f>
        <v>81.417720630943094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all_data_R!K70</f>
        <v>30.560039544061233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all_data_R!K71</f>
        <v>88.058082251723604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all_data_R!K72</f>
        <v>88.453429680082408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all_data_R!K73</f>
        <v>75.661414653737026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all_data_R!K74</f>
        <v>81.990131365167144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all_data_R!K75</f>
        <v>32.73895175574112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all_data_R!K76</f>
        <v>83.047138859791005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all_data_R!K77</f>
        <v>91.410570065223496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all_data_R!K78</f>
        <v>83.857934803250089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all_data_R!K79</f>
        <v>81.936412266191084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all_data_R!K80</f>
        <v>32.37652790149199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all_data_R!K81</f>
        <v>79.87225270152355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all_data_R!K82</f>
        <v>28.082027998872427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all_data_R!K83</f>
        <v>25.871852283973869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all_data_R!K84</f>
        <v>18.084187620465038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all_data_R!K85</f>
        <v>1.1000000000000001E-3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all_data_R!K86</f>
        <v>25.856056246028931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all_data_R!K87</f>
        <v>26.954151336219223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all_data_R!K88</f>
        <v>18.990809018842377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all_data_R!K89</f>
        <v>17.902351380712837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all_data_R!K90</f>
        <v>1.2999999999999999E-3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all_data_R!K91</f>
        <v>26.869771617531182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all_data_R!K92</f>
        <v>26.447320879829551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all_data_R!K93</f>
        <v>26.030487839184225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all_data_R!K94</f>
        <v>18.717424424174247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all_data_R!K95</f>
        <v>0.7128437130496712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all_data_R!K96</f>
        <v>26.214092036009699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all_data_R!K97</f>
        <v>26.578324680780071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all_data_R!K98</f>
        <v>27.536436283748873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all_data_R!K99</f>
        <v>19.867309031208798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all_data_R!K100</f>
        <v>1.2602321547356541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all_data_R!K101</f>
        <v>27.983075101655071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all_data_R!K102</f>
        <v>95.574275171635563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all_data_R!K103</f>
        <v>95.187828173066578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all_data_R!K104</f>
        <v>88.666807532057319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all_data_R!K105</f>
        <v>34.912686106506655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all_data_R!K106</f>
        <v>92.921768513063824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all_data_R!K107</f>
        <v>100.11081631985364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all_data_R!K108</f>
        <v>92.745938135206984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all_data_R!K109</f>
        <v>84.727078922826053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all_data_R!K110</f>
        <v>35.084198770999961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all_data_R!K111</f>
        <v>93.270649645778619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all_data_R!K112</f>
        <v>93.350246806549308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all_data_R!K113</f>
        <v>94.247032827382185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all_data_R!K114</f>
        <v>87.123643080036331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all_data_R!K115</f>
        <v>35.516944242321721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all_data_R!K116</f>
        <v>102.44195127254791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all_data_R!K117</f>
        <v>98.450736115041082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all_data_R!K118</f>
        <v>94.641669358525249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all_data_R!K119</f>
        <v>89.108282088585753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all_data_R!K120</f>
        <v>35.682008761477611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all_data_R!K121</f>
        <v>105.3445900674829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all_data_R!K122</f>
        <v>101.09627894158901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all_data_R!K123</f>
        <v>102.10832244964112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all_data_R!K124</f>
        <v>108.76325300682387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all_data_R!K125</f>
        <v>108.15412902307277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all_data_R!K126</f>
        <v>101.54804901605436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all_data_R!K127</f>
        <v>101.93085718539767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all_data_R!K128</f>
        <v>95.156839943592132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all_data_R!K129</f>
        <v>105.39912186878463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all_data_R!K130</f>
        <v>98.205662066620903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all_data_R!K131</f>
        <v>96.879568986737198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all_data_R!K132</f>
        <v>102.56306574301978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all_data_R!K133</f>
        <v>95.930823756146225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all_data_R!K134</f>
        <v>75.583713291732579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all_data_R!K135</f>
        <v>79.291215704222907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all_data_R!K136</f>
        <v>77.704901514399097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all_data_R!K137</f>
        <v>88.884464184054679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all_data_R!K138</f>
        <v>98.292139282669524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all_data_R!K139</f>
        <v>103.74220019890713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all_data_R!K140</f>
        <v>100.22903214821163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all_data_R!K141</f>
        <v>112.95749442567801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all_data_R!K142</f>
        <v>170.05089517386662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all_data_R!K143</f>
        <v>173.12275813430918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all_data_R!K144</f>
        <v>171.89532436353443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all_data_R!K145</f>
        <v>175.10338753988898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all_data_R!K146</f>
        <v>165.49293356399093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all_data_R!K147</f>
        <v>164.20874396270011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all_data_R!K148</f>
        <v>177.33244836088269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all_data_R!K149</f>
        <v>165.00888765975211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all_data_R!K150</f>
        <v>160.16866608569325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all_data_R!K151</f>
        <v>171.97900072066349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all_data_R!K152</f>
        <v>162.44976186976345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all_data_R!K153</f>
        <v>167.03436008147438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all_data_R!K154</f>
        <v>120.1323460562287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all_data_R!K155</f>
        <v>144.16578285223886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all_data_R!K156</f>
        <v>134.7353942930236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all_data_R!K157</f>
        <v>121.21640454795076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all_data_R!K158</f>
        <v>162.19152461118946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all_data_R!K159</f>
        <v>176.45825419301366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all_data_R!K160</f>
        <v>159.8304068125145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all_data_R!K161</f>
        <v>160.34082425807588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11.250504578463143</v>
      </c>
      <c r="J163">
        <f>AVERAGE(I42,I47,I52,I57)</f>
        <v>17.952003134435781</v>
      </c>
      <c r="K163">
        <f>AVERAGE(I82,I87,I92,I97)</f>
        <v>27.015456223925316</v>
      </c>
      <c r="L163">
        <f>AVERAGE(I122,I127,I132,I137)</f>
        <v>98.618666513515279</v>
      </c>
      <c r="N163">
        <f>STDEVA(I2,I7,I12,I17)</f>
        <v>2.1614887243653276</v>
      </c>
      <c r="O163">
        <f>STDEVA(I42,I47,I52,I57)</f>
        <v>1.080179137181889</v>
      </c>
      <c r="P163">
        <f>STDEVA(I82,I87,I92,I97)</f>
        <v>0.74278650938966384</v>
      </c>
      <c r="Q163">
        <f>STDEVA(I122,I127,I132,I137)</f>
        <v>6.5172118441156002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11.402657873602237</v>
      </c>
      <c r="J164">
        <f>AVERAGE(I43,I48,I53,I58)</f>
        <v>15.449845689970735</v>
      </c>
      <c r="K164">
        <f>AVERAGE(I83,I88,I93,I98)</f>
        <v>24.607396356437338</v>
      </c>
      <c r="L164">
        <f>AVERAGE(I123,I128,I133,I138)</f>
        <v>97.872031358012237</v>
      </c>
      <c r="N164">
        <f>STDEVA(I3,I8,I13,I18)</f>
        <v>0.61935283210699454</v>
      </c>
      <c r="O164">
        <f>STDEVA(I43,I48,I53,I58)</f>
        <v>3.6217056422639695</v>
      </c>
      <c r="P164">
        <f>STDEVA(I83,I88,I93,I98)</f>
        <v>3.8187854254795823</v>
      </c>
      <c r="Q164">
        <f>STDEVA(I123,I128,I133,I138)</f>
        <v>3.1232037105007602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5.8651902637898781</v>
      </c>
      <c r="J165">
        <f>AVERAGE(I44,I49,I54,I59)</f>
        <v>9.2536441881376206</v>
      </c>
      <c r="K165">
        <f>AVERAGE(I84,I89,I94,I99)</f>
        <v>18.64281811414023</v>
      </c>
      <c r="L165">
        <f>AVERAGE(I124,I129,I134,I139)</f>
        <v>98.37207209156206</v>
      </c>
      <c r="N165">
        <f>STDEVA(I4,I9,I14,I19)</f>
        <v>0.45683164101321166</v>
      </c>
      <c r="O165">
        <f>STDEVA(I44,I49,I54,I59)</f>
        <v>1.5338612589573011</v>
      </c>
      <c r="P165">
        <f>STDEVA(I84,I89,I94,I99)</f>
        <v>0.88793827098823674</v>
      </c>
      <c r="Q165">
        <f>STDEVA(I124,I129,I134,I139)</f>
        <v>15.335184403459504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1.4614307467546768</v>
      </c>
      <c r="J166">
        <f>AVERAGE(I45,I50,I55,I60)</f>
        <v>0.49066075431354511</v>
      </c>
      <c r="K166">
        <f>AVERAGE(I85,I90,I95,I100)</f>
        <v>0.49386896694633131</v>
      </c>
      <c r="L166">
        <f>AVERAGE(I125,I130,I135,I140)</f>
        <v>96.470009735532045</v>
      </c>
      <c r="N166">
        <f>STDEVA(I5,I10,I15,I20)</f>
        <v>2.3802089864901976</v>
      </c>
      <c r="O166">
        <f>STDEVA(I45,I50,I55,I60)</f>
        <v>0.97852151203358995</v>
      </c>
      <c r="P166">
        <f>STDEVA(I85,I90,I95,I100)</f>
        <v>0.61120316235372052</v>
      </c>
      <c r="Q166">
        <f>STDEVA(I125,I130,I135,I140)</f>
        <v>12.230731054861586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11.865252559670676</v>
      </c>
      <c r="J167">
        <f>AVERAGE(I46,I51,I56,I61)</f>
        <v>16.359092998385265</v>
      </c>
      <c r="K167">
        <f>AVERAGE(I86,I91,I96,I101)</f>
        <v>26.730748750306223</v>
      </c>
      <c r="L167">
        <f>AVERAGE(I126,I131,I136,I141)</f>
        <v>97.272503485717166</v>
      </c>
      <c r="N167">
        <f>STDEVA(I6,I11,I16,I21)</f>
        <v>0.76236476140082965</v>
      </c>
      <c r="O167">
        <f>STDEVA(I46,I51,I56,I61)</f>
        <v>3.5976161417201875</v>
      </c>
      <c r="P167">
        <f>STDEVA(I86,I91,I96,I101)</f>
        <v>0.93446415757208656</v>
      </c>
      <c r="Q167">
        <f>STDEVA(I126,I131,I136,I141)</f>
        <v>14.689505038144969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64.334378999111621</v>
      </c>
      <c r="J168">
        <f>AVERAGE(I62,I67,I72,I77)</f>
        <v>89.868920075614881</v>
      </c>
      <c r="K168">
        <f>AVERAGE(I102,I107,I112,I117)</f>
        <v>96.871518603269891</v>
      </c>
      <c r="L168">
        <f>AVERAGE(I142,I147,I152,I157)</f>
        <v>154.48145138857024</v>
      </c>
      <c r="N168">
        <f>STDEVA(I22,I27,I32,I37)</f>
        <v>1.1936482668198447</v>
      </c>
      <c r="O168">
        <f>STDEVA(I62,I67,I72,I77)</f>
        <v>1.2104338860655437</v>
      </c>
      <c r="P168">
        <f>STDEVA(I102,I107,I112,I117)</f>
        <v>3.0038404991747756</v>
      </c>
      <c r="Q168">
        <f>STDEVA(I142,I147,I152,I157)</f>
        <v>22.413426882410889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62.531079103364256</v>
      </c>
      <c r="J169">
        <f>AVERAGE(I63,I68,I73,I78)</f>
        <v>83.911393521779232</v>
      </c>
      <c r="K169">
        <f>AVERAGE(I103,I108,I113,I118)</f>
        <v>94.205617123545252</v>
      </c>
      <c r="L169">
        <f>AVERAGE(I143,I148,I153,I158)</f>
        <v>169.92027279696393</v>
      </c>
      <c r="N169">
        <f>STDEVA(I23,I28,I33,I38)</f>
        <v>1.8532410810441591</v>
      </c>
      <c r="O169">
        <f>STDEVA(I63,I68,I73,I78)</f>
        <v>6.0286977984498451</v>
      </c>
      <c r="P169">
        <f>STDEVA(I103,I108,I113,I118)</f>
        <v>1.0467820701166937</v>
      </c>
      <c r="Q169">
        <f>STDEVA(I143,I148,I153,I158)</f>
        <v>6.6647905605203164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57.503486836029133</v>
      </c>
      <c r="J170">
        <f>AVERAGE(I64,I69,I74,I79)</f>
        <v>81.698625876382039</v>
      </c>
      <c r="K170">
        <f>AVERAGE(I104,I109,I114,I119)</f>
        <v>87.406452905876364</v>
      </c>
      <c r="L170">
        <f>AVERAGE(I144,I149,I154,I159)</f>
        <v>158.37370306813222</v>
      </c>
      <c r="N170">
        <f>STDEVA(I24,I29,I34,I39)</f>
        <v>0.71970018906261868</v>
      </c>
      <c r="O170">
        <f>STDEVA(I64,I69,I74,I79)</f>
        <v>0.30666023196992698</v>
      </c>
      <c r="P170">
        <f>STDEVA(I104,I109,I114,I119)</f>
        <v>1.9785299837249206</v>
      </c>
      <c r="Q170">
        <f>STDEVA(I144,I149,I154,I159)</f>
        <v>25.924970540140482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32.790995632227812</v>
      </c>
      <c r="J171">
        <f>AVERAGE(I65,I70,I75,I80)</f>
        <v>32.543100241317738</v>
      </c>
      <c r="K171">
        <f>AVERAGE(I105,I110,I115,I120)</f>
        <v>35.298959470326487</v>
      </c>
      <c r="L171">
        <f>AVERAGE(I145,I150,I155,I160)</f>
        <v>159.8170608225839</v>
      </c>
      <c r="N171">
        <f>STDEVA(I25,I30,I35,I40)</f>
        <v>4.1896232688413422</v>
      </c>
      <c r="O171">
        <f>STDEVA(I65,I70,I75,I80)</f>
        <v>1.6140937733378062</v>
      </c>
      <c r="P171">
        <f>STDEVA(I105,I110,I115,I120)</f>
        <v>0.36035787297495409</v>
      </c>
      <c r="Q171">
        <f>STDEVA(I145,I150,I155,I160)</f>
        <v>12.632736454541385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62.968860926794022</v>
      </c>
      <c r="J172">
        <f>AVERAGE(I66,I71,I76,I81)</f>
        <v>84.72302173853754</v>
      </c>
      <c r="K172">
        <f>AVERAGE(I106,I111,I116,I121)</f>
        <v>98.494739874718306</v>
      </c>
      <c r="L172">
        <f>AVERAGE(I146,I151,I156,I161)</f>
        <v>158.13703820893846</v>
      </c>
      <c r="N172">
        <f>STDEVA(I26,I31,I36,I41)</f>
        <v>1.9880038210711573</v>
      </c>
      <c r="O172">
        <f>STDEVA(I66,I71,I76,I81)</f>
        <v>3.9852824233392168</v>
      </c>
      <c r="P172">
        <f>STDEVA(I106,I111,I116,I121)</f>
        <v>6.3469166792597589</v>
      </c>
      <c r="Q172">
        <f>STDEVA(I146,I151,I156,I161)</f>
        <v>16.311578030835758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1208-D7FF-4A03-B2E9-DA5B080BF38B}">
  <dimension ref="A1:Q331"/>
  <sheetViews>
    <sheetView topLeftCell="A145" workbookViewId="0">
      <selection activeCell="I165" sqref="I165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22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all_data_R!M2</f>
        <v>6.1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all_data_R!M3</f>
        <v>6.13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all_data_R!M4</f>
        <v>6.33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all_data_R!M5</f>
        <v>6.89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all_data_R!M6</f>
        <v>6.12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all_data_R!M7</f>
        <v>6.13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all_data_R!M8</f>
        <v>6.14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all_data_R!M9</f>
        <v>6.3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all_data_R!M10</f>
        <v>6.96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all_data_R!M11</f>
        <v>6.1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all_data_R!M12</f>
        <v>6.11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all_data_R!M13</f>
        <v>6.13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all_data_R!M14</f>
        <v>6.33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all_data_R!M15</f>
        <v>6.94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all_data_R!M16</f>
        <v>6.11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all_data_R!M17</f>
        <v>6.12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all_data_R!M18</f>
        <v>6.14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all_data_R!M19</f>
        <v>6.3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all_data_R!M20</f>
        <v>6.9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all_data_R!M21</f>
        <v>6.11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all_data_R!M22</f>
        <v>5.58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all_data_R!M23</f>
        <v>5.48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all_data_R!M24</f>
        <v>5.51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all_data_R!M25</f>
        <v>6.23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all_data_R!M26</f>
        <v>5.5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all_data_R!M27</f>
        <v>5.48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all_data_R!M28</f>
        <v>5.47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all_data_R!M29</f>
        <v>5.49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all_data_R!M30</f>
        <v>6.19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all_data_R!M31</f>
        <v>5.53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all_data_R!M32</f>
        <v>5.49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all_data_R!M33</f>
        <v>5.48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all_data_R!M34</f>
        <v>5.5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all_data_R!M35</f>
        <v>6.23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all_data_R!M36</f>
        <v>5.49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all_data_R!M37</f>
        <v>5.49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all_data_R!M38</f>
        <v>5.48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all_data_R!M39</f>
        <v>5.49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all_data_R!M40</f>
        <v>6.11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all_data_R!M41</f>
        <v>5.55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all_data_R!M42</f>
        <v>5.85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all_data_R!M43</f>
        <v>6.14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all_data_R!M44</f>
        <v>6.3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all_data_R!M45</f>
        <v>6.98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all_data_R!M46</f>
        <v>6.08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all_data_R!M47</f>
        <v>6.14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all_data_R!M48</f>
        <v>6.12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all_data_R!M49</f>
        <v>6.06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all_data_R!M50</f>
        <v>7.05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all_data_R!M51</f>
        <v>6.11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all_data_R!M52</f>
        <v>6.14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all_data_R!M53</f>
        <v>6.09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all_data_R!M54</f>
        <v>6.26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all_data_R!M55</f>
        <v>7.08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all_data_R!M56</f>
        <v>6.06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all_data_R!M57</f>
        <v>6.13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all_data_R!M58</f>
        <v>6.14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all_data_R!M59</f>
        <v>6.26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all_data_R!M60</f>
        <v>7.07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all_data_R!M61</f>
        <v>6.1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all_data_R!M62</f>
        <v>5.82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all_data_R!M63</f>
        <v>5.61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all_data_R!M64</f>
        <v>5.45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all_data_R!M65</f>
        <v>6.41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all_data_R!M66</f>
        <v>5.71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all_data_R!M67</f>
        <v>5.72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all_data_R!M68</f>
        <v>5.6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all_data_R!M69</f>
        <v>5.47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all_data_R!M70</f>
        <v>6.48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all_data_R!M71</f>
        <v>5.74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all_data_R!M72</f>
        <v>5.63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all_data_R!M73</f>
        <v>5.57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all_data_R!M74</f>
        <v>5.41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all_data_R!M75</f>
        <v>6.48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all_data_R!M76</f>
        <v>5.57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all_data_R!M77</f>
        <v>5.62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all_data_R!M78</f>
        <v>5.42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all_data_R!M79</f>
        <v>5.43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all_data_R!M80</f>
        <v>6.52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all_data_R!M81</f>
        <v>5.57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all_data_R!M82</f>
        <v>6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all_data_R!M83</f>
        <v>6.09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all_data_R!M84</f>
        <v>6.15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all_data_R!M85</f>
        <v>7.25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all_data_R!M86</f>
        <v>6.29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all_data_R!M87</f>
        <v>6.02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all_data_R!M88</f>
        <v>6.1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all_data_R!M89</f>
        <v>6.17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all_data_R!M90</f>
        <v>7.09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all_data_R!M91</f>
        <v>6.2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all_data_R!M92</f>
        <v>6.04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all_data_R!M93</f>
        <v>6.1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all_data_R!M94</f>
        <v>6.15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all_data_R!M95</f>
        <v>7.18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all_data_R!M96</f>
        <v>6.22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all_data_R!M97</f>
        <v>6.05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all_data_R!M98</f>
        <v>6.08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all_data_R!M99</f>
        <v>6.15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all_data_R!M100</f>
        <v>7.29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all_data_R!M101</f>
        <v>6.21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all_data_R!M102</f>
        <v>5.76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all_data_R!M103</f>
        <v>5.52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all_data_R!M104</f>
        <v>5.53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all_data_R!M105</f>
        <v>6.62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all_data_R!M106</f>
        <v>5.69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all_data_R!M107</f>
        <v>5.71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all_data_R!M108</f>
        <v>5.53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all_data_R!M109</f>
        <v>5.51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all_data_R!M110</f>
        <v>6.62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all_data_R!M111</f>
        <v>5.75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all_data_R!M112</f>
        <v>5.66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all_data_R!M113</f>
        <v>5.55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all_data_R!M114</f>
        <v>5.5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all_data_R!M115</f>
        <v>6.56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all_data_R!M116</f>
        <v>5.69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all_data_R!M117</f>
        <v>5.6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all_data_R!M118</f>
        <v>5.58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all_data_R!M119</f>
        <v>5.49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all_data_R!M120</f>
        <v>6.46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all_data_R!M121</f>
        <v>5.65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all_data_R!M122</f>
        <v>5.95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all_data_R!M123</f>
        <v>5.81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all_data_R!M124</f>
        <v>5.75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all_data_R!M125</f>
        <v>6.39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all_data_R!M126</f>
        <v>5.72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all_data_R!M127</f>
        <v>5.97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all_data_R!M128</f>
        <v>5.83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all_data_R!M129</f>
        <v>5.74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all_data_R!M130</f>
        <v>6.43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all_data_R!M131</f>
        <v>5.76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all_data_R!M132</f>
        <v>5.91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all_data_R!M133</f>
        <v>5.81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all_data_R!M134</f>
        <v>5.76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all_data_R!M135</f>
        <v>6.45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all_data_R!M136</f>
        <v>5.69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all_data_R!M137</f>
        <v>5.88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all_data_R!M138</f>
        <v>5.81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all_data_R!M139</f>
        <v>5.75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all_data_R!M140</f>
        <v>6.47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all_data_R!M141</f>
        <v>5.71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all_data_R!M142</f>
        <v>5.22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all_data_R!M143</f>
        <v>5.29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all_data_R!M144</f>
        <v>5.29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all_data_R!M145</f>
        <v>6.35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all_data_R!M146</f>
        <v>5.29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all_data_R!M147</f>
        <v>5.23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all_data_R!M148</f>
        <v>5.26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all_data_R!M149</f>
        <v>5.3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all_data_R!M150</f>
        <v>6.39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all_data_R!M151</f>
        <v>5.27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all_data_R!M152</f>
        <v>5.26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all_data_R!M153</f>
        <v>5.27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all_data_R!M154</f>
        <v>5.29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all_data_R!M155</f>
        <v>6.39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all_data_R!M156</f>
        <v>5.32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all_data_R!M157</f>
        <v>5.24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all_data_R!M158</f>
        <v>5.24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all_data_R!M159</f>
        <v>5.33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all_data_R!M160</f>
        <v>6.29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all_data_R!M161</f>
        <v>5.33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6.1150000000000002</v>
      </c>
      <c r="J163">
        <f>AVERAGE(I42,I47,I52,I57)</f>
        <v>6.0649999999999995</v>
      </c>
      <c r="K163">
        <f>AVERAGE(I82,I87,I92,I97)</f>
        <v>6.0274999999999999</v>
      </c>
      <c r="L163">
        <f>AVERAGE(I122,I127,I132,I137)</f>
        <v>5.9274999999999993</v>
      </c>
      <c r="N163">
        <f>STDEVA(I2,I7,I12,I17)</f>
        <v>1.2909944487358126E-2</v>
      </c>
      <c r="O163">
        <f>STDEVA(I42,I47,I52,I57)</f>
        <v>0.14341083176199307</v>
      </c>
      <c r="P163">
        <f>STDEVA(I82,I87,I92,I97)</f>
        <v>2.2173557826083445E-2</v>
      </c>
      <c r="Q163">
        <f>STDEVA(I122,I127,I132,I137)</f>
        <v>4.0311288741492715E-2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6.1349999999999998</v>
      </c>
      <c r="J164">
        <f>AVERAGE(I43,I48,I53,I58)</f>
        <v>6.1225000000000005</v>
      </c>
      <c r="K164">
        <f>AVERAGE(I83,I88,I93,I98)</f>
        <v>6.0924999999999994</v>
      </c>
      <c r="L164">
        <f>AVERAGE(I123,I128,I133,I138)</f>
        <v>5.8149999999999995</v>
      </c>
      <c r="N164">
        <f>STDEVA(I3,I8,I13,I18)</f>
        <v>5.7735026918961348E-3</v>
      </c>
      <c r="O164">
        <f>STDEVA(I43,I48,I53,I58)</f>
        <v>2.3629078131262946E-2</v>
      </c>
      <c r="P164">
        <f>STDEVA(I83,I88,I93,I98)</f>
        <v>9.5742710775631769E-3</v>
      </c>
      <c r="Q164">
        <f>STDEVA(I123,I128,I133,I138)</f>
        <v>1.0000000000000231E-2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6.3150000000000004</v>
      </c>
      <c r="J165">
        <f>AVERAGE(I44,I49,I54,I59)</f>
        <v>6.2199999999999989</v>
      </c>
      <c r="K165">
        <f>AVERAGE(I84,I89,I94,I99)</f>
        <v>6.1549999999999994</v>
      </c>
      <c r="L165">
        <f>AVERAGE(I124,I129,I134,I139)</f>
        <v>5.75</v>
      </c>
      <c r="N165">
        <f>STDEVA(I4,I9,I14,I19)</f>
        <v>1.7320508075688915E-2</v>
      </c>
      <c r="O165">
        <f>STDEVA(I44,I49,I54,I59)</f>
        <v>0.1083205120618129</v>
      </c>
      <c r="P165">
        <f>STDEVA(I84,I89,I94,I99)</f>
        <v>9.9999999999997868E-3</v>
      </c>
      <c r="Q165">
        <f>STDEVA(I124,I129,I134,I139)</f>
        <v>8.164965809277086E-3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6.9224999999999994</v>
      </c>
      <c r="J166">
        <f>AVERAGE(I45,I50,I55,I60)</f>
        <v>7.0449999999999999</v>
      </c>
      <c r="K166">
        <f>AVERAGE(I85,I90,I95,I100)</f>
        <v>7.2024999999999997</v>
      </c>
      <c r="L166">
        <f>AVERAGE(I125,I130,I135,I140)</f>
        <v>6.4349999999999996</v>
      </c>
      <c r="N166">
        <f>STDEVA(I5,I10,I15,I20)</f>
        <v>3.3040379335998432E-2</v>
      </c>
      <c r="O166">
        <f>STDEVA(I45,I50,I55,I60)</f>
        <v>4.5092497528228803E-2</v>
      </c>
      <c r="P166">
        <f>STDEVA(I85,I90,I95,I100)</f>
        <v>8.7702147446152554E-2</v>
      </c>
      <c r="Q166">
        <f>STDEVA(I125,I130,I135,I140)</f>
        <v>3.4156502553198756E-2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6.1099999999999994</v>
      </c>
      <c r="J167">
        <f>AVERAGE(I46,I51,I56,I61)</f>
        <v>6.0875000000000004</v>
      </c>
      <c r="K167">
        <f>AVERAGE(I86,I91,I96,I101)</f>
        <v>6.23</v>
      </c>
      <c r="L167">
        <f>AVERAGE(I126,I131,I136,I141)</f>
        <v>5.7200000000000006</v>
      </c>
      <c r="N167">
        <f>STDEVA(I6,I11,I16,I21)</f>
        <v>8.1649658092774486E-3</v>
      </c>
      <c r="O167">
        <f>STDEVA(I46,I51,I56,I61)</f>
        <v>2.2173557826083649E-2</v>
      </c>
      <c r="P167">
        <f>STDEVA(I86,I91,I96,I101)</f>
        <v>4.0824829046386298E-2</v>
      </c>
      <c r="Q167">
        <f>STDEVA(I126,I131,I136,I141)</f>
        <v>2.9439202887759267E-2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5.51</v>
      </c>
      <c r="J168">
        <f>AVERAGE(I62,I67,I72,I77)</f>
        <v>5.6974999999999998</v>
      </c>
      <c r="K168">
        <f>AVERAGE(I102,I107,I112,I117)</f>
        <v>5.6824999999999992</v>
      </c>
      <c r="L168">
        <f>AVERAGE(I142,I147,I152,I157)</f>
        <v>5.2374999999999998</v>
      </c>
      <c r="N168">
        <f>STDEVA(I22,I27,I32,I37)</f>
        <v>4.6904157598234179E-2</v>
      </c>
      <c r="O168">
        <f>STDEVA(I62,I67,I72,I77)</f>
        <v>9.3229108472980077E-2</v>
      </c>
      <c r="P168">
        <f>STDEVA(I102,I107,I112,I117)</f>
        <v>6.8495741960115097E-2</v>
      </c>
      <c r="Q168">
        <f>STDEVA(I142,I147,I152,I157)</f>
        <v>1.707825127659927E-2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5.4775</v>
      </c>
      <c r="J169">
        <f>AVERAGE(I63,I68,I73,I78)</f>
        <v>5.5500000000000007</v>
      </c>
      <c r="K169">
        <f>AVERAGE(I103,I108,I113,I118)</f>
        <v>5.5449999999999999</v>
      </c>
      <c r="L169">
        <f>AVERAGE(I143,I148,I153,I158)</f>
        <v>5.2650000000000006</v>
      </c>
      <c r="N169">
        <f>STDEVA(I23,I28,I33,I38)</f>
        <v>5.0000000000003375E-3</v>
      </c>
      <c r="O169">
        <f>STDEVA(I63,I68,I73,I78)</f>
        <v>8.8317608663278535E-2</v>
      </c>
      <c r="P169">
        <f>STDEVA(I103,I108,I113,I118)</f>
        <v>2.6457513110646015E-2</v>
      </c>
      <c r="Q169">
        <f>STDEVA(I143,I148,I153,I158)</f>
        <v>2.081665999466124E-2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5.4975000000000005</v>
      </c>
      <c r="J170">
        <f>AVERAGE(I64,I69,I74,I79)</f>
        <v>5.4399999999999995</v>
      </c>
      <c r="K170">
        <f>AVERAGE(I104,I109,I114,I119)</f>
        <v>5.5075000000000003</v>
      </c>
      <c r="L170">
        <f>AVERAGE(I144,I149,I154,I159)</f>
        <v>5.3025000000000002</v>
      </c>
      <c r="N170">
        <f>STDEVA(I24,I29,I34,I39)</f>
        <v>9.5742710775631769E-3</v>
      </c>
      <c r="O170">
        <f>STDEVA(I64,I69,I74,I79)</f>
        <v>2.5819888974716019E-2</v>
      </c>
      <c r="P170">
        <f>STDEVA(I104,I109,I114,I119)</f>
        <v>1.7078251276599357E-2</v>
      </c>
      <c r="Q170">
        <f>STDEVA(I144,I149,I154,I159)</f>
        <v>1.8929694486000938E-2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6.19</v>
      </c>
      <c r="J171">
        <f>AVERAGE(I65,I70,I75,I80)</f>
        <v>6.4725000000000001</v>
      </c>
      <c r="K171">
        <f>AVERAGE(I105,I110,I115,I120)</f>
        <v>6.5650000000000004</v>
      </c>
      <c r="L171">
        <f>AVERAGE(I145,I150,I155,I160)</f>
        <v>6.3549999999999995</v>
      </c>
      <c r="N171">
        <f>STDEVA(I25,I30,I35,I40)</f>
        <v>5.6568542494923858E-2</v>
      </c>
      <c r="O171">
        <f>STDEVA(I65,I70,I75,I80)</f>
        <v>4.5734742446707312E-2</v>
      </c>
      <c r="P171">
        <f>STDEVA(I105,I110,I115,I120)</f>
        <v>7.5498344352707566E-2</v>
      </c>
      <c r="Q171">
        <f>STDEVA(I145,I150,I155,I160)</f>
        <v>4.725815626252592E-2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5.517500000000001</v>
      </c>
      <c r="J172">
        <f>AVERAGE(I66,I71,I76,I81)</f>
        <v>5.6475</v>
      </c>
      <c r="K172">
        <f>AVERAGE(I106,I111,I116,I121)</f>
        <v>5.6950000000000003</v>
      </c>
      <c r="L172">
        <f>AVERAGE(I146,I151,I156,I161)</f>
        <v>5.3025000000000002</v>
      </c>
      <c r="N172">
        <f>STDEVA(I26,I31,I36,I41)</f>
        <v>2.7537852736430404E-2</v>
      </c>
      <c r="O172">
        <f>STDEVA(I66,I71,I76,I81)</f>
        <v>9.0323492698928087E-2</v>
      </c>
      <c r="P172">
        <f>STDEVA(I106,I111,I116,I121)</f>
        <v>4.1231056256176443E-2</v>
      </c>
      <c r="Q172">
        <f>STDEVA(I146,I151,I156,I161)</f>
        <v>2.7537852736430758E-2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9D7F-55B9-4DCC-AA86-F89354477461}">
  <dimension ref="A1:T172"/>
  <sheetViews>
    <sheetView topLeftCell="A7" workbookViewId="0">
      <selection activeCell="K167" sqref="K167"/>
    </sheetView>
  </sheetViews>
  <sheetFormatPr defaultRowHeight="14.4" x14ac:dyDescent="0.3"/>
  <cols>
    <col min="5" max="5" width="10.5546875" customWidth="1"/>
    <col min="8" max="8" width="11.33203125" customWidth="1"/>
    <col min="9" max="9" width="10.5546875" customWidth="1"/>
    <col min="10" max="10" width="10.44140625" customWidth="1"/>
    <col min="12" max="12" width="11.5546875" customWidth="1"/>
    <col min="13" max="13" width="8.88671875" customWidth="1"/>
    <col min="16" max="16" width="12.55468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34</v>
      </c>
      <c r="J1" t="s">
        <v>35</v>
      </c>
      <c r="K1" t="s">
        <v>36</v>
      </c>
      <c r="L1" t="s">
        <v>37</v>
      </c>
      <c r="M1" t="s">
        <v>22</v>
      </c>
      <c r="N1" s="9" t="s">
        <v>73</v>
      </c>
      <c r="O1" s="9" t="s">
        <v>74</v>
      </c>
      <c r="P1" s="9" t="s">
        <v>75</v>
      </c>
      <c r="Q1" s="9" t="s">
        <v>76</v>
      </c>
      <c r="R1" s="9" t="s">
        <v>77</v>
      </c>
      <c r="S1" s="9" t="s">
        <v>78</v>
      </c>
      <c r="T1" s="9" t="s">
        <v>79</v>
      </c>
    </row>
    <row r="2" spans="1:20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v>61.05611971185315</v>
      </c>
      <c r="J2">
        <v>121.53405961220253</v>
      </c>
      <c r="K2">
        <v>11.320606354791048</v>
      </c>
      <c r="L2">
        <v>1.4175072144403593</v>
      </c>
      <c r="M2">
        <v>6.1</v>
      </c>
      <c r="N2" s="8">
        <v>86.648824168713901</v>
      </c>
      <c r="O2" s="8">
        <v>36.189523912366347</v>
      </c>
      <c r="P2" s="8">
        <v>38.716026469327765</v>
      </c>
      <c r="Q2" s="8">
        <v>20.145231303034855</v>
      </c>
      <c r="R2">
        <v>0.10299999999999999</v>
      </c>
      <c r="S2">
        <v>1.0640000000000001</v>
      </c>
      <c r="T2">
        <v>-26.4088048941064</v>
      </c>
    </row>
    <row r="3" spans="1:20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v>63.284568072424463</v>
      </c>
      <c r="J3">
        <v>86.823148307056641</v>
      </c>
      <c r="K3">
        <v>11.525347662244595</v>
      </c>
      <c r="L3">
        <v>0.37039890529571673</v>
      </c>
      <c r="M3">
        <v>6.13</v>
      </c>
      <c r="N3" s="8">
        <v>98.462157945650802</v>
      </c>
      <c r="O3" s="8">
        <v>36.158960734979487</v>
      </c>
      <c r="P3" s="8">
        <v>38.137388801520807</v>
      </c>
      <c r="Q3" s="8">
        <v>16.95704942534136</v>
      </c>
      <c r="R3">
        <v>0.09</v>
      </c>
      <c r="S3">
        <v>2.5939999999999999</v>
      </c>
      <c r="T3">
        <v>-31.329454851376809</v>
      </c>
    </row>
    <row r="4" spans="1:20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v>64.622820694542881</v>
      </c>
      <c r="J4">
        <v>108.75016620772793</v>
      </c>
      <c r="K4">
        <v>5.4401057072332577</v>
      </c>
      <c r="L4">
        <v>1.1486821446926021</v>
      </c>
      <c r="M4">
        <v>6.33</v>
      </c>
      <c r="N4" s="8">
        <v>92.697375523257662</v>
      </c>
      <c r="O4" s="8">
        <v>35.816602837258145</v>
      </c>
      <c r="P4" s="8">
        <v>37.752103053232105</v>
      </c>
      <c r="Q4" s="8">
        <v>16.306047562377049</v>
      </c>
      <c r="R4">
        <v>0.109</v>
      </c>
      <c r="S4">
        <v>2.6920000000000002</v>
      </c>
      <c r="T4">
        <v>-21.095555269260139</v>
      </c>
    </row>
    <row r="5" spans="1:20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v>66.949894539489108</v>
      </c>
      <c r="J5">
        <v>138.49321504305362</v>
      </c>
      <c r="K5">
        <v>0.26241744139367701</v>
      </c>
      <c r="L5">
        <v>0.66946272998688539</v>
      </c>
      <c r="M5">
        <v>6.89</v>
      </c>
      <c r="N5" s="8">
        <v>57.644277120985329</v>
      </c>
      <c r="O5" s="8">
        <v>27.126084627641493</v>
      </c>
      <c r="P5" s="8">
        <v>128.9145957687507</v>
      </c>
      <c r="Q5" s="8">
        <v>15.64883590942957</v>
      </c>
      <c r="R5">
        <v>0.109</v>
      </c>
      <c r="S5">
        <v>1.907</v>
      </c>
      <c r="T5">
        <v>-20.481359397563001</v>
      </c>
    </row>
    <row r="6" spans="1:20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v>59.792422169398989</v>
      </c>
      <c r="J6">
        <v>86.900575841399601</v>
      </c>
      <c r="K6">
        <v>12.494642152813054</v>
      </c>
      <c r="L6">
        <v>0.36869578335273784</v>
      </c>
      <c r="M6">
        <v>6.12</v>
      </c>
      <c r="N6" s="8">
        <v>102.33583775096908</v>
      </c>
      <c r="O6" s="8">
        <v>36.376982298828764</v>
      </c>
      <c r="P6" s="8">
        <v>40.197597816725938</v>
      </c>
      <c r="Q6" s="8">
        <v>17.473644881425699</v>
      </c>
      <c r="R6">
        <v>0.111</v>
      </c>
      <c r="S6">
        <v>2.0179999999999998</v>
      </c>
      <c r="T6">
        <v>-19.249932089728716</v>
      </c>
    </row>
    <row r="7" spans="1:20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v>59.657139801980186</v>
      </c>
      <c r="J7">
        <v>94.061674260519823</v>
      </c>
      <c r="K7">
        <v>8.3188695712033986</v>
      </c>
      <c r="L7">
        <v>0.93498395856483063</v>
      </c>
      <c r="M7">
        <v>6.13</v>
      </c>
      <c r="N7" s="8">
        <v>99.756959927978201</v>
      </c>
      <c r="O7" s="8">
        <v>41.198868939411454</v>
      </c>
      <c r="P7" s="8">
        <v>47.762895553263832</v>
      </c>
      <c r="Q7" s="8">
        <v>22.126112520524309</v>
      </c>
      <c r="R7">
        <v>0.10299999999999999</v>
      </c>
      <c r="S7">
        <v>1.069</v>
      </c>
      <c r="T7">
        <v>-26.335951347545901</v>
      </c>
    </row>
    <row r="8" spans="1:20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v>64.397446265634983</v>
      </c>
      <c r="J8">
        <v>114.9491038280164</v>
      </c>
      <c r="K8">
        <v>11.375802335648526</v>
      </c>
      <c r="L8">
        <v>0.78278057834167458</v>
      </c>
      <c r="M8">
        <v>6.14</v>
      </c>
      <c r="N8" s="8">
        <v>101.72937354666037</v>
      </c>
      <c r="O8" s="8">
        <v>40.892186101868319</v>
      </c>
      <c r="P8" s="8">
        <v>45.777243203151428</v>
      </c>
      <c r="Q8" s="8">
        <v>19.938020387849036</v>
      </c>
      <c r="R8">
        <v>9.5000000000000001E-2</v>
      </c>
      <c r="S8">
        <v>2.8109999999999999</v>
      </c>
      <c r="T8">
        <v>-31.382071301670464</v>
      </c>
    </row>
    <row r="9" spans="1:20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v>66.22638431372549</v>
      </c>
      <c r="J9">
        <v>128.75133079058111</v>
      </c>
      <c r="K9">
        <v>6.2588807089083343</v>
      </c>
      <c r="L9">
        <v>1.1533232846711579</v>
      </c>
      <c r="M9">
        <v>6.3</v>
      </c>
      <c r="N9" s="8">
        <v>96.743122434844707</v>
      </c>
      <c r="O9" s="8">
        <v>41.586204925634199</v>
      </c>
      <c r="P9" s="8">
        <v>44.642827341054613</v>
      </c>
      <c r="Q9" s="8">
        <v>19.999723282057374</v>
      </c>
      <c r="R9">
        <v>0.106</v>
      </c>
      <c r="S9">
        <v>2.3690000000000002</v>
      </c>
      <c r="T9">
        <v>-20.372079077722329</v>
      </c>
    </row>
    <row r="10" spans="1:20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v>65.350399715441753</v>
      </c>
      <c r="J10">
        <v>165.91069753153795</v>
      </c>
      <c r="K10">
        <v>1.6000000000000001E-3</v>
      </c>
      <c r="L10">
        <v>0.8060760016846279</v>
      </c>
      <c r="M10">
        <v>6.96</v>
      </c>
      <c r="N10" s="8">
        <v>65.000517928698542</v>
      </c>
      <c r="O10" s="8">
        <v>28.039287387566837</v>
      </c>
      <c r="P10" s="8">
        <v>142.46333754076107</v>
      </c>
      <c r="Q10" s="8">
        <v>14.205226813600396</v>
      </c>
      <c r="R10">
        <v>0.11700000000000001</v>
      </c>
      <c r="S10">
        <v>2.0299999999999998</v>
      </c>
      <c r="T10">
        <v>-20.378150206602367</v>
      </c>
    </row>
    <row r="11" spans="1:20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v>57.880732125739186</v>
      </c>
      <c r="J11">
        <v>121.05863426870594</v>
      </c>
      <c r="K11">
        <v>11.964038761673988</v>
      </c>
      <c r="L11">
        <v>0.70387593518871838</v>
      </c>
      <c r="M11">
        <v>6.1</v>
      </c>
      <c r="N11" s="8">
        <v>110.95271765907577</v>
      </c>
      <c r="O11" s="8">
        <v>43.475318371546393</v>
      </c>
      <c r="P11" s="8">
        <v>46.143869275256158</v>
      </c>
      <c r="Q11" s="8">
        <v>20.153636590142227</v>
      </c>
      <c r="R11">
        <v>0.11</v>
      </c>
      <c r="S11">
        <v>2.016</v>
      </c>
      <c r="T11">
        <v>-17.763517368932849</v>
      </c>
    </row>
    <row r="12" spans="1:20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v>57.123451302605183</v>
      </c>
      <c r="J12">
        <v>95.515346470331139</v>
      </c>
      <c r="K12">
        <v>13.494448980755681</v>
      </c>
      <c r="L12">
        <v>0.52733154435167073</v>
      </c>
      <c r="M12">
        <v>6.11</v>
      </c>
      <c r="N12" s="8">
        <v>107.11191420825165</v>
      </c>
      <c r="O12" s="8">
        <v>43.629910511727452</v>
      </c>
      <c r="P12" s="8">
        <v>41.077679748881209</v>
      </c>
      <c r="Q12" s="8">
        <v>19.689358721305524</v>
      </c>
      <c r="R12">
        <v>0.109</v>
      </c>
      <c r="S12">
        <v>1.111</v>
      </c>
      <c r="T12">
        <v>-26.545405293907198</v>
      </c>
    </row>
    <row r="13" spans="1:20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v>60.740456082276417</v>
      </c>
      <c r="J13">
        <v>118.55043289089667</v>
      </c>
      <c r="K13">
        <v>12.10654779995351</v>
      </c>
      <c r="L13">
        <v>0.36725995518425059</v>
      </c>
      <c r="M13">
        <v>6.13</v>
      </c>
      <c r="N13" s="8">
        <v>116.3037078250883</v>
      </c>
      <c r="O13" s="8">
        <v>46.357860895556421</v>
      </c>
      <c r="P13" s="8">
        <v>46.978798331720469</v>
      </c>
      <c r="Q13" s="8">
        <v>21.827449865981187</v>
      </c>
      <c r="R13">
        <v>0.109</v>
      </c>
      <c r="S13">
        <v>2.4209999999999998</v>
      </c>
      <c r="T13">
        <v>-30.960127844507852</v>
      </c>
    </row>
    <row r="14" spans="1:20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v>69.344773160405722</v>
      </c>
      <c r="J14">
        <v>87.498204269134717</v>
      </c>
      <c r="K14">
        <v>6.2616126816635376</v>
      </c>
      <c r="L14">
        <v>0.19862152988993675</v>
      </c>
      <c r="M14">
        <v>6.33</v>
      </c>
      <c r="N14" s="8">
        <v>120.88271255244027</v>
      </c>
      <c r="O14" s="8">
        <v>49.02979588041692</v>
      </c>
      <c r="P14" s="8">
        <v>48.548728976841907</v>
      </c>
      <c r="Q14" s="8">
        <v>21.978374177573169</v>
      </c>
      <c r="R14">
        <v>0.111</v>
      </c>
      <c r="S14">
        <v>2.3780000000000001</v>
      </c>
      <c r="T14">
        <v>-21.655110981036934</v>
      </c>
    </row>
    <row r="15" spans="1:20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v>66.551631591848491</v>
      </c>
      <c r="J15">
        <v>166.02028649796807</v>
      </c>
      <c r="K15">
        <v>0.56681141800730361</v>
      </c>
      <c r="L15">
        <v>0.62270872078470552</v>
      </c>
      <c r="M15">
        <v>6.94</v>
      </c>
      <c r="N15" s="8">
        <v>63.986623021720106</v>
      </c>
      <c r="O15" s="8">
        <v>27.536271219889699</v>
      </c>
      <c r="P15" s="8">
        <v>132.96851668298493</v>
      </c>
      <c r="Q15" s="8">
        <v>14.556227909766127</v>
      </c>
      <c r="R15">
        <v>0.109</v>
      </c>
      <c r="S15">
        <v>2.0790000000000002</v>
      </c>
      <c r="T15">
        <v>-19.220588300141866</v>
      </c>
    </row>
    <row r="16" spans="1:20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v>59.563709830388838</v>
      </c>
      <c r="J16">
        <v>58.957520435077193</v>
      </c>
      <c r="K16">
        <v>12.233486353807507</v>
      </c>
      <c r="L16">
        <v>2.3277991437458976</v>
      </c>
      <c r="M16">
        <v>6.11</v>
      </c>
      <c r="N16" s="8">
        <v>126.76362217751311</v>
      </c>
      <c r="O16" s="8">
        <v>53.075971109412549</v>
      </c>
      <c r="P16" s="8">
        <v>44.442684289263973</v>
      </c>
      <c r="Q16" s="8">
        <v>22.105798921370269</v>
      </c>
      <c r="R16">
        <v>0.11</v>
      </c>
      <c r="S16">
        <v>2.2389999999999999</v>
      </c>
      <c r="T16">
        <v>-18.768289198579069</v>
      </c>
    </row>
    <row r="17" spans="1:20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v>63.929854377880183</v>
      </c>
      <c r="J17">
        <v>59.298527713448102</v>
      </c>
      <c r="K17">
        <v>11.868093407102451</v>
      </c>
      <c r="L17">
        <v>3.6186369926433795</v>
      </c>
      <c r="M17">
        <v>6.12</v>
      </c>
      <c r="N17" s="8">
        <v>58.587224097697558</v>
      </c>
      <c r="O17" s="8">
        <v>33.190345565956676</v>
      </c>
      <c r="P17" s="8">
        <v>26.96023392872879</v>
      </c>
      <c r="Q17" s="8">
        <v>19.155228482626182</v>
      </c>
      <c r="R17">
        <v>0.107</v>
      </c>
      <c r="S17">
        <v>1.1120000000000001</v>
      </c>
      <c r="T17">
        <v>-26.326844654225845</v>
      </c>
    </row>
    <row r="18" spans="1:20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v>62.581195809021885</v>
      </c>
      <c r="J18">
        <v>111.90018638445906</v>
      </c>
      <c r="K18">
        <v>10.602933696562319</v>
      </c>
      <c r="L18">
        <v>0.8749406254779839</v>
      </c>
      <c r="M18">
        <v>6.14</v>
      </c>
      <c r="N18" s="8">
        <v>57.808218786608776</v>
      </c>
      <c r="O18" s="8">
        <v>29.10689869049358</v>
      </c>
      <c r="P18" s="8">
        <v>27.834714925401553</v>
      </c>
      <c r="Q18" s="8">
        <v>15.152665715586746</v>
      </c>
      <c r="R18">
        <v>9.0999999999999998E-2</v>
      </c>
      <c r="S18">
        <v>2.77</v>
      </c>
      <c r="T18">
        <v>-31.099763808748712</v>
      </c>
    </row>
    <row r="19" spans="1:20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v>67.345861753893871</v>
      </c>
      <c r="J19">
        <v>91.161581423690166</v>
      </c>
      <c r="K19">
        <v>5.5001619573543818</v>
      </c>
      <c r="L19">
        <v>1.1540435490175522</v>
      </c>
      <c r="M19">
        <v>6.3</v>
      </c>
      <c r="N19" s="8">
        <v>59.984392518339249</v>
      </c>
      <c r="O19" s="8">
        <v>24.412516040129614</v>
      </c>
      <c r="P19" s="8">
        <v>24.71283365226224</v>
      </c>
      <c r="Q19" s="8">
        <v>14.105196712020938</v>
      </c>
      <c r="R19">
        <v>0.108</v>
      </c>
      <c r="S19">
        <v>2.4009999999999998</v>
      </c>
      <c r="T19">
        <v>-20.771761728991468</v>
      </c>
    </row>
    <row r="20" spans="1:20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v>64.842441388565049</v>
      </c>
      <c r="J20">
        <v>157.4269084056736</v>
      </c>
      <c r="K20">
        <v>5.0148941276177261</v>
      </c>
      <c r="L20">
        <v>0.95455181625320951</v>
      </c>
      <c r="M20">
        <v>6.9</v>
      </c>
      <c r="N20" s="8">
        <v>63.524199368765231</v>
      </c>
      <c r="O20" s="8">
        <v>25.735104147175662</v>
      </c>
      <c r="P20" s="8">
        <v>131.75164237570584</v>
      </c>
      <c r="Q20" s="8">
        <v>14.530968897265774</v>
      </c>
      <c r="R20">
        <v>0.108</v>
      </c>
      <c r="S20">
        <v>1.901</v>
      </c>
      <c r="T20">
        <v>-20.477311978309647</v>
      </c>
    </row>
    <row r="21" spans="1:20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v>60.136538480738821</v>
      </c>
      <c r="J21">
        <v>64.703234816783194</v>
      </c>
      <c r="K21">
        <v>10.768842970388159</v>
      </c>
      <c r="L21">
        <v>0.79753318411087459</v>
      </c>
      <c r="M21">
        <v>6.11</v>
      </c>
      <c r="N21" s="8">
        <v>56.479809983165708</v>
      </c>
      <c r="O21" s="8">
        <v>23.559375361373291</v>
      </c>
      <c r="P21" s="8">
        <v>24.512737758895597</v>
      </c>
      <c r="Q21" s="8">
        <v>12.274592807803788</v>
      </c>
      <c r="R21">
        <v>0.107</v>
      </c>
      <c r="S21">
        <v>2.101</v>
      </c>
      <c r="T21">
        <v>-18.854296857712935</v>
      </c>
    </row>
    <row r="22" spans="1:20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v>67.156964185110667</v>
      </c>
      <c r="J22">
        <v>93.029428476895362</v>
      </c>
      <c r="K22">
        <v>66.093057285445497</v>
      </c>
      <c r="L22">
        <v>17.333613447038328</v>
      </c>
      <c r="M22" s="2">
        <v>5.58</v>
      </c>
      <c r="N22" s="8">
        <v>56.037026106466925</v>
      </c>
      <c r="O22" s="8">
        <v>25.738913138370695</v>
      </c>
      <c r="P22" s="8">
        <v>23.814881865042718</v>
      </c>
      <c r="Q22" s="8">
        <v>13.465372005461345</v>
      </c>
      <c r="R22">
        <v>0.114</v>
      </c>
      <c r="S22">
        <v>1.1259999999999999</v>
      </c>
      <c r="T22">
        <v>-26.268157075052148</v>
      </c>
    </row>
    <row r="23" spans="1:20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v>63.189331241830061</v>
      </c>
      <c r="J23">
        <v>141.40053585275768</v>
      </c>
      <c r="K23">
        <v>64.33577887848466</v>
      </c>
      <c r="L23">
        <v>14.577910258110466</v>
      </c>
      <c r="M23" s="2">
        <v>5.48</v>
      </c>
      <c r="N23" s="8">
        <v>57.859167134541956</v>
      </c>
      <c r="O23" s="8">
        <v>25.578769406540236</v>
      </c>
      <c r="P23" s="8">
        <v>28.822964568373294</v>
      </c>
      <c r="Q23" s="8">
        <v>12.369941452193801</v>
      </c>
      <c r="R23">
        <v>0.121</v>
      </c>
      <c r="S23">
        <v>2.5870000000000002</v>
      </c>
      <c r="T23">
        <v>-31.504505734084553</v>
      </c>
    </row>
    <row r="24" spans="1:20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v>70.135166739989558</v>
      </c>
      <c r="J24">
        <v>95.97815130765963</v>
      </c>
      <c r="K24">
        <v>58.123481627602139</v>
      </c>
      <c r="L24">
        <v>14.434885492532832</v>
      </c>
      <c r="M24" s="2">
        <v>5.51</v>
      </c>
      <c r="N24" s="8">
        <v>65.471481968447762</v>
      </c>
      <c r="O24" s="8">
        <v>28.334935236640014</v>
      </c>
      <c r="P24" s="8">
        <v>26.052984520008774</v>
      </c>
      <c r="Q24" s="8">
        <v>14.091801851549093</v>
      </c>
      <c r="R24">
        <v>0.12</v>
      </c>
      <c r="S24">
        <v>1.925</v>
      </c>
      <c r="T24">
        <v>-21.927299925825285</v>
      </c>
    </row>
    <row r="25" spans="1:20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v>74.866644277582395</v>
      </c>
      <c r="J25">
        <v>330.91043711518756</v>
      </c>
      <c r="K25">
        <v>26.572547484834956</v>
      </c>
      <c r="L25">
        <v>1.348746512433854</v>
      </c>
      <c r="M25" s="2">
        <v>6.23</v>
      </c>
      <c r="N25" s="8">
        <v>62.655278716123377</v>
      </c>
      <c r="O25" s="8">
        <v>25.614782824640479</v>
      </c>
      <c r="P25" s="8">
        <v>124.13171208219869</v>
      </c>
      <c r="Q25" s="8">
        <v>13.380604437125145</v>
      </c>
      <c r="R25">
        <v>0.12</v>
      </c>
      <c r="S25">
        <v>2.004</v>
      </c>
      <c r="T25">
        <v>-20.268869886761689</v>
      </c>
    </row>
    <row r="26" spans="1:20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v>62.742751958944353</v>
      </c>
      <c r="J26">
        <v>63.497701369163295</v>
      </c>
      <c r="K26">
        <v>65.259225905049732</v>
      </c>
      <c r="L26">
        <v>16.478534791541492</v>
      </c>
      <c r="M26" s="2">
        <v>5.5</v>
      </c>
      <c r="N26" s="8">
        <v>70.127512715470132</v>
      </c>
      <c r="O26" s="8">
        <v>32.930419610095591</v>
      </c>
      <c r="P26" s="8">
        <v>26.869784972680723</v>
      </c>
      <c r="Q26" s="8">
        <v>13.429030991743881</v>
      </c>
      <c r="R26">
        <v>0.122</v>
      </c>
      <c r="S26">
        <v>2.2829999999999999</v>
      </c>
      <c r="T26">
        <v>-19.013158063407253</v>
      </c>
    </row>
    <row r="27" spans="1:20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v>61.844255053804147</v>
      </c>
      <c r="J27">
        <v>96.55891338895114</v>
      </c>
      <c r="K27">
        <v>64.012216603885477</v>
      </c>
      <c r="L27">
        <v>16.551092796193906</v>
      </c>
      <c r="M27" s="2">
        <v>5.48</v>
      </c>
      <c r="N27" s="8">
        <v>73.742695156206452</v>
      </c>
      <c r="O27" s="8">
        <v>31.805060971824602</v>
      </c>
      <c r="P27" s="8">
        <v>26.877854478434006</v>
      </c>
      <c r="Q27" s="8">
        <v>13.740708409295266</v>
      </c>
      <c r="R27">
        <v>0.11600000000000001</v>
      </c>
      <c r="S27">
        <v>1.1240000000000001</v>
      </c>
      <c r="T27">
        <v>-26.137627804131341</v>
      </c>
    </row>
    <row r="28" spans="1:20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v>60.902502074388394</v>
      </c>
      <c r="J28">
        <v>122.41808987267851</v>
      </c>
      <c r="K28">
        <v>61.954931848044488</v>
      </c>
      <c r="L28">
        <v>15.963629931034474</v>
      </c>
      <c r="M28" s="2">
        <v>5.47</v>
      </c>
      <c r="N28" s="8">
        <v>70.088147347542773</v>
      </c>
      <c r="O28" s="8">
        <v>29.632057504933147</v>
      </c>
      <c r="P28" s="8">
        <v>29.989040038888476</v>
      </c>
      <c r="Q28" s="8">
        <v>11.659928374108423</v>
      </c>
      <c r="R28">
        <v>0.123</v>
      </c>
      <c r="S28">
        <v>2.7320000000000002</v>
      </c>
      <c r="T28">
        <v>-31.585454119151727</v>
      </c>
    </row>
    <row r="29" spans="1:20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v>70.108086000822055</v>
      </c>
      <c r="J29">
        <v>92.661515101983298</v>
      </c>
      <c r="K29">
        <v>56.882626329696343</v>
      </c>
      <c r="L29">
        <v>14.49586440923019</v>
      </c>
      <c r="M29" s="3">
        <v>5.49</v>
      </c>
      <c r="N29" s="8">
        <v>70.56897833723707</v>
      </c>
      <c r="O29" s="8">
        <v>29.378511222047681</v>
      </c>
      <c r="P29" s="8">
        <v>32.763519229117101</v>
      </c>
      <c r="Q29" s="8">
        <v>15.206197960380823</v>
      </c>
      <c r="R29">
        <v>0.123</v>
      </c>
      <c r="S29">
        <v>2.214</v>
      </c>
      <c r="T29">
        <v>-21.543806951569579</v>
      </c>
    </row>
    <row r="30" spans="1:20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v>77.783885425137797</v>
      </c>
      <c r="J30">
        <v>377.46107928074468</v>
      </c>
      <c r="K30">
        <v>34.827177270047308</v>
      </c>
      <c r="L30">
        <v>1.9991057777343393</v>
      </c>
      <c r="M30" s="2">
        <v>6.19</v>
      </c>
      <c r="N30" s="8">
        <v>64.737740089761488</v>
      </c>
      <c r="O30" s="8">
        <v>26.240046010445106</v>
      </c>
      <c r="P30" s="8">
        <v>122.48189660303559</v>
      </c>
      <c r="Q30" s="8">
        <v>13.009660445542742</v>
      </c>
      <c r="R30">
        <v>0.115</v>
      </c>
      <c r="S30">
        <v>1.982</v>
      </c>
      <c r="T30">
        <v>-20.01590618342679</v>
      </c>
    </row>
    <row r="31" spans="1:20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v>60.725977798526841</v>
      </c>
      <c r="J31">
        <v>63.922051250129712</v>
      </c>
      <c r="K31">
        <v>63.524847678573728</v>
      </c>
      <c r="L31">
        <v>18.29857286425791</v>
      </c>
      <c r="M31" s="2">
        <v>5.53</v>
      </c>
      <c r="N31" s="8">
        <v>71.4335050793823</v>
      </c>
      <c r="O31" s="8">
        <v>32.242723773089857</v>
      </c>
      <c r="P31" s="8">
        <v>37.109999668572719</v>
      </c>
      <c r="Q31" s="8">
        <v>13.039954790589558</v>
      </c>
      <c r="R31">
        <v>0.11600000000000001</v>
      </c>
      <c r="S31">
        <v>2.246</v>
      </c>
      <c r="T31">
        <v>-19.964301587946469</v>
      </c>
    </row>
    <row r="32" spans="1:20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v>61.450781478350727</v>
      </c>
      <c r="J32">
        <v>79.653280467328301</v>
      </c>
      <c r="K32">
        <v>63.767550374072925</v>
      </c>
      <c r="L32">
        <v>17.403135993724025</v>
      </c>
      <c r="M32" s="2">
        <v>5.49</v>
      </c>
      <c r="N32" s="8">
        <v>97.786724884217236</v>
      </c>
      <c r="O32" s="8">
        <v>44.077397031386177</v>
      </c>
      <c r="P32" s="8">
        <v>25.577575928105013</v>
      </c>
      <c r="Q32" s="8">
        <v>20.675475609795509</v>
      </c>
      <c r="R32">
        <v>0.11700000000000001</v>
      </c>
      <c r="S32">
        <v>1.173</v>
      </c>
      <c r="T32">
        <v>-26.127509255997946</v>
      </c>
    </row>
    <row r="33" spans="1:20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v>62.813325833978389</v>
      </c>
      <c r="J33">
        <v>131.07763441777666</v>
      </c>
      <c r="K33">
        <v>63.64306324217597</v>
      </c>
      <c r="L33">
        <v>18.674316858547932</v>
      </c>
      <c r="M33" s="2">
        <v>5.48</v>
      </c>
      <c r="N33" s="8">
        <v>100.98113979572396</v>
      </c>
      <c r="O33" s="8">
        <v>38.576857355807483</v>
      </c>
      <c r="P33" s="8">
        <v>27.010941002797267</v>
      </c>
      <c r="Q33" s="8">
        <v>19.901123194956575</v>
      </c>
      <c r="R33">
        <v>9.7000000000000003E-2</v>
      </c>
      <c r="S33">
        <v>2.5379999999999998</v>
      </c>
      <c r="T33">
        <v>-30.999590182228097</v>
      </c>
    </row>
    <row r="34" spans="1:20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v>64.939183369954762</v>
      </c>
      <c r="J34">
        <v>99.037334183174281</v>
      </c>
      <c r="K34">
        <v>56.877803329712222</v>
      </c>
      <c r="L34">
        <v>12.850138245653786</v>
      </c>
      <c r="M34" s="2">
        <v>5.5</v>
      </c>
      <c r="N34" s="8">
        <v>107.42560290270016</v>
      </c>
      <c r="O34" s="8">
        <v>42.350918466723783</v>
      </c>
      <c r="P34" s="8">
        <v>24.181465411856138</v>
      </c>
      <c r="Q34" s="8">
        <v>20.481557303813695</v>
      </c>
      <c r="R34">
        <v>0.11700000000000001</v>
      </c>
      <c r="S34">
        <v>2.5270000000000001</v>
      </c>
      <c r="T34">
        <v>-20.805152937831672</v>
      </c>
    </row>
    <row r="35" spans="1:20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v>78.30421912966645</v>
      </c>
      <c r="J35">
        <v>384.06801147197586</v>
      </c>
      <c r="K35">
        <v>35.623080910391693</v>
      </c>
      <c r="L35">
        <v>2.2025618631763906</v>
      </c>
      <c r="M35" s="2">
        <v>6.23</v>
      </c>
      <c r="N35" s="8">
        <v>60.825250189296078</v>
      </c>
      <c r="O35" s="8">
        <v>27.174495946248584</v>
      </c>
      <c r="P35" s="8">
        <v>118.76715176998046</v>
      </c>
      <c r="Q35" s="8">
        <v>14.8956211238348</v>
      </c>
      <c r="R35">
        <v>0.11799999999999999</v>
      </c>
      <c r="S35">
        <v>1.9490000000000001</v>
      </c>
      <c r="T35">
        <v>-20.331604885188742</v>
      </c>
    </row>
    <row r="36" spans="1:20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v>53.064777472829761</v>
      </c>
      <c r="J36">
        <v>62.47306635813888</v>
      </c>
      <c r="K36">
        <v>60.484853904035383</v>
      </c>
      <c r="L36">
        <v>14.475167575637846</v>
      </c>
      <c r="M36" s="2">
        <v>5.49</v>
      </c>
      <c r="N36" s="8">
        <v>110.97228423373245</v>
      </c>
      <c r="O36" s="8">
        <v>45.955534574910281</v>
      </c>
      <c r="P36" s="8">
        <v>26.174463572285475</v>
      </c>
      <c r="Q36" s="8">
        <v>20.802406564444151</v>
      </c>
      <c r="R36">
        <v>0.11899999999999999</v>
      </c>
      <c r="S36">
        <v>2.0270000000000001</v>
      </c>
      <c r="T36">
        <v>-17.526743342611386</v>
      </c>
    </row>
    <row r="37" spans="1:20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v>63.172863926415651</v>
      </c>
      <c r="J37">
        <v>118.43746458622394</v>
      </c>
      <c r="K37">
        <v>63.46469173304255</v>
      </c>
      <c r="L37">
        <v>16.978943946610116</v>
      </c>
      <c r="M37" s="2">
        <v>5.49</v>
      </c>
      <c r="N37" s="8">
        <v>106.07959651209265</v>
      </c>
      <c r="O37" s="8">
        <v>46.36532774249239</v>
      </c>
      <c r="P37" s="8">
        <v>29.465062876603927</v>
      </c>
      <c r="Q37" s="8">
        <v>21.360524128867681</v>
      </c>
      <c r="R37">
        <v>0.112</v>
      </c>
      <c r="S37">
        <v>1.101</v>
      </c>
      <c r="T37">
        <v>-26.194291673678357</v>
      </c>
    </row>
    <row r="38" spans="1:20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v>63.851908663308826</v>
      </c>
      <c r="J38">
        <v>112.58683066412183</v>
      </c>
      <c r="K38">
        <v>60.19054244475192</v>
      </c>
      <c r="L38">
        <v>17.374707115584645</v>
      </c>
      <c r="M38" s="2">
        <v>5.48</v>
      </c>
      <c r="N38" s="8">
        <v>104.66473393807392</v>
      </c>
      <c r="O38" s="8">
        <v>46.145945385560289</v>
      </c>
      <c r="P38" s="8">
        <v>29.325680771109873</v>
      </c>
      <c r="Q38" s="8">
        <v>20.58029024488766</v>
      </c>
      <c r="R38">
        <v>9.6000000000000002E-2</v>
      </c>
      <c r="S38">
        <v>2.5649999999999999</v>
      </c>
      <c r="T38">
        <v>-30.909535103840874</v>
      </c>
    </row>
    <row r="39" spans="1:20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v>65.408832641490321</v>
      </c>
      <c r="J39">
        <v>104.85995918661818</v>
      </c>
      <c r="K39">
        <v>58.130036057105833</v>
      </c>
      <c r="L39">
        <v>14.116926481642405</v>
      </c>
      <c r="M39" s="2">
        <v>5.49</v>
      </c>
      <c r="N39" s="8">
        <v>105.85874695267853</v>
      </c>
      <c r="O39" s="8">
        <v>47.058841675249433</v>
      </c>
      <c r="P39" s="8">
        <v>28.337334164750857</v>
      </c>
      <c r="Q39" s="8">
        <v>19.791744775616589</v>
      </c>
      <c r="R39">
        <v>0.11700000000000001</v>
      </c>
      <c r="S39">
        <v>2.0720000000000001</v>
      </c>
      <c r="T39">
        <v>-22.331029996347784</v>
      </c>
    </row>
    <row r="40" spans="1:20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v>76.231660960680557</v>
      </c>
      <c r="J40">
        <v>332.03343235168279</v>
      </c>
      <c r="K40">
        <v>34.141176863637305</v>
      </c>
      <c r="L40">
        <v>4.4814570362063844</v>
      </c>
      <c r="M40" s="2">
        <v>6.11</v>
      </c>
      <c r="N40" s="8">
        <v>66.439299895459655</v>
      </c>
      <c r="O40" s="8">
        <v>28.369547320768476</v>
      </c>
      <c r="P40" s="8">
        <v>110.8026843158065</v>
      </c>
      <c r="Q40" s="8">
        <v>14.532322184031409</v>
      </c>
      <c r="R40">
        <v>0.12</v>
      </c>
      <c r="S40">
        <v>1.93</v>
      </c>
      <c r="T40">
        <v>-20.170719969867747</v>
      </c>
    </row>
    <row r="41" spans="1:20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v>46.715052243119459</v>
      </c>
      <c r="J41">
        <v>131.79260635142796</v>
      </c>
      <c r="K41">
        <v>62.606516219517239</v>
      </c>
      <c r="L41">
        <v>17.74376097127676</v>
      </c>
      <c r="M41" s="2">
        <v>5.55</v>
      </c>
      <c r="N41" s="8">
        <v>109.39698296571837</v>
      </c>
      <c r="O41" s="8">
        <v>46.004655645834767</v>
      </c>
      <c r="P41" s="8">
        <v>29.719276656934259</v>
      </c>
      <c r="Q41" s="8">
        <v>21.556687631244301</v>
      </c>
      <c r="R41">
        <v>0.11700000000000001</v>
      </c>
      <c r="S41">
        <v>1.9159999999999999</v>
      </c>
      <c r="T41">
        <v>-20.033107715253564</v>
      </c>
    </row>
    <row r="42" spans="1:20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v>59.432478940132498</v>
      </c>
      <c r="J42">
        <v>66.128391626397416</v>
      </c>
      <c r="K42">
        <v>17.029885631385724</v>
      </c>
      <c r="L42">
        <v>0.93374235298800912</v>
      </c>
      <c r="M42">
        <v>5.85</v>
      </c>
      <c r="N42" s="8">
        <v>109.42478457802684</v>
      </c>
      <c r="O42" s="8">
        <v>47.588454763403021</v>
      </c>
      <c r="P42" s="8">
        <v>32.777890930534859</v>
      </c>
      <c r="Q42" s="8">
        <v>22.669336778405352</v>
      </c>
      <c r="R42">
        <v>0.107</v>
      </c>
      <c r="S42">
        <v>1.1080000000000001</v>
      </c>
      <c r="T42">
        <v>-26.301548283892355</v>
      </c>
    </row>
    <row r="43" spans="1:20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v>51.126143605957239</v>
      </c>
      <c r="J43">
        <v>80.231359395243274</v>
      </c>
      <c r="K43">
        <v>13.082107821887559</v>
      </c>
      <c r="L43">
        <v>1.2672666283627603</v>
      </c>
      <c r="M43">
        <v>6.14</v>
      </c>
      <c r="N43" s="8">
        <v>118.58816096620633</v>
      </c>
      <c r="O43" s="8">
        <v>49.162800865558729</v>
      </c>
      <c r="P43" s="8">
        <v>32.591287044944742</v>
      </c>
      <c r="Q43" s="8">
        <v>21.104052556982911</v>
      </c>
      <c r="R43">
        <v>0.11600000000000001</v>
      </c>
      <c r="S43">
        <v>2.7810000000000001</v>
      </c>
      <c r="T43">
        <v>-30.961139699321194</v>
      </c>
    </row>
    <row r="44" spans="1:20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v>61.422357157916935</v>
      </c>
      <c r="J44">
        <v>83.539510699457054</v>
      </c>
      <c r="K44">
        <v>8.1681465091556724</v>
      </c>
      <c r="L44">
        <v>0.32394887365510783</v>
      </c>
      <c r="M44">
        <v>6.3</v>
      </c>
      <c r="N44" s="8">
        <v>116.56276662008273</v>
      </c>
      <c r="O44" s="8">
        <v>50.474856495710831</v>
      </c>
      <c r="P44" s="8">
        <v>37.443614128610108</v>
      </c>
      <c r="Q44" s="8">
        <v>22.849947084906795</v>
      </c>
      <c r="R44">
        <v>0.109</v>
      </c>
      <c r="S44">
        <v>2.08</v>
      </c>
      <c r="T44">
        <v>-22.790412081603957</v>
      </c>
    </row>
    <row r="45" spans="1:20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v>54.496591878401652</v>
      </c>
      <c r="J45">
        <v>194.36708472949647</v>
      </c>
      <c r="K45" s="1">
        <v>1.5E-3</v>
      </c>
      <c r="L45">
        <v>0.24061845424271069</v>
      </c>
      <c r="M45">
        <v>6.98</v>
      </c>
      <c r="N45" s="8">
        <v>61.546717325478816</v>
      </c>
      <c r="O45" s="8">
        <v>25.269521309868594</v>
      </c>
      <c r="P45" s="8">
        <v>125.09984386954309</v>
      </c>
      <c r="Q45" s="8">
        <v>14.556170656747961</v>
      </c>
      <c r="R45">
        <v>0.108</v>
      </c>
      <c r="S45">
        <v>1.7430000000000001</v>
      </c>
      <c r="T45">
        <v>-20.469217139802929</v>
      </c>
    </row>
    <row r="46" spans="1:20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v>55.762566755097119</v>
      </c>
      <c r="J46">
        <v>83.867994845373119</v>
      </c>
      <c r="K46">
        <v>10.986298220821414</v>
      </c>
      <c r="L46">
        <v>1.4370087384285837</v>
      </c>
      <c r="M46">
        <v>6.08</v>
      </c>
      <c r="N46" s="8">
        <v>107.77114742775315</v>
      </c>
      <c r="O46" s="8">
        <v>47.620395007223323</v>
      </c>
      <c r="P46" s="8">
        <v>35.467399110733858</v>
      </c>
      <c r="Q46" s="8">
        <v>20.165370170284479</v>
      </c>
      <c r="R46">
        <v>0.11600000000000001</v>
      </c>
      <c r="S46">
        <v>2.194</v>
      </c>
      <c r="T46">
        <v>-18.440448239057041</v>
      </c>
    </row>
    <row r="47" spans="1:20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6">
        <v>56.01326256325526</v>
      </c>
      <c r="J47">
        <v>33.816152292139563</v>
      </c>
      <c r="K47">
        <v>18.378632760611993</v>
      </c>
      <c r="L47">
        <v>0.66649397223885909</v>
      </c>
      <c r="M47">
        <v>6.14</v>
      </c>
      <c r="N47" s="8">
        <v>81.650329052663238</v>
      </c>
      <c r="O47" s="8">
        <v>36.425511980984005</v>
      </c>
      <c r="P47" s="8">
        <v>32.83090092739743</v>
      </c>
      <c r="Q47" s="8">
        <v>10.165940778073491</v>
      </c>
      <c r="R47">
        <v>0.109</v>
      </c>
      <c r="S47">
        <v>1.1359999999999999</v>
      </c>
      <c r="T47">
        <v>-26.31874981571913</v>
      </c>
    </row>
    <row r="48" spans="1:20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v>52.747995648816179</v>
      </c>
      <c r="J48">
        <v>61.699182043478821</v>
      </c>
      <c r="K48">
        <v>11.663548230869718</v>
      </c>
      <c r="L48">
        <v>0.7492608143732219</v>
      </c>
      <c r="M48">
        <v>6.12</v>
      </c>
      <c r="N48" s="8">
        <v>89.284097137426187</v>
      </c>
      <c r="O48" s="8">
        <v>39.158798940687205</v>
      </c>
      <c r="P48" s="8">
        <v>35.837480730259664</v>
      </c>
      <c r="Q48" s="8">
        <v>8.3866114382512968</v>
      </c>
      <c r="R48">
        <v>0.115</v>
      </c>
      <c r="S48">
        <v>2.7629999999999999</v>
      </c>
      <c r="T48">
        <v>-31.26773170776309</v>
      </c>
    </row>
    <row r="49" spans="1:20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v>58.492036024286243</v>
      </c>
      <c r="J49">
        <v>62.658971571711454</v>
      </c>
      <c r="K49">
        <v>7.7152929584927268</v>
      </c>
      <c r="L49">
        <v>0.40777775757570972</v>
      </c>
      <c r="M49">
        <v>6.06</v>
      </c>
      <c r="N49" s="8">
        <v>91.285095644130365</v>
      </c>
      <c r="O49" s="8">
        <v>37.670922549804814</v>
      </c>
      <c r="P49" s="8">
        <v>34.502627630824364</v>
      </c>
      <c r="Q49" s="8">
        <v>9.1816823741818911</v>
      </c>
      <c r="R49">
        <v>0.111</v>
      </c>
      <c r="S49">
        <v>2.08</v>
      </c>
      <c r="T49">
        <v>-22.682143616576621</v>
      </c>
    </row>
    <row r="50" spans="1:20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v>56.614178273544795</v>
      </c>
      <c r="J50">
        <v>184.91183252370143</v>
      </c>
      <c r="K50" s="1">
        <v>1.4E-3</v>
      </c>
      <c r="L50">
        <v>0.32574639710799752</v>
      </c>
      <c r="M50">
        <v>7.05</v>
      </c>
      <c r="N50" s="8">
        <v>66.463647708014747</v>
      </c>
      <c r="O50" s="8">
        <v>27.988866594068906</v>
      </c>
      <c r="P50" s="8">
        <v>135.95438482245615</v>
      </c>
      <c r="Q50" s="8">
        <v>15.099654207525644</v>
      </c>
      <c r="R50">
        <v>0.114</v>
      </c>
      <c r="S50">
        <v>1.905</v>
      </c>
      <c r="T50">
        <v>-20.725216407577847</v>
      </c>
    </row>
    <row r="51" spans="1:20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v>59.901581419969574</v>
      </c>
      <c r="J51">
        <v>63.741181310620675</v>
      </c>
      <c r="K51">
        <v>18.585790693156113</v>
      </c>
      <c r="L51">
        <v>1.5287711565868558</v>
      </c>
      <c r="M51">
        <v>6.11</v>
      </c>
      <c r="N51" s="8">
        <v>82.811700113868667</v>
      </c>
      <c r="O51" s="8">
        <v>36.147269238118561</v>
      </c>
      <c r="P51" s="8">
        <v>35.326625320276221</v>
      </c>
      <c r="Q51" s="8">
        <v>9.1006516517100806</v>
      </c>
      <c r="R51">
        <v>0.109</v>
      </c>
      <c r="S51">
        <v>2.1110000000000002</v>
      </c>
      <c r="T51">
        <v>-20.436837785776063</v>
      </c>
    </row>
    <row r="52" spans="1:20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v>58.432494203035766</v>
      </c>
      <c r="J52">
        <v>72.673753009662676</v>
      </c>
      <c r="K52">
        <v>17.116858976211276</v>
      </c>
      <c r="L52">
        <v>0.32484535872139042</v>
      </c>
      <c r="M52">
        <v>6.14</v>
      </c>
      <c r="N52" s="8">
        <v>83.545996032671042</v>
      </c>
      <c r="O52" s="8">
        <v>39.053368091028034</v>
      </c>
      <c r="P52" s="8">
        <v>40.477378969206839</v>
      </c>
      <c r="Q52" s="8">
        <v>9.3002085738122116</v>
      </c>
      <c r="R52">
        <v>0.111</v>
      </c>
      <c r="S52">
        <v>1.1579999999999999</v>
      </c>
      <c r="T52">
        <v>-26.357200298626033</v>
      </c>
    </row>
    <row r="53" spans="1:20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v>52.600969914304827</v>
      </c>
      <c r="J53">
        <v>59.120871527682766</v>
      </c>
      <c r="K53">
        <v>18.041091384036662</v>
      </c>
      <c r="L53">
        <v>0.67296988027988724</v>
      </c>
      <c r="M53">
        <v>6.09</v>
      </c>
      <c r="N53" s="8">
        <v>89.327520213652889</v>
      </c>
      <c r="O53" s="8">
        <v>38.048717565762161</v>
      </c>
      <c r="P53" s="8">
        <v>42.301276359971176</v>
      </c>
      <c r="Q53" s="8">
        <v>9.9830813339242699</v>
      </c>
      <c r="R53">
        <v>0.11600000000000001</v>
      </c>
      <c r="S53">
        <v>2.7090000000000001</v>
      </c>
      <c r="T53">
        <v>-31.1301194531489</v>
      </c>
    </row>
    <row r="54" spans="1:20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v>52.592034460006225</v>
      </c>
      <c r="J54">
        <v>85.655687725925702</v>
      </c>
      <c r="K54">
        <v>10.377061585933365</v>
      </c>
      <c r="L54">
        <v>0.33070527687493195</v>
      </c>
      <c r="M54">
        <v>6.26</v>
      </c>
      <c r="N54" s="8">
        <v>92.851479730096401</v>
      </c>
      <c r="O54" s="8">
        <v>38.43874374364875</v>
      </c>
      <c r="P54" s="8">
        <v>42.102943405131164</v>
      </c>
      <c r="Q54" s="8">
        <v>10.45505095061853</v>
      </c>
      <c r="R54">
        <v>0.111</v>
      </c>
      <c r="S54">
        <v>2.331</v>
      </c>
      <c r="T54">
        <v>-21.473988969449145</v>
      </c>
    </row>
    <row r="55" spans="1:20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v>50.514053325033721</v>
      </c>
      <c r="J55">
        <v>174.69555265068996</v>
      </c>
      <c r="K55">
        <v>1.9584430172541805</v>
      </c>
      <c r="L55">
        <v>0.32694448390304043</v>
      </c>
      <c r="M55">
        <v>7.08</v>
      </c>
      <c r="N55" s="8">
        <v>70.082075885873209</v>
      </c>
      <c r="O55" s="8">
        <v>29.599296683254355</v>
      </c>
      <c r="P55" s="8">
        <v>135.34304435634263</v>
      </c>
      <c r="Q55" s="8">
        <v>15.815184114661776</v>
      </c>
      <c r="R55">
        <v>0.111</v>
      </c>
      <c r="S55">
        <v>1.9339999999999999</v>
      </c>
      <c r="T55">
        <v>-20.691825198737639</v>
      </c>
    </row>
    <row r="56" spans="1:20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v>53.747992380952404</v>
      </c>
      <c r="J56">
        <v>65.398802706122154</v>
      </c>
      <c r="K56">
        <v>18.097150534389257</v>
      </c>
      <c r="L56">
        <v>0.49984511216822852</v>
      </c>
      <c r="M56">
        <v>6.06</v>
      </c>
      <c r="N56" s="8">
        <v>100.02570346128601</v>
      </c>
      <c r="O56" s="8">
        <v>40.591821389089766</v>
      </c>
      <c r="P56" s="8">
        <v>42.859602143094655</v>
      </c>
      <c r="Q56" s="8">
        <v>8.8131787021618653</v>
      </c>
      <c r="R56">
        <v>0.109</v>
      </c>
      <c r="S56">
        <v>2.0939999999999999</v>
      </c>
      <c r="T56">
        <v>-20.122150938827449</v>
      </c>
    </row>
    <row r="57" spans="1:20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v>50.17481454659751</v>
      </c>
      <c r="J57">
        <v>83.857841521194814</v>
      </c>
      <c r="K57">
        <v>19.282635169534135</v>
      </c>
      <c r="L57">
        <v>0.58610015938831461</v>
      </c>
      <c r="M57">
        <v>6.13</v>
      </c>
      <c r="N57" s="8">
        <v>110.64587919879929</v>
      </c>
      <c r="O57" s="8">
        <v>45.654079322339705</v>
      </c>
      <c r="P57" s="8">
        <v>44.279441772493556</v>
      </c>
      <c r="Q57" s="8">
        <v>9.3040145077152161</v>
      </c>
      <c r="R57">
        <v>0.11</v>
      </c>
      <c r="S57">
        <v>1.147</v>
      </c>
      <c r="T57">
        <v>-26.323809089785826</v>
      </c>
    </row>
    <row r="58" spans="1:20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v>51.058515978835963</v>
      </c>
      <c r="J58">
        <v>72.631942132695514</v>
      </c>
      <c r="K58">
        <v>19.012635323089</v>
      </c>
      <c r="L58">
        <v>1.5728619301585436</v>
      </c>
      <c r="M58">
        <v>6.14</v>
      </c>
      <c r="N58" s="8">
        <v>106.55193475048715</v>
      </c>
      <c r="O58" s="8">
        <v>43.014200423696252</v>
      </c>
      <c r="P58" s="8">
        <v>39.42962868296128</v>
      </c>
      <c r="Q58" s="8">
        <v>7.9617294191229959</v>
      </c>
      <c r="R58">
        <v>9.2999999999999999E-2</v>
      </c>
      <c r="S58">
        <v>2.613</v>
      </c>
      <c r="T58">
        <v>-31.026910262188267</v>
      </c>
    </row>
    <row r="59" spans="1:20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v>58.241383600679129</v>
      </c>
      <c r="J59">
        <v>111.91039362785931</v>
      </c>
      <c r="K59">
        <v>10.754075698968721</v>
      </c>
      <c r="L59">
        <v>0.41287927159268845</v>
      </c>
      <c r="M59">
        <v>6.26</v>
      </c>
      <c r="N59" s="8">
        <v>120.26509668166149</v>
      </c>
      <c r="O59" s="8">
        <v>46.56649087181372</v>
      </c>
      <c r="P59" s="8">
        <v>41.399319773573012</v>
      </c>
      <c r="Q59" s="8">
        <v>8.8486858782215965</v>
      </c>
      <c r="R59">
        <v>0.109</v>
      </c>
      <c r="S59">
        <v>2.3210000000000002</v>
      </c>
      <c r="T59">
        <v>-21.886825733291701</v>
      </c>
    </row>
    <row r="60" spans="1:20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v>54.305558569106644</v>
      </c>
      <c r="J60">
        <v>169.69453386973183</v>
      </c>
      <c r="K60" s="1">
        <v>1.2999999999999999E-3</v>
      </c>
      <c r="L60">
        <v>0.76005141104356622</v>
      </c>
      <c r="M60">
        <v>7.07</v>
      </c>
      <c r="N60" s="8">
        <v>68.210486314283884</v>
      </c>
      <c r="O60" s="8">
        <v>31.013226670510093</v>
      </c>
      <c r="P60" s="8">
        <v>139.13575627282174</v>
      </c>
      <c r="Q60" s="8">
        <v>17.134143054530842</v>
      </c>
      <c r="R60">
        <v>0.113</v>
      </c>
      <c r="S60">
        <v>1.954</v>
      </c>
      <c r="T60">
        <v>-20.516774316029888</v>
      </c>
    </row>
    <row r="61" spans="1:20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v>50.901845639441568</v>
      </c>
      <c r="J61">
        <v>67.929724900420979</v>
      </c>
      <c r="K61">
        <v>17.76713254517427</v>
      </c>
      <c r="L61">
        <v>0.2836444398502086</v>
      </c>
      <c r="M61">
        <v>6.1</v>
      </c>
      <c r="N61" s="8">
        <v>109.83814176660168</v>
      </c>
      <c r="O61" s="8">
        <v>47.569170433455447</v>
      </c>
      <c r="P61" s="8">
        <v>45.678270083551993</v>
      </c>
      <c r="Q61" s="8">
        <v>9.1852334474596695</v>
      </c>
      <c r="R61">
        <v>0.111</v>
      </c>
      <c r="S61">
        <v>2.1429999999999998</v>
      </c>
      <c r="T61">
        <v>-17.216103914916133</v>
      </c>
    </row>
    <row r="62" spans="1:20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v>61.173535695238101</v>
      </c>
      <c r="J62">
        <v>66.129087470440481</v>
      </c>
      <c r="K62">
        <v>89.745862342160351</v>
      </c>
      <c r="L62">
        <v>2.5461177397158083</v>
      </c>
      <c r="M62" s="2">
        <v>5.82</v>
      </c>
      <c r="N62" s="8">
        <v>65.904022830604049</v>
      </c>
      <c r="O62" s="8">
        <v>31.009700876760522</v>
      </c>
      <c r="P62" s="8">
        <v>22.476604024156043</v>
      </c>
      <c r="Q62" s="8">
        <v>15.028290551016463</v>
      </c>
      <c r="R62">
        <v>0.11899999999999999</v>
      </c>
      <c r="S62">
        <v>1.135</v>
      </c>
      <c r="T62">
        <v>-26.21756433438517</v>
      </c>
    </row>
    <row r="63" spans="1:20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v>53.549158447614175</v>
      </c>
      <c r="J63">
        <v>67.051835642636746</v>
      </c>
      <c r="K63">
        <v>89.86547803826447</v>
      </c>
      <c r="L63">
        <v>2.8646197283374448</v>
      </c>
      <c r="M63" s="2">
        <v>5.61</v>
      </c>
      <c r="N63" s="8">
        <v>70.909162856317067</v>
      </c>
      <c r="O63" s="8">
        <v>30.09921438115752</v>
      </c>
      <c r="P63" s="8">
        <v>26.72834912397791</v>
      </c>
      <c r="Q63" s="8">
        <v>14.028039981647783</v>
      </c>
      <c r="R63">
        <v>0.125</v>
      </c>
      <c r="S63">
        <v>2.6429999999999998</v>
      </c>
      <c r="T63">
        <v>-31.142261710908976</v>
      </c>
    </row>
    <row r="64" spans="1:20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v>58.322075785558063</v>
      </c>
      <c r="J64">
        <v>80.986509131952175</v>
      </c>
      <c r="K64">
        <v>81.450239243226846</v>
      </c>
      <c r="L64">
        <v>0.96155743252297943</v>
      </c>
      <c r="M64" s="2">
        <v>5.45</v>
      </c>
      <c r="N64" s="8">
        <v>68.525157516533767</v>
      </c>
      <c r="O64" s="8">
        <v>28.885815814556572</v>
      </c>
      <c r="P64" s="8">
        <v>24.669265590703024</v>
      </c>
      <c r="Q64" s="8">
        <v>16.460238504003016</v>
      </c>
      <c r="R64">
        <v>0.12</v>
      </c>
      <c r="S64">
        <v>2.1539999999999999</v>
      </c>
      <c r="T64">
        <v>-21.436550341355584</v>
      </c>
    </row>
    <row r="65" spans="1:20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v>68.383638319719836</v>
      </c>
      <c r="J65">
        <v>445.2632338861979</v>
      </c>
      <c r="K65">
        <v>34.49688176397661</v>
      </c>
      <c r="L65">
        <v>0.37233340030477186</v>
      </c>
      <c r="M65" s="2">
        <v>6.41</v>
      </c>
      <c r="N65" s="8">
        <v>110.29828912689504</v>
      </c>
      <c r="O65" s="8">
        <v>51.56913436858855</v>
      </c>
      <c r="P65" s="8">
        <v>211.53656059544275</v>
      </c>
      <c r="Q65" s="8">
        <v>27.760017574680507</v>
      </c>
      <c r="R65">
        <v>0.11700000000000001</v>
      </c>
      <c r="S65">
        <v>1.861</v>
      </c>
      <c r="T65">
        <v>-20.585580443336983</v>
      </c>
    </row>
    <row r="66" spans="1:20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v>56.516123840955508</v>
      </c>
      <c r="J66">
        <v>57.184927885402125</v>
      </c>
      <c r="K66">
        <v>87.914613141112</v>
      </c>
      <c r="L66">
        <v>2.0357143907904183</v>
      </c>
      <c r="M66" s="2">
        <v>5.71</v>
      </c>
      <c r="N66" s="8">
        <v>65.080816301145788</v>
      </c>
      <c r="O66" s="8">
        <v>28.604046971374594</v>
      </c>
      <c r="P66" s="8">
        <v>25.360411658981729</v>
      </c>
      <c r="Q66" s="8">
        <v>13.871337217744374</v>
      </c>
      <c r="R66">
        <v>0.122</v>
      </c>
      <c r="S66">
        <v>2.2240000000000002</v>
      </c>
      <c r="T66">
        <v>-18.420211142790247</v>
      </c>
    </row>
    <row r="67" spans="1:20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v>61.142355289421161</v>
      </c>
      <c r="J67">
        <v>58.628706834827341</v>
      </c>
      <c r="K67">
        <v>89.865818214993254</v>
      </c>
      <c r="L67">
        <v>2.381606762471979</v>
      </c>
      <c r="M67" s="3">
        <v>5.72</v>
      </c>
      <c r="N67" s="8">
        <v>63.056397739927966</v>
      </c>
      <c r="O67" s="8">
        <v>29.317458890209963</v>
      </c>
      <c r="P67" s="8">
        <v>25.843530347718271</v>
      </c>
      <c r="Q67" s="8">
        <v>15.463305256267788</v>
      </c>
      <c r="R67">
        <v>0.11700000000000001</v>
      </c>
      <c r="S67">
        <v>1.1120000000000001</v>
      </c>
      <c r="T67">
        <v>-26.376425540079484</v>
      </c>
    </row>
    <row r="68" spans="1:20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v>51.51907804264053</v>
      </c>
      <c r="J68">
        <v>57.504729897366488</v>
      </c>
      <c r="K68">
        <v>86.260746591865342</v>
      </c>
      <c r="L68">
        <v>1.9785193112571262</v>
      </c>
      <c r="M68" s="2">
        <v>5.6</v>
      </c>
      <c r="N68" s="8">
        <v>62.618475875968031</v>
      </c>
      <c r="O68" s="8">
        <v>29.074051786381428</v>
      </c>
      <c r="P68" s="8">
        <v>29.326936683954223</v>
      </c>
      <c r="Q68" s="8">
        <v>13.819325593259901</v>
      </c>
      <c r="R68">
        <v>0.1</v>
      </c>
      <c r="S68">
        <v>2.7530000000000001</v>
      </c>
      <c r="T68">
        <v>-30.874120185373982</v>
      </c>
    </row>
    <row r="69" spans="1:20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v>60.907687768939681</v>
      </c>
      <c r="J69">
        <v>73.542481934426959</v>
      </c>
      <c r="K69">
        <v>81.417720630943094</v>
      </c>
      <c r="L69">
        <v>1.5628569234037193</v>
      </c>
      <c r="M69" s="2">
        <v>5.47</v>
      </c>
      <c r="N69" s="8">
        <v>62.659983554775017</v>
      </c>
      <c r="O69" s="8">
        <v>30.969556618956009</v>
      </c>
      <c r="P69" s="8">
        <v>29.966869531269463</v>
      </c>
      <c r="Q69" s="8">
        <v>18.575775787620852</v>
      </c>
      <c r="R69">
        <v>0.12</v>
      </c>
      <c r="S69">
        <v>2.153</v>
      </c>
      <c r="T69">
        <v>-22.560721038975874</v>
      </c>
    </row>
    <row r="70" spans="1:20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v>65.927280642829388</v>
      </c>
      <c r="J70">
        <v>468.35366593753952</v>
      </c>
      <c r="K70">
        <v>30.560039544061233</v>
      </c>
      <c r="L70">
        <v>3.0866479348546871E-2</v>
      </c>
      <c r="M70" s="2">
        <v>6.48</v>
      </c>
      <c r="N70" s="8">
        <v>110.81433558883893</v>
      </c>
      <c r="O70" s="8">
        <v>49.71939089945738</v>
      </c>
      <c r="P70" s="8">
        <v>212.44987604956629</v>
      </c>
      <c r="Q70" s="8">
        <v>26.74383150533394</v>
      </c>
      <c r="R70">
        <v>0.12</v>
      </c>
      <c r="S70">
        <v>1.913</v>
      </c>
      <c r="T70">
        <v>-20.483383107189685</v>
      </c>
    </row>
    <row r="71" spans="1:20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v>56.52043079938246</v>
      </c>
      <c r="J71">
        <v>55.897177429094107</v>
      </c>
      <c r="K71">
        <v>88.058082251723604</v>
      </c>
      <c r="L71">
        <v>1.8809005650416109</v>
      </c>
      <c r="M71" s="2">
        <v>5.74</v>
      </c>
      <c r="N71" s="8">
        <v>69.078255273110855</v>
      </c>
      <c r="O71" s="8">
        <v>30.337983827763576</v>
      </c>
      <c r="P71" s="8">
        <v>29.609042440727194</v>
      </c>
      <c r="Q71" s="8">
        <v>14.575241802429968</v>
      </c>
      <c r="R71">
        <v>0.121</v>
      </c>
      <c r="S71">
        <v>2.06</v>
      </c>
      <c r="T71">
        <v>-19.791274414865399</v>
      </c>
    </row>
    <row r="72" spans="1:20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v>59.283008112874775</v>
      </c>
      <c r="J72">
        <v>63.779121021584622</v>
      </c>
      <c r="K72">
        <v>88.453429680082408</v>
      </c>
      <c r="L72">
        <v>2.1270310929956766</v>
      </c>
      <c r="M72" s="2">
        <v>5.63</v>
      </c>
      <c r="N72" s="8">
        <v>68.57811326257729</v>
      </c>
      <c r="O72" s="8">
        <v>31.106910689325243</v>
      </c>
      <c r="P72" s="8">
        <v>32.009568767154136</v>
      </c>
      <c r="Q72" s="8">
        <v>16.652610325638918</v>
      </c>
      <c r="R72">
        <v>0.11799999999999999</v>
      </c>
      <c r="S72">
        <v>1.129</v>
      </c>
      <c r="T72">
        <v>-26.06882167682425</v>
      </c>
    </row>
    <row r="73" spans="1:20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v>54.767890644257719</v>
      </c>
      <c r="J73">
        <v>67.644510569437173</v>
      </c>
      <c r="K73">
        <v>75.661414653737026</v>
      </c>
      <c r="L73">
        <v>2.2421824046449363</v>
      </c>
      <c r="M73" s="2">
        <v>5.57</v>
      </c>
      <c r="N73" s="8">
        <v>71.454145757742921</v>
      </c>
      <c r="O73" s="8">
        <v>34.548144517212592</v>
      </c>
      <c r="P73" s="8">
        <v>30.608105631967032</v>
      </c>
      <c r="Q73" s="8">
        <v>15.809998191998524</v>
      </c>
      <c r="R73">
        <v>0.127</v>
      </c>
      <c r="S73">
        <v>2.9159999999999999</v>
      </c>
      <c r="T73">
        <v>-31.339573399510201</v>
      </c>
    </row>
    <row r="74" spans="1:20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v>58.062984456307554</v>
      </c>
      <c r="J74">
        <v>71.544217847459606</v>
      </c>
      <c r="K74">
        <v>81.990131365167144</v>
      </c>
      <c r="L74">
        <v>1.5696114957027014</v>
      </c>
      <c r="M74" s="2">
        <v>5.41</v>
      </c>
      <c r="N74" s="8">
        <v>72.657705141211409</v>
      </c>
      <c r="O74" s="8">
        <v>32.78249162527414</v>
      </c>
      <c r="P74" s="8">
        <v>35.10040344313019</v>
      </c>
      <c r="Q74" s="8">
        <v>17.551843852392153</v>
      </c>
      <c r="R74">
        <v>0.121</v>
      </c>
      <c r="S74">
        <v>2.2639999999999998</v>
      </c>
      <c r="T74">
        <v>-22.070983309319509</v>
      </c>
    </row>
    <row r="75" spans="1:20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v>66.137818733127077</v>
      </c>
      <c r="J75">
        <v>369.02533717091245</v>
      </c>
      <c r="K75">
        <v>32.73895175574112</v>
      </c>
      <c r="L75">
        <v>0.11577854061083985</v>
      </c>
      <c r="M75" s="2">
        <v>6.48</v>
      </c>
      <c r="N75" s="8">
        <v>115.93333811551307</v>
      </c>
      <c r="O75" s="8">
        <v>51.369653003321034</v>
      </c>
      <c r="P75" s="8">
        <v>239.12446940189145</v>
      </c>
      <c r="Q75" s="8">
        <v>26.283485191524349</v>
      </c>
      <c r="R75">
        <v>0.11700000000000001</v>
      </c>
      <c r="S75">
        <v>1.8959999999999999</v>
      </c>
      <c r="T75">
        <v>-20.299225531161877</v>
      </c>
    </row>
    <row r="76" spans="1:20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v>51.259089966890215</v>
      </c>
      <c r="J76">
        <v>57.886883484218615</v>
      </c>
      <c r="K76">
        <v>83.047138859791005</v>
      </c>
      <c r="L76">
        <v>2.6165990591419028</v>
      </c>
      <c r="M76" s="2">
        <v>5.57</v>
      </c>
      <c r="N76" s="8">
        <v>90.088398128681163</v>
      </c>
      <c r="O76" s="8">
        <v>43.156551458923275</v>
      </c>
      <c r="P76" s="8">
        <v>37.879694400721895</v>
      </c>
      <c r="Q76" s="8">
        <v>19.982389160179586</v>
      </c>
      <c r="R76">
        <v>0.122</v>
      </c>
      <c r="S76">
        <v>2.0409999999999999</v>
      </c>
      <c r="T76">
        <v>-18.560858961844449</v>
      </c>
    </row>
    <row r="77" spans="1:20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v>51.213121252027861</v>
      </c>
      <c r="J77">
        <v>70.52119351275131</v>
      </c>
      <c r="K77">
        <v>91.410570065223496</v>
      </c>
      <c r="L77">
        <v>2.1354549785124912</v>
      </c>
      <c r="M77" s="2">
        <v>5.62</v>
      </c>
      <c r="N77" s="8">
        <v>68.649869647089176</v>
      </c>
      <c r="O77" s="8">
        <v>29.059940386658095</v>
      </c>
      <c r="P77" s="8">
        <v>33.549622738622475</v>
      </c>
      <c r="Q77" s="8">
        <v>14.184201559180018</v>
      </c>
      <c r="R77">
        <v>0.11899999999999999</v>
      </c>
      <c r="S77">
        <v>1.125</v>
      </c>
      <c r="T77">
        <v>-26.160900464838154</v>
      </c>
    </row>
    <row r="78" spans="1:20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v>52.912448677248697</v>
      </c>
      <c r="J78">
        <v>48.865138918867764</v>
      </c>
      <c r="K78">
        <v>83.857934803250089</v>
      </c>
      <c r="L78">
        <v>1.2101774141447754</v>
      </c>
      <c r="M78" s="3">
        <v>5.42</v>
      </c>
      <c r="N78" s="8">
        <v>76.313943390280713</v>
      </c>
      <c r="O78" s="8">
        <v>34.492886149488669</v>
      </c>
      <c r="P78" s="8">
        <v>31.388681565807577</v>
      </c>
      <c r="Q78" s="8">
        <v>15.73203804146981</v>
      </c>
      <c r="R78">
        <v>0.10100000000000001</v>
      </c>
      <c r="S78">
        <v>2.8069999999999999</v>
      </c>
      <c r="T78">
        <v>-30.9459618771211</v>
      </c>
    </row>
    <row r="79" spans="1:20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v>70.978755094852318</v>
      </c>
      <c r="J79">
        <v>44.876608032716987</v>
      </c>
      <c r="K79">
        <v>81.936412266191084</v>
      </c>
      <c r="L79">
        <v>0.7050763379183258</v>
      </c>
      <c r="M79" s="2">
        <v>5.43</v>
      </c>
      <c r="N79" s="8">
        <v>76.060970249144091</v>
      </c>
      <c r="O79" s="8">
        <v>28.530761061980868</v>
      </c>
      <c r="P79" s="8">
        <v>31.017925617918266</v>
      </c>
      <c r="Q79" s="8">
        <v>12.138329180599499</v>
      </c>
      <c r="R79">
        <v>0.11700000000000001</v>
      </c>
      <c r="S79">
        <v>2.06</v>
      </c>
      <c r="T79">
        <v>-21.249357200887754</v>
      </c>
    </row>
    <row r="80" spans="1:20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v>47.453323364933155</v>
      </c>
      <c r="J80">
        <v>387.57196820624068</v>
      </c>
      <c r="K80">
        <v>32.37652790149199</v>
      </c>
      <c r="L80">
        <v>0.01</v>
      </c>
      <c r="M80" s="2">
        <v>6.52</v>
      </c>
      <c r="N80" s="8">
        <v>124.20696130166117</v>
      </c>
      <c r="O80" s="8">
        <v>49.866588471732527</v>
      </c>
      <c r="P80" s="8">
        <v>206.95969467651369</v>
      </c>
      <c r="Q80" s="8">
        <v>26.837841399604255</v>
      </c>
      <c r="R80">
        <v>0.11799999999999999</v>
      </c>
      <c r="S80">
        <v>1.863</v>
      </c>
      <c r="T80">
        <v>-19.893471751012697</v>
      </c>
    </row>
    <row r="81" spans="1:20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v>48.131714908185515</v>
      </c>
      <c r="J81">
        <v>54.370799509346227</v>
      </c>
      <c r="K81">
        <v>79.87225270152355</v>
      </c>
      <c r="L81">
        <v>2.355241943356321</v>
      </c>
      <c r="M81" s="2">
        <v>5.57</v>
      </c>
      <c r="N81" s="8">
        <v>75.47101819078452</v>
      </c>
      <c r="O81" s="8">
        <v>31.969660147132753</v>
      </c>
      <c r="P81" s="8">
        <v>33.30465939212533</v>
      </c>
      <c r="Q81" s="8">
        <v>15.647291724557734</v>
      </c>
      <c r="R81">
        <v>0.11799999999999999</v>
      </c>
      <c r="S81">
        <v>2.1150000000000002</v>
      </c>
      <c r="T81">
        <v>-18.602345009191374</v>
      </c>
    </row>
    <row r="82" spans="1:20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v>79.071929303934283</v>
      </c>
      <c r="J82">
        <v>137.54091190658039</v>
      </c>
      <c r="K82">
        <v>28.082027998872427</v>
      </c>
      <c r="L82">
        <v>0.26480210481649291</v>
      </c>
      <c r="M82">
        <v>6</v>
      </c>
      <c r="N82" s="8">
        <v>80.116541914235171</v>
      </c>
      <c r="O82" s="8">
        <v>34.753897309291787</v>
      </c>
      <c r="P82" s="8">
        <v>40.369069840377215</v>
      </c>
      <c r="Q82" s="8">
        <v>17.521983611959392</v>
      </c>
      <c r="R82">
        <v>0.109</v>
      </c>
      <c r="S82">
        <v>1.1060000000000001</v>
      </c>
      <c r="T82">
        <v>-26.264231416268537</v>
      </c>
    </row>
    <row r="83" spans="1:20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v>69.432891839863515</v>
      </c>
      <c r="J83">
        <v>123.71800803392989</v>
      </c>
      <c r="K83">
        <v>25.871852283973869</v>
      </c>
      <c r="L83">
        <v>0.35230321291248007</v>
      </c>
      <c r="M83">
        <v>6.09</v>
      </c>
      <c r="N83" s="8">
        <v>76.89264846509603</v>
      </c>
      <c r="O83" s="8">
        <v>32.072713884534849</v>
      </c>
      <c r="P83" s="8">
        <v>44.607481159942488</v>
      </c>
      <c r="Q83" s="8">
        <v>16.019932243953505</v>
      </c>
      <c r="R83">
        <v>0.11600000000000001</v>
      </c>
      <c r="S83">
        <v>2.411</v>
      </c>
      <c r="T83">
        <v>-30.709748184554627</v>
      </c>
    </row>
    <row r="84" spans="1:20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v>73.938133379811177</v>
      </c>
      <c r="J84">
        <v>88.816506403750111</v>
      </c>
      <c r="K84">
        <v>18.084187620465038</v>
      </c>
      <c r="L84">
        <v>9.9582678379868561E-2</v>
      </c>
      <c r="M84">
        <v>6.15</v>
      </c>
      <c r="N84" s="8">
        <v>66.134655304527413</v>
      </c>
      <c r="O84" s="8">
        <v>28.813404608343433</v>
      </c>
      <c r="P84" s="8">
        <v>35.59597404703792</v>
      </c>
      <c r="Q84" s="8">
        <v>14.468842265932571</v>
      </c>
      <c r="R84">
        <v>0.115</v>
      </c>
      <c r="S84">
        <v>1.946</v>
      </c>
      <c r="T84">
        <v>-22.478859093491074</v>
      </c>
    </row>
    <row r="85" spans="1:20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v>78.567139078887351</v>
      </c>
      <c r="J85">
        <v>217.7774935906188</v>
      </c>
      <c r="K85" s="1">
        <v>1.1000000000000001E-3</v>
      </c>
      <c r="L85">
        <v>9.9613812561009679E-2</v>
      </c>
      <c r="M85">
        <v>7.25</v>
      </c>
      <c r="N85" s="8">
        <v>104.94709551959404</v>
      </c>
      <c r="O85" s="8">
        <v>41.505019529046777</v>
      </c>
      <c r="P85" s="8">
        <v>207.11003430199582</v>
      </c>
      <c r="Q85" s="8">
        <v>21.793001951290016</v>
      </c>
      <c r="R85">
        <v>0.11</v>
      </c>
      <c r="S85">
        <v>1.7649999999999999</v>
      </c>
      <c r="T85">
        <v>-20.335175198570472</v>
      </c>
    </row>
    <row r="86" spans="1:20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v>75.538437244811689</v>
      </c>
      <c r="J86">
        <v>95.976779305071517</v>
      </c>
      <c r="K86">
        <v>25.856056246028931</v>
      </c>
      <c r="L86">
        <v>0.43544934220891557</v>
      </c>
      <c r="M86">
        <v>6.29</v>
      </c>
      <c r="N86" s="8">
        <v>75.911609248586629</v>
      </c>
      <c r="O86" s="8">
        <v>30.126890269364392</v>
      </c>
      <c r="P86" s="8">
        <v>39.54865485753529</v>
      </c>
      <c r="Q86" s="8">
        <v>14.61134253661737</v>
      </c>
      <c r="R86">
        <v>0.11600000000000001</v>
      </c>
      <c r="S86">
        <v>1.786</v>
      </c>
      <c r="T86">
        <v>-19.977044286092067</v>
      </c>
    </row>
    <row r="87" spans="1:20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v>68.719105458689455</v>
      </c>
      <c r="J87">
        <v>171.7461804672364</v>
      </c>
      <c r="K87">
        <v>26.954151336219223</v>
      </c>
      <c r="L87">
        <v>1.106273905344622</v>
      </c>
      <c r="M87">
        <v>6.02</v>
      </c>
      <c r="N87" s="8">
        <v>75.90449481567488</v>
      </c>
      <c r="O87" s="8">
        <v>32.185619130517907</v>
      </c>
      <c r="P87" s="8">
        <v>37.169008348969136</v>
      </c>
      <c r="Q87" s="8">
        <v>16.485117789571031</v>
      </c>
      <c r="R87">
        <v>0.11600000000000001</v>
      </c>
      <c r="S87">
        <v>1.131</v>
      </c>
      <c r="T87">
        <v>-26.251987624388931</v>
      </c>
    </row>
    <row r="88" spans="1:20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v>68.148092892174901</v>
      </c>
      <c r="J88">
        <v>133.67610389504372</v>
      </c>
      <c r="K88">
        <v>18.990809018842377</v>
      </c>
      <c r="L88">
        <v>0.86860584804580365</v>
      </c>
      <c r="M88">
        <v>6.1</v>
      </c>
      <c r="N88" s="8">
        <v>71.946844167634879</v>
      </c>
      <c r="O88" s="8">
        <v>30.127780945735996</v>
      </c>
      <c r="P88" s="8">
        <v>41.193106643302905</v>
      </c>
      <c r="Q88" s="8">
        <v>15.393928086446293</v>
      </c>
      <c r="R88">
        <v>9.2999999999999999E-2</v>
      </c>
      <c r="S88">
        <v>2.35</v>
      </c>
      <c r="T88">
        <v>-31.00053824169521</v>
      </c>
    </row>
    <row r="89" spans="1:20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v>70.228727262164128</v>
      </c>
      <c r="J89">
        <v>91.701354248366059</v>
      </c>
      <c r="K89">
        <v>17.902351380712837</v>
      </c>
      <c r="L89">
        <v>0.86069329618973245</v>
      </c>
      <c r="M89">
        <v>6.17</v>
      </c>
      <c r="N89" s="8">
        <v>74.233628618207817</v>
      </c>
      <c r="O89" s="8">
        <v>29.712299203197446</v>
      </c>
      <c r="P89" s="8">
        <v>39.067860530950995</v>
      </c>
      <c r="Q89" s="8">
        <v>13.721777013901617</v>
      </c>
      <c r="R89">
        <v>0.107</v>
      </c>
      <c r="S89">
        <v>2.1869999999999998</v>
      </c>
      <c r="T89">
        <v>-21.116737246885169</v>
      </c>
    </row>
    <row r="90" spans="1:20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v>81.074304009313849</v>
      </c>
      <c r="J90">
        <v>264.85511258724785</v>
      </c>
      <c r="K90" s="1">
        <v>1.2999999999999999E-3</v>
      </c>
      <c r="L90">
        <v>0.76568327506942002</v>
      </c>
      <c r="M90">
        <v>7.09</v>
      </c>
      <c r="N90" s="8">
        <v>105.78172459635884</v>
      </c>
      <c r="O90" s="8">
        <v>42.378122684472174</v>
      </c>
      <c r="P90" s="8">
        <v>207.00747334617199</v>
      </c>
      <c r="Q90" s="8">
        <v>22.235203365941761</v>
      </c>
      <c r="R90">
        <v>0.112</v>
      </c>
      <c r="S90">
        <v>1.758</v>
      </c>
      <c r="T90">
        <v>-20.743301594557259</v>
      </c>
    </row>
    <row r="91" spans="1:20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v>74.923690290399762</v>
      </c>
      <c r="J91">
        <v>94.760303737196423</v>
      </c>
      <c r="K91">
        <v>26.869771617531182</v>
      </c>
      <c r="L91">
        <v>0.86558560119262673</v>
      </c>
      <c r="M91">
        <v>6.2</v>
      </c>
      <c r="N91" s="8">
        <v>78.433743390665896</v>
      </c>
      <c r="O91" s="8">
        <v>30.180916989574186</v>
      </c>
      <c r="P91" s="8">
        <v>39.026257216177356</v>
      </c>
      <c r="Q91" s="8">
        <v>13.514202578055047</v>
      </c>
      <c r="R91">
        <v>0.115</v>
      </c>
      <c r="S91">
        <v>1.7789999999999999</v>
      </c>
      <c r="T91">
        <v>-21.044294811597517</v>
      </c>
    </row>
    <row r="92" spans="1:20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v>70.32116526846373</v>
      </c>
      <c r="J92">
        <v>113.52056333227843</v>
      </c>
      <c r="K92">
        <v>26.447320879829551</v>
      </c>
      <c r="L92">
        <v>0.86181984955650248</v>
      </c>
      <c r="M92">
        <v>6.04</v>
      </c>
      <c r="N92" s="8">
        <v>76.390048048306312</v>
      </c>
      <c r="O92" s="8">
        <v>38.467102677228993</v>
      </c>
      <c r="P92" s="8">
        <v>42.353959966220074</v>
      </c>
      <c r="Q92" s="8">
        <v>20.371450662262877</v>
      </c>
      <c r="R92">
        <v>0.111</v>
      </c>
      <c r="S92">
        <v>1.103</v>
      </c>
      <c r="T92">
        <v>-26.391770915014408</v>
      </c>
    </row>
    <row r="93" spans="1:20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v>66.888759972558788</v>
      </c>
      <c r="J93">
        <v>138.17056459804627</v>
      </c>
      <c r="K93">
        <v>26.030487839184225</v>
      </c>
      <c r="L93">
        <v>0.94133707253644339</v>
      </c>
      <c r="M93">
        <v>6.1</v>
      </c>
      <c r="N93" s="8">
        <v>71.24507308440252</v>
      </c>
      <c r="O93" s="8">
        <v>33.884290556786176</v>
      </c>
      <c r="P93" s="8">
        <v>42.246098803961338</v>
      </c>
      <c r="Q93" s="8">
        <v>18.057847958282025</v>
      </c>
      <c r="R93">
        <v>9.4E-2</v>
      </c>
      <c r="S93">
        <v>2.395</v>
      </c>
      <c r="T93">
        <v>-30.729134188363993</v>
      </c>
    </row>
    <row r="94" spans="1:20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v>73.109701106581255</v>
      </c>
      <c r="J94">
        <v>92.817821009241797</v>
      </c>
      <c r="K94">
        <v>18.717424424174247</v>
      </c>
      <c r="L94">
        <v>1.0245151762636961</v>
      </c>
      <c r="M94">
        <v>6.15</v>
      </c>
      <c r="N94" s="8">
        <v>73.416634103829296</v>
      </c>
      <c r="O94" s="8">
        <v>32.850290167283134</v>
      </c>
      <c r="P94" s="8">
        <v>35.305855417023757</v>
      </c>
      <c r="Q94" s="8">
        <v>20.914102548093631</v>
      </c>
      <c r="R94">
        <v>0.112</v>
      </c>
      <c r="S94">
        <v>2.08</v>
      </c>
      <c r="T94">
        <v>-22.947184132885916</v>
      </c>
    </row>
    <row r="95" spans="1:20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v>82.764508009739856</v>
      </c>
      <c r="J95">
        <v>214.24321172882225</v>
      </c>
      <c r="K95">
        <v>0.7128437130496712</v>
      </c>
      <c r="L95">
        <v>2.0482617834024532</v>
      </c>
      <c r="M95">
        <v>7.18</v>
      </c>
      <c r="N95" s="8">
        <v>106.82498405895109</v>
      </c>
      <c r="O95" s="8">
        <v>43.148970846348078</v>
      </c>
      <c r="P95" s="8">
        <v>205.09629925238235</v>
      </c>
      <c r="Q95" s="8">
        <v>22.374121520814718</v>
      </c>
      <c r="R95">
        <v>0.113</v>
      </c>
      <c r="S95">
        <v>1.7769999999999999</v>
      </c>
      <c r="T95">
        <v>-20.729017170697723</v>
      </c>
    </row>
    <row r="96" spans="1:20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v>75.948700696330377</v>
      </c>
      <c r="J96">
        <v>96.931801352585609</v>
      </c>
      <c r="K96">
        <v>26.214092036009699</v>
      </c>
      <c r="L96">
        <v>2.2070652953860499</v>
      </c>
      <c r="M96">
        <v>6.22</v>
      </c>
      <c r="N96" s="8">
        <v>65.201894543474907</v>
      </c>
      <c r="O96" s="8">
        <v>33.282828070064241</v>
      </c>
      <c r="P96" s="8">
        <v>37.543617245503597</v>
      </c>
      <c r="Q96" s="8">
        <v>19.404973081624817</v>
      </c>
      <c r="R96">
        <v>0.11799999999999999</v>
      </c>
      <c r="S96">
        <v>1.744</v>
      </c>
      <c r="T96">
        <v>-21.592204498209778</v>
      </c>
    </row>
    <row r="97" spans="1:20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v>72.88447274280243</v>
      </c>
      <c r="J97">
        <v>92.522450975775556</v>
      </c>
      <c r="K97">
        <v>26.578324680780071</v>
      </c>
      <c r="L97">
        <v>1.2115106541380514</v>
      </c>
      <c r="M97">
        <v>6.05</v>
      </c>
      <c r="N97" s="8">
        <v>62.044696113839734</v>
      </c>
      <c r="O97" s="8">
        <v>32.182869753032811</v>
      </c>
      <c r="P97" s="8">
        <v>38.111914817192094</v>
      </c>
      <c r="Q97" s="8">
        <v>16.676214419143339</v>
      </c>
      <c r="R97">
        <v>0.11600000000000001</v>
      </c>
      <c r="S97">
        <v>1.125</v>
      </c>
      <c r="T97">
        <v>-26.317287847746819</v>
      </c>
    </row>
    <row r="98" spans="1:20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v>72.124953737589053</v>
      </c>
      <c r="J98">
        <v>141.55975679254897</v>
      </c>
      <c r="K98">
        <v>27.536436283748873</v>
      </c>
      <c r="L98">
        <v>1.0920543552900821</v>
      </c>
      <c r="M98">
        <v>6.08</v>
      </c>
      <c r="N98" s="8">
        <v>70.555125485030786</v>
      </c>
      <c r="O98" s="8">
        <v>33.004988556880235</v>
      </c>
      <c r="P98" s="8">
        <v>39.035823710150169</v>
      </c>
      <c r="Q98" s="8">
        <v>17.137563439011316</v>
      </c>
      <c r="R98">
        <v>9.5000000000000001E-2</v>
      </c>
      <c r="S98">
        <v>2.476</v>
      </c>
      <c r="T98">
        <v>-30.990335081795536</v>
      </c>
    </row>
    <row r="99" spans="1:20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v>75.400638713806018</v>
      </c>
      <c r="J99">
        <v>90.566393909854042</v>
      </c>
      <c r="K99">
        <v>19.867309031208798</v>
      </c>
      <c r="L99">
        <v>1.0405820846819513</v>
      </c>
      <c r="M99">
        <v>6.15</v>
      </c>
      <c r="N99" s="8">
        <v>58.462150086550473</v>
      </c>
      <c r="O99" s="8">
        <v>27.406766080363258</v>
      </c>
      <c r="P99" s="8">
        <v>37.856312992841325</v>
      </c>
      <c r="Q99" s="8">
        <v>16.209926948880796</v>
      </c>
      <c r="R99">
        <v>0.113</v>
      </c>
      <c r="S99">
        <v>2.0379999999999998</v>
      </c>
      <c r="T99">
        <v>-21.386100668236448</v>
      </c>
    </row>
    <row r="100" spans="1:20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v>87.399521942110184</v>
      </c>
      <c r="J100">
        <v>274.45567705663825</v>
      </c>
      <c r="K100">
        <v>1.2602321547356541</v>
      </c>
      <c r="L100">
        <v>1.1197429955558333</v>
      </c>
      <c r="M100">
        <v>7.29</v>
      </c>
      <c r="N100" s="8">
        <v>104.88984980065214</v>
      </c>
      <c r="O100" s="8">
        <v>41.79803420578753</v>
      </c>
      <c r="P100" s="8">
        <v>204.39952567550196</v>
      </c>
      <c r="Q100" s="8">
        <v>21.716256510248073</v>
      </c>
      <c r="R100">
        <v>0.113</v>
      </c>
      <c r="S100">
        <v>1.8220000000000001</v>
      </c>
      <c r="T100">
        <v>-20.466795961276208</v>
      </c>
    </row>
    <row r="101" spans="1:20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v>80.471323717126381</v>
      </c>
      <c r="J101">
        <v>86.905201659944765</v>
      </c>
      <c r="K101">
        <v>27.983075101655071</v>
      </c>
      <c r="L101">
        <v>1.4450970057469659</v>
      </c>
      <c r="M101">
        <v>6.21</v>
      </c>
      <c r="N101" s="8">
        <v>66.787689999753482</v>
      </c>
      <c r="O101" s="8">
        <v>30.743264185636189</v>
      </c>
      <c r="P101" s="8">
        <v>37.51466285669909</v>
      </c>
      <c r="Q101" s="8">
        <v>16.721909133708685</v>
      </c>
      <c r="R101">
        <v>0.11600000000000001</v>
      </c>
      <c r="S101">
        <v>1.84</v>
      </c>
      <c r="T101">
        <v>-20.502507020925055</v>
      </c>
    </row>
    <row r="102" spans="1:20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v>74.279804304461948</v>
      </c>
      <c r="J102">
        <v>96.175954787054422</v>
      </c>
      <c r="K102">
        <v>95.574275171635563</v>
      </c>
      <c r="L102">
        <v>1.3920969329067685</v>
      </c>
      <c r="M102" s="4">
        <v>5.76</v>
      </c>
      <c r="N102" s="8">
        <v>57.448959226004462</v>
      </c>
      <c r="O102" s="8">
        <v>30.907146637354508</v>
      </c>
      <c r="P102" s="8">
        <v>33.670215352534235</v>
      </c>
      <c r="Q102" s="8">
        <v>15.469561764364235</v>
      </c>
      <c r="R102">
        <v>0.122</v>
      </c>
      <c r="S102">
        <v>1.1259999999999999</v>
      </c>
      <c r="T102">
        <v>-26.650931176466017</v>
      </c>
    </row>
    <row r="103" spans="1:20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v>66.748117618125917</v>
      </c>
      <c r="J103">
        <v>172.55203841303023</v>
      </c>
      <c r="K103">
        <v>95.187828173066578</v>
      </c>
      <c r="L103">
        <v>0.55721184343193597</v>
      </c>
      <c r="M103" s="2">
        <v>5.52</v>
      </c>
      <c r="N103" s="8">
        <v>56.689194969766334</v>
      </c>
      <c r="O103" s="8">
        <v>28.601410637631037</v>
      </c>
      <c r="P103" s="8">
        <v>30.168322217281801</v>
      </c>
      <c r="Q103" s="8">
        <v>12.09621778266493</v>
      </c>
      <c r="R103">
        <v>0.123</v>
      </c>
      <c r="S103">
        <v>2.605</v>
      </c>
      <c r="T103">
        <v>-31.156646588160157</v>
      </c>
    </row>
    <row r="104" spans="1:20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v>70.194324145617188</v>
      </c>
      <c r="J104">
        <v>105.34014312925576</v>
      </c>
      <c r="K104">
        <v>88.666807532057319</v>
      </c>
      <c r="L104">
        <v>0.71441464776277674</v>
      </c>
      <c r="M104" s="2">
        <v>5.53</v>
      </c>
      <c r="N104" s="8">
        <v>60.117240324255881</v>
      </c>
      <c r="O104" s="8">
        <v>28.544186127199094</v>
      </c>
      <c r="P104" s="8">
        <v>31.22713696165464</v>
      </c>
      <c r="Q104" s="8">
        <v>12.569275650406636</v>
      </c>
      <c r="R104">
        <v>0.124</v>
      </c>
      <c r="S104">
        <v>1.9219999999999999</v>
      </c>
      <c r="T104">
        <v>-23.592023838545042</v>
      </c>
    </row>
    <row r="105" spans="1:20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v>78.818893962297366</v>
      </c>
      <c r="J105">
        <v>390.37107199395263</v>
      </c>
      <c r="K105">
        <v>34.912686106506655</v>
      </c>
      <c r="L105">
        <v>0.56907757287811389</v>
      </c>
      <c r="M105" s="2">
        <v>6.62</v>
      </c>
      <c r="N105" s="8">
        <v>108.03026670147352</v>
      </c>
      <c r="O105" s="8">
        <v>43.076982486053346</v>
      </c>
      <c r="P105" s="8">
        <v>229.70147082265979</v>
      </c>
      <c r="Q105" s="8">
        <v>23.616602983930079</v>
      </c>
      <c r="R105">
        <v>0.12</v>
      </c>
      <c r="S105">
        <v>1.7929999999999999</v>
      </c>
      <c r="T105">
        <v>-20.942263212600817</v>
      </c>
    </row>
    <row r="106" spans="1:20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v>82.754001554957497</v>
      </c>
      <c r="J106">
        <v>84.338195367377537</v>
      </c>
      <c r="K106">
        <v>92.921768513063824</v>
      </c>
      <c r="L106">
        <v>0.38143294620658919</v>
      </c>
      <c r="M106" s="2">
        <v>5.69</v>
      </c>
      <c r="N106" s="8">
        <v>57.550065776466049</v>
      </c>
      <c r="O106" s="8">
        <v>30.953016623138769</v>
      </c>
      <c r="P106" s="8">
        <v>35.378319885300854</v>
      </c>
      <c r="Q106" s="8">
        <v>14.320495744156636</v>
      </c>
      <c r="R106">
        <v>0.123</v>
      </c>
      <c r="S106">
        <v>1.946</v>
      </c>
      <c r="T106">
        <v>-19.576060102035047</v>
      </c>
    </row>
    <row r="107" spans="1:20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v>70.49228233561594</v>
      </c>
      <c r="J107">
        <v>103.5233885241985</v>
      </c>
      <c r="K107">
        <v>100.11081631985364</v>
      </c>
      <c r="L107">
        <v>0.7410501259037765</v>
      </c>
      <c r="M107" s="2">
        <v>5.71</v>
      </c>
      <c r="N107" s="8">
        <v>102.12879771785015</v>
      </c>
      <c r="O107" s="8">
        <v>46.217748006636285</v>
      </c>
      <c r="P107" s="8">
        <v>30.836358654928333</v>
      </c>
      <c r="Q107" s="8">
        <v>19.708198574595226</v>
      </c>
      <c r="R107">
        <v>0.115</v>
      </c>
      <c r="S107">
        <v>1.0620000000000001</v>
      </c>
      <c r="T107">
        <v>-26.44788829446259</v>
      </c>
    </row>
    <row r="108" spans="1:20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v>71.81148132769448</v>
      </c>
      <c r="J108">
        <v>168.68603976559137</v>
      </c>
      <c r="K108">
        <v>92.745938135206984</v>
      </c>
      <c r="L108">
        <v>0.56457571836125175</v>
      </c>
      <c r="M108" s="2">
        <v>5.53</v>
      </c>
      <c r="N108" s="8">
        <v>90.38909946107087</v>
      </c>
      <c r="O108" s="8">
        <v>39.616592100660704</v>
      </c>
      <c r="P108" s="8">
        <v>21.032811216337262</v>
      </c>
      <c r="Q108" s="8">
        <v>19.484359975159567</v>
      </c>
      <c r="R108">
        <v>0.121</v>
      </c>
      <c r="S108">
        <v>2.6360000000000001</v>
      </c>
      <c r="T108">
        <v>-31.254596923196985</v>
      </c>
    </row>
    <row r="109" spans="1:20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v>82.101782681191025</v>
      </c>
      <c r="J109">
        <v>89.948304529393511</v>
      </c>
      <c r="K109">
        <v>84.727078922826053</v>
      </c>
      <c r="L109">
        <v>0.47433407207928285</v>
      </c>
      <c r="M109" s="2">
        <v>5.51</v>
      </c>
      <c r="N109" s="8">
        <v>93.638356712531433</v>
      </c>
      <c r="O109" s="8">
        <v>49.031960618415894</v>
      </c>
      <c r="P109" s="8">
        <v>24.20658254057798</v>
      </c>
      <c r="Q109" s="8">
        <v>20.787736017338375</v>
      </c>
      <c r="R109">
        <v>0.122</v>
      </c>
      <c r="S109">
        <v>1.923</v>
      </c>
      <c r="T109">
        <v>-22.049306061714983</v>
      </c>
    </row>
    <row r="110" spans="1:20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v>78.5906192243324</v>
      </c>
      <c r="J110">
        <v>299.46405473626129</v>
      </c>
      <c r="K110">
        <v>35.084198770999961</v>
      </c>
      <c r="L110">
        <v>0.72898877663106665</v>
      </c>
      <c r="M110" s="2">
        <v>6.62</v>
      </c>
      <c r="N110" s="8">
        <v>102.00348741740369</v>
      </c>
      <c r="O110" s="8">
        <v>40.933792774943306</v>
      </c>
      <c r="P110" s="8">
        <v>224.56594855824082</v>
      </c>
      <c r="Q110" s="8">
        <v>20.734671753528975</v>
      </c>
      <c r="R110">
        <v>0.124</v>
      </c>
      <c r="S110">
        <v>1.841</v>
      </c>
      <c r="T110">
        <v>-20.829008137714485</v>
      </c>
    </row>
    <row r="111" spans="1:20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v>78.307959463659827</v>
      </c>
      <c r="J111">
        <v>85.192003489354974</v>
      </c>
      <c r="K111">
        <v>93.270649645778619</v>
      </c>
      <c r="L111">
        <v>0.2248142168247666</v>
      </c>
      <c r="M111" s="2">
        <v>5.75</v>
      </c>
      <c r="N111" s="8">
        <v>94.363915385792168</v>
      </c>
      <c r="O111" s="8">
        <v>45.884821339033714</v>
      </c>
      <c r="P111" s="8">
        <v>23.05766358042457</v>
      </c>
      <c r="Q111" s="8">
        <v>19.891775169282393</v>
      </c>
      <c r="R111">
        <v>0.125</v>
      </c>
      <c r="S111">
        <v>1.849</v>
      </c>
      <c r="T111">
        <v>-20.016836609700778</v>
      </c>
    </row>
    <row r="112" spans="1:20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v>74.571319416037369</v>
      </c>
      <c r="J112">
        <v>94.068426239459399</v>
      </c>
      <c r="K112">
        <v>93.350246806549308</v>
      </c>
      <c r="L112">
        <v>0.22500607324935568</v>
      </c>
      <c r="M112" s="2">
        <v>5.66</v>
      </c>
      <c r="N112" s="8">
        <v>87.30635906059311</v>
      </c>
      <c r="O112" s="8">
        <v>36.994158792390493</v>
      </c>
      <c r="P112" s="8">
        <v>25.888403771712017</v>
      </c>
      <c r="Q112" s="8">
        <v>20.005623636893507</v>
      </c>
      <c r="R112">
        <v>0.123</v>
      </c>
      <c r="S112">
        <v>1.1160000000000001</v>
      </c>
      <c r="T112">
        <v>-26.592773165037901</v>
      </c>
    </row>
    <row r="113" spans="1:20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v>74.439786155410317</v>
      </c>
      <c r="J113">
        <v>139.4026585841043</v>
      </c>
      <c r="K113">
        <v>94.247032827382185</v>
      </c>
      <c r="L113">
        <v>5.8395773272819064E-2</v>
      </c>
      <c r="M113" s="2">
        <v>5.55</v>
      </c>
      <c r="N113" s="8">
        <v>81.819293399748986</v>
      </c>
      <c r="O113" s="8">
        <v>39.320038043811763</v>
      </c>
      <c r="P113" s="8">
        <v>15.36328777465555</v>
      </c>
      <c r="Q113" s="8">
        <v>15.945447598046291</v>
      </c>
      <c r="R113">
        <v>0.123</v>
      </c>
      <c r="S113">
        <v>2.4980000000000002</v>
      </c>
      <c r="T113">
        <v>-31.105630788661806</v>
      </c>
    </row>
    <row r="114" spans="1:20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v>79.707020920842425</v>
      </c>
      <c r="J114">
        <v>94.872136158191964</v>
      </c>
      <c r="K114">
        <v>87.123643080036331</v>
      </c>
      <c r="L114">
        <v>0.65408861639185178</v>
      </c>
      <c r="M114" s="2">
        <v>5.5</v>
      </c>
      <c r="N114" s="8">
        <v>78.072289674459768</v>
      </c>
      <c r="O114" s="8">
        <v>39.113613836530604</v>
      </c>
      <c r="P114" s="8">
        <v>25.063780957861617</v>
      </c>
      <c r="Q114" s="8">
        <v>19.242074482955999</v>
      </c>
      <c r="R114">
        <v>0.125</v>
      </c>
      <c r="S114">
        <v>1.9750000000000001</v>
      </c>
      <c r="T114">
        <v>-22.530895208979391</v>
      </c>
    </row>
    <row r="115" spans="1:20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v>85.622454207218567</v>
      </c>
      <c r="J115">
        <v>312.7539255050641</v>
      </c>
      <c r="K115">
        <v>35.516944242321721</v>
      </c>
      <c r="L115">
        <v>0.4774444992904745</v>
      </c>
      <c r="M115" s="2">
        <v>6.56</v>
      </c>
      <c r="N115" s="8">
        <v>98.804602808287157</v>
      </c>
      <c r="O115" s="8">
        <v>41.095770777152197</v>
      </c>
      <c r="P115" s="8">
        <v>222.9396225506741</v>
      </c>
      <c r="Q115" s="8">
        <v>22.943360113757468</v>
      </c>
      <c r="R115">
        <v>0.125</v>
      </c>
      <c r="S115">
        <v>1.87</v>
      </c>
      <c r="T115">
        <v>-20.818804977814818</v>
      </c>
    </row>
    <row r="116" spans="1:20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v>78.030261278459776</v>
      </c>
      <c r="J116">
        <v>92.895902001812644</v>
      </c>
      <c r="K116">
        <v>102.44195127254791</v>
      </c>
      <c r="L116">
        <v>5.8364818954915909E-2</v>
      </c>
      <c r="M116" s="2">
        <v>5.69</v>
      </c>
      <c r="N116" s="8">
        <v>79.168417600741478</v>
      </c>
      <c r="O116" s="8">
        <v>36.941775769519843</v>
      </c>
      <c r="P116" s="8">
        <v>27.557194130070094</v>
      </c>
      <c r="Q116" s="8">
        <v>18.833042830361325</v>
      </c>
      <c r="R116">
        <v>0.125</v>
      </c>
      <c r="S116">
        <v>1.8520000000000001</v>
      </c>
      <c r="T116">
        <v>-21.214687581922</v>
      </c>
    </row>
    <row r="117" spans="1:20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v>76.610014955073424</v>
      </c>
      <c r="J117">
        <v>98.829059893612211</v>
      </c>
      <c r="K117">
        <v>98.450736115041082</v>
      </c>
      <c r="L117">
        <v>0.47417040045945885</v>
      </c>
      <c r="M117" s="2">
        <v>5.6</v>
      </c>
      <c r="N117" s="8">
        <v>77.821750552065481</v>
      </c>
      <c r="O117" s="8">
        <v>38.772202872227133</v>
      </c>
      <c r="P117" s="8">
        <v>27.971758268023265</v>
      </c>
      <c r="Q117" s="8">
        <v>18.684986987536622</v>
      </c>
      <c r="R117">
        <v>0.12</v>
      </c>
      <c r="S117">
        <v>1.1120000000000001</v>
      </c>
      <c r="T117">
        <v>-26.83458805466007</v>
      </c>
    </row>
    <row r="118" spans="1:20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v>73.715979238584467</v>
      </c>
      <c r="J118">
        <v>141.53173190247963</v>
      </c>
      <c r="K118">
        <v>94.641669358525249</v>
      </c>
      <c r="L118">
        <v>0.2286467172010426</v>
      </c>
      <c r="M118" s="2">
        <v>5.58</v>
      </c>
      <c r="N118" s="8">
        <v>76.599338156407782</v>
      </c>
      <c r="O118" s="8">
        <v>34.031523751264267</v>
      </c>
      <c r="P118" s="8">
        <v>30.578010254952442</v>
      </c>
      <c r="Q118" s="8">
        <v>17.690712079424145</v>
      </c>
      <c r="R118">
        <v>0.125</v>
      </c>
      <c r="S118">
        <v>2.4500000000000002</v>
      </c>
      <c r="T118">
        <v>-31.237251551367549</v>
      </c>
    </row>
    <row r="119" spans="1:20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v>74.798809599780441</v>
      </c>
      <c r="J119">
        <v>113.00624257496287</v>
      </c>
      <c r="K119">
        <v>89.108282088585753</v>
      </c>
      <c r="L119">
        <v>0.14298282363830089</v>
      </c>
      <c r="M119" s="2">
        <v>5.49</v>
      </c>
      <c r="N119" s="8">
        <v>82.138815702928966</v>
      </c>
      <c r="O119" s="8">
        <v>35.742374914856633</v>
      </c>
      <c r="P119" s="8">
        <v>30.458642774332947</v>
      </c>
      <c r="Q119" s="8">
        <v>17.232722790265388</v>
      </c>
      <c r="R119">
        <v>0.128</v>
      </c>
      <c r="S119">
        <v>1.9410000000000001</v>
      </c>
      <c r="T119">
        <v>-22.818624318150075</v>
      </c>
    </row>
    <row r="120" spans="1:20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v>89.691157693120047</v>
      </c>
      <c r="J120">
        <v>323.68715214582062</v>
      </c>
      <c r="K120">
        <v>35.682008761477611</v>
      </c>
      <c r="L120">
        <v>0.5571132139291668</v>
      </c>
      <c r="M120" s="2">
        <v>6.46</v>
      </c>
      <c r="N120" s="8">
        <v>94.131455313426343</v>
      </c>
      <c r="O120" s="8">
        <v>40.223325188171323</v>
      </c>
      <c r="P120" s="8">
        <v>189.31486012578816</v>
      </c>
      <c r="Q120" s="8">
        <v>21.332923941350796</v>
      </c>
      <c r="R120">
        <v>0.122</v>
      </c>
      <c r="S120">
        <v>1.821</v>
      </c>
      <c r="T120">
        <v>-21.107554402975467</v>
      </c>
    </row>
    <row r="121" spans="1:20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v>79.451688555666721</v>
      </c>
      <c r="J121">
        <v>110.56464602118794</v>
      </c>
      <c r="K121">
        <v>105.3445900674829</v>
      </c>
      <c r="L121">
        <v>0.4821177156135843</v>
      </c>
      <c r="M121" s="2">
        <v>5.65</v>
      </c>
      <c r="N121" s="8">
        <v>81.068278501122236</v>
      </c>
      <c r="O121" s="8">
        <v>34.243502575073585</v>
      </c>
      <c r="P121" s="8">
        <v>34.312617870320615</v>
      </c>
      <c r="Q121" s="8">
        <v>15.402293925712758</v>
      </c>
      <c r="R121">
        <v>0.124</v>
      </c>
      <c r="S121">
        <v>1.8540000000000001</v>
      </c>
      <c r="T121">
        <v>-20.340276778520305</v>
      </c>
    </row>
    <row r="122" spans="1:20" ht="21" x14ac:dyDescent="0.4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v>44.050400000000003</v>
      </c>
      <c r="J122" s="7">
        <v>300.04199999999997</v>
      </c>
      <c r="K122">
        <v>101.09627894158901</v>
      </c>
      <c r="L122">
        <v>0.81628079460243474</v>
      </c>
      <c r="M122">
        <v>5.95</v>
      </c>
      <c r="N122" s="8">
        <v>71.712875523293121</v>
      </c>
      <c r="O122" s="8">
        <v>32.346451584909239</v>
      </c>
      <c r="P122" s="8">
        <v>19.756058691029885</v>
      </c>
      <c r="Q122" s="8">
        <v>13.492006435472742</v>
      </c>
      <c r="R122" s="10">
        <v>9.4E-2</v>
      </c>
      <c r="S122" s="10">
        <v>1.034</v>
      </c>
      <c r="T122">
        <v>-25.844999999999999</v>
      </c>
    </row>
    <row r="123" spans="1:20" ht="21" x14ac:dyDescent="0.4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v>46.32876000000001</v>
      </c>
      <c r="J123">
        <v>302.23609333333337</v>
      </c>
      <c r="K123">
        <v>102.10832244964112</v>
      </c>
      <c r="L123">
        <v>0.47054287391458549</v>
      </c>
      <c r="M123">
        <v>5.81</v>
      </c>
      <c r="N123" s="8">
        <v>67.635136185529504</v>
      </c>
      <c r="O123" s="8">
        <v>27.287558842089911</v>
      </c>
      <c r="P123" s="8">
        <v>22.06988201222411</v>
      </c>
      <c r="Q123" s="8">
        <v>15.183285639058031</v>
      </c>
      <c r="R123" s="10">
        <v>9.4E-2</v>
      </c>
      <c r="S123" s="10">
        <v>2.6160000000000001</v>
      </c>
      <c r="T123">
        <v>-31.084</v>
      </c>
    </row>
    <row r="124" spans="1:20" ht="21" x14ac:dyDescent="0.4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v>46.752200000000009</v>
      </c>
      <c r="J124" s="7">
        <v>313.89333333333337</v>
      </c>
      <c r="K124">
        <v>108.76325300682387</v>
      </c>
      <c r="L124">
        <v>0.5423578504220502</v>
      </c>
      <c r="M124">
        <v>5.75</v>
      </c>
      <c r="N124" s="8">
        <v>62.447175548620422</v>
      </c>
      <c r="O124" s="8">
        <v>21.855178223831061</v>
      </c>
      <c r="P124" s="8">
        <v>20.867607058847916</v>
      </c>
      <c r="Q124" s="8">
        <v>10.504809303629296</v>
      </c>
      <c r="R124" s="10">
        <v>7.8E-2</v>
      </c>
      <c r="S124" s="10">
        <v>2.0710000000000002</v>
      </c>
      <c r="T124">
        <v>-21.021999999999998</v>
      </c>
    </row>
    <row r="125" spans="1:20" ht="21" x14ac:dyDescent="0.4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v>42.334519999999998</v>
      </c>
      <c r="J125">
        <v>316.4908533333334</v>
      </c>
      <c r="K125">
        <v>108.15412902307277</v>
      </c>
      <c r="L125">
        <v>1.2414967021467282</v>
      </c>
      <c r="M125">
        <v>6.39</v>
      </c>
      <c r="N125" s="8">
        <v>68.800204660878293</v>
      </c>
      <c r="O125" s="8">
        <v>26.657324618885347</v>
      </c>
      <c r="P125" s="8">
        <v>199.98593956139905</v>
      </c>
      <c r="Q125" s="8">
        <v>12.749243898624977</v>
      </c>
      <c r="R125" s="10">
        <v>8.3000000000000004E-2</v>
      </c>
      <c r="S125" s="10">
        <v>1.6020000000000001</v>
      </c>
      <c r="T125">
        <v>-20.396999999999998</v>
      </c>
    </row>
    <row r="126" spans="1:20" ht="21" x14ac:dyDescent="0.4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v>48.62924000000001</v>
      </c>
      <c r="J126">
        <v>219.62737333333331</v>
      </c>
      <c r="K126">
        <v>101.54804901605436</v>
      </c>
      <c r="L126">
        <v>0.88530405393574296</v>
      </c>
      <c r="M126">
        <v>5.72</v>
      </c>
      <c r="N126" s="8">
        <v>72.573088622684523</v>
      </c>
      <c r="O126" s="8">
        <v>31.294027103659534</v>
      </c>
      <c r="P126" s="8">
        <v>22.576780323784671</v>
      </c>
      <c r="Q126" s="8">
        <v>15.669709425897748</v>
      </c>
      <c r="R126" s="10">
        <v>8.1000000000000003E-2</v>
      </c>
      <c r="S126" s="10">
        <v>2.0449999999999999</v>
      </c>
      <c r="T126">
        <v>-18.891999999999999</v>
      </c>
    </row>
    <row r="127" spans="1:20" ht="21" x14ac:dyDescent="0.4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v>47.444240000000015</v>
      </c>
      <c r="J127">
        <v>277.97045333333335</v>
      </c>
      <c r="K127">
        <v>101.93085718539767</v>
      </c>
      <c r="L127">
        <v>1.1193905648566715</v>
      </c>
      <c r="M127">
        <v>5.97</v>
      </c>
      <c r="N127" s="8">
        <v>71.379429446860172</v>
      </c>
      <c r="O127" s="8">
        <v>30.955570850356153</v>
      </c>
      <c r="P127" s="8">
        <v>23.264165352598912</v>
      </c>
      <c r="Q127" s="8">
        <v>15.560292854805622</v>
      </c>
      <c r="R127" s="10">
        <v>8.5000000000000006E-2</v>
      </c>
      <c r="S127" s="10">
        <v>1.0209999999999999</v>
      </c>
      <c r="T127">
        <v>-25.994</v>
      </c>
    </row>
    <row r="128" spans="1:20" ht="21" x14ac:dyDescent="0.4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v>46.755360000000003</v>
      </c>
      <c r="J128">
        <v>317.84333333333331</v>
      </c>
      <c r="K128">
        <v>95.156839943592132</v>
      </c>
      <c r="L128">
        <v>0.50226427374305749</v>
      </c>
      <c r="M128">
        <v>5.83</v>
      </c>
      <c r="N128" s="8">
        <v>64.53196137074535</v>
      </c>
      <c r="O128" s="8">
        <v>28.931512826725314</v>
      </c>
      <c r="P128" s="8">
        <v>22.901435553162532</v>
      </c>
      <c r="Q128" s="8">
        <v>15.88895218502212</v>
      </c>
      <c r="R128" s="10">
        <v>8.7999999999999995E-2</v>
      </c>
      <c r="S128" s="10">
        <v>2.69</v>
      </c>
      <c r="T128">
        <v>-31.141999999999999</v>
      </c>
    </row>
    <row r="129" spans="1:20" ht="21" x14ac:dyDescent="0.4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v>47.005000000000003</v>
      </c>
      <c r="J129">
        <v>266.8314533333334</v>
      </c>
      <c r="K129">
        <v>105.39912186878463</v>
      </c>
      <c r="L129">
        <v>0.78321677044443516</v>
      </c>
      <c r="M129">
        <v>5.74</v>
      </c>
      <c r="N129" s="8">
        <v>69.978892245223534</v>
      </c>
      <c r="O129" s="8">
        <v>31.174297878592331</v>
      </c>
      <c r="P129" s="8">
        <v>24.341270160945772</v>
      </c>
      <c r="Q129" s="8">
        <v>16.183560540489768</v>
      </c>
      <c r="R129" s="10">
        <v>7.6999999999999999E-2</v>
      </c>
      <c r="S129" s="10">
        <v>2.089</v>
      </c>
      <c r="T129">
        <v>-21.045000000000002</v>
      </c>
    </row>
    <row r="130" spans="1:20" ht="21" x14ac:dyDescent="0.4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v>42.23340000000001</v>
      </c>
      <c r="J130">
        <v>289.62769333333335</v>
      </c>
      <c r="K130">
        <v>98.205662066620903</v>
      </c>
      <c r="L130">
        <v>0.84466068596421495</v>
      </c>
      <c r="M130">
        <v>6.43</v>
      </c>
      <c r="N130" s="8">
        <v>71.936050518727058</v>
      </c>
      <c r="O130" s="8">
        <v>27.10847603547834</v>
      </c>
      <c r="P130" s="8">
        <v>205.75339328450804</v>
      </c>
      <c r="Q130" s="8">
        <v>11.95061888905815</v>
      </c>
      <c r="R130" s="10">
        <v>8.2000000000000003E-2</v>
      </c>
      <c r="S130" s="10">
        <v>1.6140000000000001</v>
      </c>
      <c r="T130">
        <v>-20.527000000000001</v>
      </c>
    </row>
    <row r="131" spans="1:20" ht="21" x14ac:dyDescent="0.4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v>46.499400000000001</v>
      </c>
      <c r="J131">
        <v>246.91397333333339</v>
      </c>
      <c r="K131">
        <v>96.879568986737198</v>
      </c>
      <c r="L131">
        <v>0.65888099237616304</v>
      </c>
      <c r="M131">
        <v>5.76</v>
      </c>
      <c r="N131" s="8">
        <v>65.033759162395313</v>
      </c>
      <c r="O131" s="8">
        <v>29.36861271980484</v>
      </c>
      <c r="P131" s="8">
        <v>21.357096091353775</v>
      </c>
      <c r="Q131" s="8">
        <v>15.840453724339485</v>
      </c>
      <c r="R131" s="10">
        <v>8.1000000000000003E-2</v>
      </c>
      <c r="S131" s="10">
        <v>2.024</v>
      </c>
      <c r="T131">
        <v>-17.420000000000002</v>
      </c>
    </row>
    <row r="132" spans="1:20" ht="21" x14ac:dyDescent="0.4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v>46.512040000000006</v>
      </c>
      <c r="J132">
        <v>327.69621333333339</v>
      </c>
      <c r="K132">
        <v>102.56306574301978</v>
      </c>
      <c r="L132">
        <v>0.66551959179557019</v>
      </c>
      <c r="M132">
        <v>5.91</v>
      </c>
      <c r="N132" s="8">
        <v>73.00760312777183</v>
      </c>
      <c r="O132" s="8">
        <v>33.700618898091818</v>
      </c>
      <c r="P132" s="8">
        <v>26.172494969831927</v>
      </c>
      <c r="Q132" s="8">
        <v>16.678556689841272</v>
      </c>
      <c r="R132" s="10">
        <v>8.5999999999999993E-2</v>
      </c>
      <c r="S132" s="10">
        <v>1.05</v>
      </c>
      <c r="T132">
        <v>-26.169</v>
      </c>
    </row>
    <row r="133" spans="1:20" ht="21" x14ac:dyDescent="0.4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v>43.699640000000002</v>
      </c>
      <c r="J133">
        <v>331.54193333333336</v>
      </c>
      <c r="K133">
        <v>95.930823756146225</v>
      </c>
      <c r="L133">
        <v>0.65724198493244135</v>
      </c>
      <c r="M133">
        <v>5.81</v>
      </c>
      <c r="N133" s="8">
        <v>73.9993801132822</v>
      </c>
      <c r="O133" s="8">
        <v>34.075374453473422</v>
      </c>
      <c r="P133" s="8">
        <v>28.497123919341639</v>
      </c>
      <c r="Q133" s="8">
        <v>18.781904543466027</v>
      </c>
      <c r="R133" s="10">
        <v>8.8999999999999996E-2</v>
      </c>
      <c r="S133" s="10">
        <v>2.6720000000000002</v>
      </c>
      <c r="T133">
        <v>-31.04</v>
      </c>
    </row>
    <row r="134" spans="1:20" ht="21" x14ac:dyDescent="0.4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v>47.254640000000002</v>
      </c>
      <c r="J134">
        <v>358.37981333333335</v>
      </c>
      <c r="K134">
        <v>75.583713291732579</v>
      </c>
      <c r="L134">
        <v>1.1334532603950724</v>
      </c>
      <c r="M134">
        <v>5.76</v>
      </c>
      <c r="N134" s="8">
        <v>74.815513379914321</v>
      </c>
      <c r="O134" s="8">
        <v>34.385471608924178</v>
      </c>
      <c r="P134" s="8">
        <v>31.515455953879176</v>
      </c>
      <c r="Q134" s="8">
        <v>19.155514126259931</v>
      </c>
      <c r="R134" s="10">
        <v>7.5999999999999998E-2</v>
      </c>
      <c r="S134" s="10">
        <v>1.9430000000000001</v>
      </c>
      <c r="T134">
        <v>-21.285</v>
      </c>
    </row>
    <row r="135" spans="1:20" ht="21" x14ac:dyDescent="0.4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v>47.052400000000006</v>
      </c>
      <c r="J135">
        <v>292.57913333333335</v>
      </c>
      <c r="K135">
        <v>79.291215704222907</v>
      </c>
      <c r="L135">
        <v>1.042093989300676</v>
      </c>
      <c r="M135">
        <v>6.45</v>
      </c>
      <c r="N135" s="8">
        <v>66.949248113085488</v>
      </c>
      <c r="O135" s="8">
        <v>24.786689755783723</v>
      </c>
      <c r="P135" s="8">
        <v>198.49064692701279</v>
      </c>
      <c r="Q135" s="8">
        <v>11.563362335106909</v>
      </c>
      <c r="R135" s="10">
        <v>8.3000000000000004E-2</v>
      </c>
      <c r="S135" s="10">
        <v>1.593</v>
      </c>
      <c r="T135">
        <v>-21.056000000000001</v>
      </c>
    </row>
    <row r="136" spans="1:20" ht="21" x14ac:dyDescent="0.4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v>46.350879999999997</v>
      </c>
      <c r="J136">
        <v>291.30881333333338</v>
      </c>
      <c r="K136">
        <v>77.704901514399097</v>
      </c>
      <c r="L136">
        <v>0.93309524441143288</v>
      </c>
      <c r="M136">
        <v>5.69</v>
      </c>
      <c r="N136" s="8">
        <v>81.426030760312386</v>
      </c>
      <c r="O136" s="8">
        <v>39.704781163508258</v>
      </c>
      <c r="P136" s="8">
        <v>32.874614608326972</v>
      </c>
      <c r="Q136" s="8">
        <v>20.15821147051734</v>
      </c>
      <c r="R136" s="10">
        <v>8.4000000000000005E-2</v>
      </c>
      <c r="S136" s="10">
        <v>2.246</v>
      </c>
      <c r="T136">
        <v>-17.419</v>
      </c>
    </row>
    <row r="137" spans="1:20" ht="21" x14ac:dyDescent="0.4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v>47.886640000000014</v>
      </c>
      <c r="J137">
        <v>294.45933333333335</v>
      </c>
      <c r="K137">
        <v>88.884464184054679</v>
      </c>
      <c r="L137">
        <v>0.62003994505812532</v>
      </c>
      <c r="M137">
        <v>5.88</v>
      </c>
      <c r="N137" s="8">
        <v>74.921107869724807</v>
      </c>
      <c r="O137" s="8">
        <v>36.125012909097322</v>
      </c>
      <c r="P137" s="8">
        <v>30.995786126195409</v>
      </c>
      <c r="Q137" s="8">
        <v>16.965270680384489</v>
      </c>
      <c r="R137" s="10">
        <v>8.3000000000000004E-2</v>
      </c>
      <c r="S137" s="10">
        <v>0.996</v>
      </c>
      <c r="T137">
        <v>-27.099</v>
      </c>
    </row>
    <row r="138" spans="1:20" ht="21" x14ac:dyDescent="0.4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v>45.301759999999994</v>
      </c>
      <c r="J138">
        <v>321.25929333333335</v>
      </c>
      <c r="K138">
        <v>98.292139282669524</v>
      </c>
      <c r="L138">
        <v>0.74398437756148017</v>
      </c>
      <c r="M138">
        <v>5.81</v>
      </c>
      <c r="N138" s="8">
        <v>73.43284139998083</v>
      </c>
      <c r="O138" s="8">
        <v>35.667215506350942</v>
      </c>
      <c r="P138" s="8">
        <v>35.301738379391814</v>
      </c>
      <c r="Q138" s="8">
        <v>17.102907838156984</v>
      </c>
      <c r="R138" s="10">
        <v>8.7999999999999995E-2</v>
      </c>
      <c r="S138" s="10">
        <v>2.5920000000000001</v>
      </c>
      <c r="T138">
        <v>-32.073999999999998</v>
      </c>
    </row>
    <row r="139" spans="1:20" ht="21" x14ac:dyDescent="0.4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v>53.125920000000008</v>
      </c>
      <c r="J139">
        <v>316.46873333333338</v>
      </c>
      <c r="K139">
        <v>103.74220019890713</v>
      </c>
      <c r="L139">
        <v>0.96240930133442149</v>
      </c>
      <c r="M139">
        <v>5.75</v>
      </c>
      <c r="N139" s="8">
        <v>69.813533486276583</v>
      </c>
      <c r="O139" s="8">
        <v>33.152826691264636</v>
      </c>
      <c r="P139" s="8">
        <v>32.287341609980842</v>
      </c>
      <c r="Q139" s="8">
        <v>16.103389555271129</v>
      </c>
      <c r="R139" s="10">
        <v>7.6999999999999999E-2</v>
      </c>
      <c r="S139" s="10">
        <v>2.093</v>
      </c>
      <c r="T139">
        <v>-22.728999999999999</v>
      </c>
    </row>
    <row r="140" spans="1:20" ht="21" x14ac:dyDescent="0.4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v>43.472120000000004</v>
      </c>
      <c r="J140">
        <v>296.87673333333333</v>
      </c>
      <c r="K140">
        <v>100.22903214821163</v>
      </c>
      <c r="L140">
        <v>1.1523201422512885</v>
      </c>
      <c r="M140">
        <v>6.47</v>
      </c>
      <c r="N140" s="8">
        <v>69.834837129850555</v>
      </c>
      <c r="O140" s="8">
        <v>27.025767800726705</v>
      </c>
      <c r="P140" s="8">
        <v>203.03388374058477</v>
      </c>
      <c r="Q140" s="8">
        <v>12.851160529268977</v>
      </c>
      <c r="R140" s="10">
        <v>8.2000000000000003E-2</v>
      </c>
      <c r="S140" s="10">
        <v>1.538</v>
      </c>
      <c r="T140">
        <v>-22.715</v>
      </c>
    </row>
    <row r="141" spans="1:20" ht="21" x14ac:dyDescent="0.4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v>46.233960000000003</v>
      </c>
      <c r="J141">
        <v>263.57033333333334</v>
      </c>
      <c r="K141">
        <v>112.95749442567801</v>
      </c>
      <c r="L141">
        <v>0.86168155621034515</v>
      </c>
      <c r="M141">
        <v>5.71</v>
      </c>
      <c r="N141" s="8">
        <v>69.368305276554935</v>
      </c>
      <c r="O141" s="8">
        <v>33.450399908737914</v>
      </c>
      <c r="P141" s="8">
        <v>31.523579079748316</v>
      </c>
      <c r="Q141" s="8">
        <v>16.354858411555782</v>
      </c>
      <c r="R141" s="10">
        <v>8.3000000000000004E-2</v>
      </c>
      <c r="S141" s="10">
        <v>2.0430000000000001</v>
      </c>
      <c r="T141">
        <v>-19.481000000000002</v>
      </c>
    </row>
    <row r="142" spans="1:20" ht="21" x14ac:dyDescent="0.4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v>54.295120000000011</v>
      </c>
      <c r="J142">
        <v>315.31217333333331</v>
      </c>
      <c r="K142">
        <v>170.05089517386662</v>
      </c>
      <c r="L142">
        <v>1.1249735601926152</v>
      </c>
      <c r="M142">
        <v>5.22</v>
      </c>
      <c r="N142" s="8">
        <v>65.778598355145974</v>
      </c>
      <c r="O142" s="8">
        <v>31.8804450485949</v>
      </c>
      <c r="P142" s="8">
        <v>19.955817896331453</v>
      </c>
      <c r="Q142" s="8">
        <v>15.467470576566523</v>
      </c>
      <c r="R142" s="10">
        <v>9.1999999999999998E-2</v>
      </c>
      <c r="S142" s="10">
        <v>1.03</v>
      </c>
      <c r="T142">
        <v>-30.536000000000001</v>
      </c>
    </row>
    <row r="143" spans="1:20" ht="21" x14ac:dyDescent="0.4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v>49.533000000000001</v>
      </c>
      <c r="J143">
        <v>345.59129333333328</v>
      </c>
      <c r="K143">
        <v>173.12275813430918</v>
      </c>
      <c r="L143">
        <v>0.78124888911166024</v>
      </c>
      <c r="M143">
        <v>5.29</v>
      </c>
      <c r="N143" s="8">
        <v>64.861713817177957</v>
      </c>
      <c r="O143" s="8">
        <v>32.19528320403095</v>
      </c>
      <c r="P143" s="8">
        <v>20.986639722223376</v>
      </c>
      <c r="Q143" s="8">
        <v>17.838185304919421</v>
      </c>
      <c r="R143" s="10">
        <v>0.1</v>
      </c>
      <c r="S143" s="10">
        <v>2.548</v>
      </c>
      <c r="T143">
        <v>-33.790999999999997</v>
      </c>
    </row>
    <row r="144" spans="1:20" ht="21" x14ac:dyDescent="0.4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v>55.584400000000016</v>
      </c>
      <c r="J144">
        <v>362.50677333333334</v>
      </c>
      <c r="K144">
        <v>171.89532436353443</v>
      </c>
      <c r="L144">
        <v>1.2353354281906652</v>
      </c>
      <c r="M144">
        <v>5.29</v>
      </c>
      <c r="N144" s="8">
        <v>65.223080212024456</v>
      </c>
      <c r="O144" s="8">
        <v>34.450382801159996</v>
      </c>
      <c r="P144" s="8">
        <v>22.415534218542767</v>
      </c>
      <c r="Q144" s="8">
        <v>18.372512805595974</v>
      </c>
      <c r="R144" s="10">
        <v>8.2000000000000003E-2</v>
      </c>
      <c r="S144" s="10">
        <v>1.927</v>
      </c>
      <c r="T144">
        <v>-23.794</v>
      </c>
    </row>
    <row r="145" spans="1:20" ht="21" x14ac:dyDescent="0.4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v>45.115320000000004</v>
      </c>
      <c r="J145">
        <v>313.50465333333329</v>
      </c>
      <c r="K145">
        <v>175.10338753988898</v>
      </c>
      <c r="L145">
        <v>0.9720333943477657</v>
      </c>
      <c r="M145">
        <v>6.35</v>
      </c>
      <c r="N145" s="8">
        <v>68.37468791211225</v>
      </c>
      <c r="O145" s="8">
        <v>30.053907233798046</v>
      </c>
      <c r="P145" s="8">
        <v>209.50957095367175</v>
      </c>
      <c r="Q145" s="8">
        <v>15.182235505176916</v>
      </c>
      <c r="R145" s="10">
        <v>0.09</v>
      </c>
      <c r="S145" s="10">
        <v>1.593</v>
      </c>
      <c r="T145">
        <v>-25.294</v>
      </c>
    </row>
    <row r="146" spans="1:20" ht="21" x14ac:dyDescent="0.4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v>52.85416</v>
      </c>
      <c r="J146">
        <v>311.70977333333337</v>
      </c>
      <c r="K146">
        <v>165.49293356399093</v>
      </c>
      <c r="L146">
        <v>0.84885255041068741</v>
      </c>
      <c r="M146">
        <v>5.29</v>
      </c>
      <c r="N146" s="8">
        <v>59.288656454769921</v>
      </c>
      <c r="O146" s="8">
        <v>31.732277024810241</v>
      </c>
      <c r="P146" s="8">
        <v>17.450546433471906</v>
      </c>
      <c r="Q146" s="8">
        <v>16.109144527482677</v>
      </c>
      <c r="R146" s="10">
        <v>0.09</v>
      </c>
      <c r="S146" s="10">
        <v>2.024</v>
      </c>
      <c r="T146">
        <v>-21.219000000000001</v>
      </c>
    </row>
    <row r="147" spans="1:20" ht="21" x14ac:dyDescent="0.4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v>48.825160000000004</v>
      </c>
      <c r="J147">
        <v>322.65601333333336</v>
      </c>
      <c r="K147">
        <v>164.20874396270011</v>
      </c>
      <c r="L147">
        <v>0.54100870154040337</v>
      </c>
      <c r="M147">
        <v>5.23</v>
      </c>
      <c r="N147" s="8">
        <v>64.437708148465205</v>
      </c>
      <c r="O147" s="8">
        <v>35.514480194821623</v>
      </c>
      <c r="P147" s="8">
        <v>22.790790822712143</v>
      </c>
      <c r="Q147" s="8">
        <v>19.272975267006387</v>
      </c>
      <c r="R147" s="10">
        <v>9.0999999999999998E-2</v>
      </c>
      <c r="S147" s="10">
        <v>1.05</v>
      </c>
      <c r="T147">
        <v>-30.931999999999995</v>
      </c>
    </row>
    <row r="148" spans="1:20" ht="21" x14ac:dyDescent="0.4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v>46.736399999999996</v>
      </c>
      <c r="J148">
        <v>336.91709333333336</v>
      </c>
      <c r="K148">
        <v>177.33244836088269</v>
      </c>
      <c r="L148">
        <v>0.85736235041480457</v>
      </c>
      <c r="M148">
        <v>5.26</v>
      </c>
      <c r="N148" s="8">
        <v>61.64983675461729</v>
      </c>
      <c r="O148" s="8">
        <v>30.205926393235014</v>
      </c>
      <c r="P148" s="8">
        <v>21.756381541194536</v>
      </c>
      <c r="Q148" s="8">
        <v>15.824603049657076</v>
      </c>
      <c r="R148" s="10">
        <v>9.8000000000000004E-2</v>
      </c>
      <c r="S148" s="10">
        <v>2.6469999999999998</v>
      </c>
      <c r="T148">
        <v>-32.151999999999994</v>
      </c>
    </row>
    <row r="149" spans="1:20" ht="21" x14ac:dyDescent="0.4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v>48.338520000000003</v>
      </c>
      <c r="J149">
        <v>341.23997333333335</v>
      </c>
      <c r="K149">
        <v>165.00888765975211</v>
      </c>
      <c r="L149">
        <v>0.66720019682535703</v>
      </c>
      <c r="M149">
        <v>5.3</v>
      </c>
      <c r="N149" s="8">
        <v>61.527450843447482</v>
      </c>
      <c r="O149" s="8">
        <v>32.696069697322955</v>
      </c>
      <c r="P149" s="8">
        <v>23.985835137516865</v>
      </c>
      <c r="Q149" s="8">
        <v>16.990554178249862</v>
      </c>
      <c r="R149" s="10">
        <v>8.5999999999999993E-2</v>
      </c>
      <c r="S149" s="10">
        <v>1.9670000000000001</v>
      </c>
      <c r="T149">
        <v>-24.580000000000002</v>
      </c>
    </row>
    <row r="150" spans="1:20" ht="21" x14ac:dyDescent="0.4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v>46.003280000000004</v>
      </c>
      <c r="J150">
        <v>327.56033333333335</v>
      </c>
      <c r="K150">
        <v>160.16866608569325</v>
      </c>
      <c r="L150">
        <v>1.0211833780647459</v>
      </c>
      <c r="M150">
        <v>6.39</v>
      </c>
      <c r="N150" s="8">
        <v>74.351049077652263</v>
      </c>
      <c r="O150" s="8">
        <v>27.705720599759289</v>
      </c>
      <c r="P150" s="8">
        <v>202.28632496077631</v>
      </c>
      <c r="Q150" s="8">
        <v>12.533508126028622</v>
      </c>
      <c r="R150" s="10">
        <v>8.8999999999999996E-2</v>
      </c>
      <c r="S150" s="10">
        <v>1.554</v>
      </c>
      <c r="T150">
        <v>-24.965</v>
      </c>
    </row>
    <row r="151" spans="1:20" ht="21" x14ac:dyDescent="0.4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7">
        <v>49.793173333333336</v>
      </c>
      <c r="J151">
        <v>320.38713333333334</v>
      </c>
      <c r="K151">
        <v>171.97900072066349</v>
      </c>
      <c r="L151">
        <v>1.2262073338936901</v>
      </c>
      <c r="M151">
        <v>5.27</v>
      </c>
      <c r="N151" s="8">
        <v>63.235033441373865</v>
      </c>
      <c r="O151" s="8">
        <v>29.766319020720324</v>
      </c>
      <c r="P151" s="8">
        <v>27.549989000019615</v>
      </c>
      <c r="Q151" s="8">
        <v>9.913286148469016</v>
      </c>
      <c r="R151" s="10">
        <v>8.8999999999999996E-2</v>
      </c>
      <c r="S151" s="10">
        <v>1.9450000000000001</v>
      </c>
      <c r="T151">
        <v>-21.257000000000001</v>
      </c>
    </row>
    <row r="152" spans="1:20" ht="21" x14ac:dyDescent="0.4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v>54.304600000000008</v>
      </c>
      <c r="J152">
        <v>341.42957333333339</v>
      </c>
      <c r="K152">
        <v>162.44976186976345</v>
      </c>
      <c r="L152">
        <v>1.0186111277421646</v>
      </c>
      <c r="M152">
        <v>5.26</v>
      </c>
      <c r="N152" s="8">
        <v>70.785715267179313</v>
      </c>
      <c r="O152" s="8">
        <v>33.670824967370251</v>
      </c>
      <c r="P152" s="8">
        <v>26.037264280057236</v>
      </c>
      <c r="Q152" s="8">
        <v>11.667590225872713</v>
      </c>
      <c r="R152" s="10">
        <v>9.2999999999999999E-2</v>
      </c>
      <c r="S152" s="10">
        <v>1.0629999999999999</v>
      </c>
      <c r="T152">
        <v>-31.164999999999999</v>
      </c>
    </row>
    <row r="153" spans="1:20" ht="21" x14ac:dyDescent="0.4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v>46.22448</v>
      </c>
      <c r="J153">
        <v>353.80097333333333</v>
      </c>
      <c r="K153">
        <v>167.03436008147438</v>
      </c>
      <c r="L153">
        <v>1.2603548799008557</v>
      </c>
      <c r="M153">
        <v>5.27</v>
      </c>
      <c r="N153" s="8">
        <v>67.700822730446063</v>
      </c>
      <c r="O153" s="8">
        <v>28.855001265222675</v>
      </c>
      <c r="P153" s="8">
        <v>27.272130374406846</v>
      </c>
      <c r="Q153" s="8">
        <v>10.535665006054829</v>
      </c>
      <c r="R153" s="10">
        <v>9.8000000000000004E-2</v>
      </c>
      <c r="S153" s="10">
        <v>2.794</v>
      </c>
      <c r="T153">
        <v>-33.387999999999998</v>
      </c>
    </row>
    <row r="154" spans="1:20" ht="21" x14ac:dyDescent="0.4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v>49.381320000000009</v>
      </c>
      <c r="J154">
        <v>369.86957333333339</v>
      </c>
      <c r="K154">
        <v>120.1323460562287</v>
      </c>
      <c r="L154">
        <v>0.50101796040870716</v>
      </c>
      <c r="M154">
        <v>5.29</v>
      </c>
      <c r="N154" s="8">
        <v>67.210952309661465</v>
      </c>
      <c r="O154" s="8">
        <v>30.16129473734723</v>
      </c>
      <c r="P154" s="8">
        <v>26.234999463424437</v>
      </c>
      <c r="Q154" s="8">
        <v>10.353977804456154</v>
      </c>
      <c r="R154" s="10">
        <v>8.4000000000000005E-2</v>
      </c>
      <c r="S154" s="10">
        <v>2.1</v>
      </c>
      <c r="T154">
        <v>-23.974</v>
      </c>
    </row>
    <row r="155" spans="1:20" ht="21" x14ac:dyDescent="0.4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v>46.875440000000012</v>
      </c>
      <c r="J155">
        <v>366.68429333333336</v>
      </c>
      <c r="K155">
        <v>144.16578285223886</v>
      </c>
      <c r="L155">
        <v>1.1696482646911575</v>
      </c>
      <c r="M155">
        <v>6.39</v>
      </c>
      <c r="N155" s="8">
        <v>76.323545324404392</v>
      </c>
      <c r="O155" s="8">
        <v>28.26463132670802</v>
      </c>
      <c r="P155" s="8">
        <v>202.92593075027196</v>
      </c>
      <c r="Q155" s="8">
        <v>13.118933637224542</v>
      </c>
      <c r="R155" s="10">
        <v>8.5000000000000006E-2</v>
      </c>
      <c r="S155" s="10">
        <v>1.591</v>
      </c>
      <c r="T155">
        <v>-24.268000000000001</v>
      </c>
    </row>
    <row r="156" spans="1:20" ht="21" x14ac:dyDescent="0.4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v>46.875439999999998</v>
      </c>
      <c r="J156">
        <v>342.03313333333335</v>
      </c>
      <c r="K156">
        <v>134.7353942930236</v>
      </c>
      <c r="L156">
        <v>0.61089930704744033</v>
      </c>
      <c r="M156">
        <v>5.32</v>
      </c>
      <c r="N156" s="8">
        <v>65.361469554723158</v>
      </c>
      <c r="O156" s="8">
        <v>29.768707137221071</v>
      </c>
      <c r="P156" s="8">
        <v>25.460231301123873</v>
      </c>
      <c r="Q156" s="8">
        <v>12.046169833900525</v>
      </c>
      <c r="R156" s="10">
        <v>8.5000000000000006E-2</v>
      </c>
      <c r="S156" s="10">
        <v>1.958</v>
      </c>
      <c r="T156">
        <v>-21.945</v>
      </c>
    </row>
    <row r="157" spans="1:20" ht="21" x14ac:dyDescent="0.4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v>49.062160000000013</v>
      </c>
      <c r="J157">
        <v>335.37501333333336</v>
      </c>
      <c r="K157">
        <v>121.21640454795076</v>
      </c>
      <c r="L157">
        <v>0.42372138485271171</v>
      </c>
      <c r="M157">
        <v>5.24</v>
      </c>
      <c r="N157" s="8">
        <v>66.595878496803707</v>
      </c>
      <c r="O157" s="8">
        <v>30.482421569016154</v>
      </c>
      <c r="P157" s="8">
        <v>25.393896163888581</v>
      </c>
      <c r="Q157" s="8">
        <v>13.354324854694061</v>
      </c>
      <c r="R157" s="10">
        <v>8.6999999999999994E-2</v>
      </c>
      <c r="S157" s="10">
        <v>1.0509999999999999</v>
      </c>
      <c r="T157">
        <v>-25.748000000000001</v>
      </c>
    </row>
    <row r="158" spans="1:20" ht="21" x14ac:dyDescent="0.4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v>46.3414</v>
      </c>
      <c r="J158">
        <v>362.80065333333334</v>
      </c>
      <c r="K158">
        <v>162.19152461118946</v>
      </c>
      <c r="L158">
        <v>0.68912940373737575</v>
      </c>
      <c r="M158">
        <v>5.24</v>
      </c>
      <c r="N158" s="8">
        <v>66.078604278540354</v>
      </c>
      <c r="O158" s="8">
        <v>28.826801920052858</v>
      </c>
      <c r="P158" s="8">
        <v>25.701938746618268</v>
      </c>
      <c r="Q158" s="8">
        <v>12.672749308521833</v>
      </c>
      <c r="R158" s="10">
        <v>9.8000000000000004E-2</v>
      </c>
      <c r="S158" s="10">
        <v>2.6749999999999998</v>
      </c>
      <c r="T158">
        <v>-30.702000000000002</v>
      </c>
    </row>
    <row r="159" spans="1:20" ht="21" x14ac:dyDescent="0.4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v>49.814239999999998</v>
      </c>
      <c r="J159">
        <v>337.80189333333334</v>
      </c>
      <c r="K159">
        <v>176.45825419301366</v>
      </c>
      <c r="L159">
        <v>0.8183266111302604</v>
      </c>
      <c r="M159">
        <v>5.33</v>
      </c>
      <c r="N159" s="8">
        <v>64.393854445672943</v>
      </c>
      <c r="O159" s="8">
        <v>30.819999609654154</v>
      </c>
      <c r="P159" s="8">
        <v>25.610509521720907</v>
      </c>
      <c r="Q159" s="8">
        <v>13.209832680740245</v>
      </c>
      <c r="R159" s="10">
        <v>8.4000000000000005E-2</v>
      </c>
      <c r="S159" s="10">
        <v>2.0910000000000002</v>
      </c>
      <c r="T159">
        <v>-20.324999999999999</v>
      </c>
    </row>
    <row r="160" spans="1:20" ht="21" x14ac:dyDescent="0.4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v>51.552240000000005</v>
      </c>
      <c r="J160">
        <v>339.42297333333335</v>
      </c>
      <c r="K160">
        <v>159.8304068125145</v>
      </c>
      <c r="L160">
        <v>1.7897345430107543</v>
      </c>
      <c r="M160">
        <v>6.29</v>
      </c>
      <c r="N160" s="8">
        <v>74.069308188659051</v>
      </c>
      <c r="O160" s="8">
        <v>27.720339115229134</v>
      </c>
      <c r="P160" s="8">
        <v>189.54751121939049</v>
      </c>
      <c r="Q160" s="8">
        <v>14.356039960872433</v>
      </c>
      <c r="R160" s="10">
        <v>0.09</v>
      </c>
      <c r="S160" s="10">
        <v>1.653</v>
      </c>
      <c r="T160">
        <v>-19.98</v>
      </c>
    </row>
    <row r="161" spans="1:20" ht="21" x14ac:dyDescent="0.4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v>49.649920000000016</v>
      </c>
      <c r="J161">
        <v>314.9740533333333</v>
      </c>
      <c r="K161">
        <v>160.34082425807588</v>
      </c>
      <c r="L161">
        <v>1.1966871404126671</v>
      </c>
      <c r="M161">
        <v>5.33</v>
      </c>
      <c r="N161" s="8">
        <v>66.359027460397712</v>
      </c>
      <c r="O161" s="8">
        <v>30.794158493771363</v>
      </c>
      <c r="P161" s="8">
        <v>26.305260972554432</v>
      </c>
      <c r="Q161" s="8">
        <v>12.907326156348711</v>
      </c>
      <c r="R161" s="10">
        <v>8.6999999999999994E-2</v>
      </c>
      <c r="S161" s="10">
        <v>2.0270000000000001</v>
      </c>
      <c r="T161">
        <v>-17.808</v>
      </c>
    </row>
    <row r="163" spans="1:20" x14ac:dyDescent="0.3">
      <c r="F163" s="2"/>
      <c r="G163" s="2"/>
      <c r="H163" s="2"/>
    </row>
    <row r="164" spans="1:20" x14ac:dyDescent="0.3">
      <c r="F164" s="2"/>
      <c r="G164" s="2"/>
      <c r="H164" s="2"/>
    </row>
    <row r="165" spans="1:20" x14ac:dyDescent="0.3">
      <c r="F165" s="2"/>
      <c r="G165" s="2"/>
      <c r="H165" s="2"/>
    </row>
    <row r="166" spans="1:20" x14ac:dyDescent="0.3">
      <c r="F166" s="2"/>
      <c r="G166" s="2"/>
      <c r="H166" s="2"/>
    </row>
    <row r="167" spans="1:20" x14ac:dyDescent="0.3">
      <c r="F167" s="2"/>
      <c r="G167" s="2"/>
      <c r="H167" s="2"/>
    </row>
    <row r="168" spans="1:20" x14ac:dyDescent="0.3">
      <c r="F168" s="2"/>
      <c r="G168" s="2"/>
      <c r="H168" s="2"/>
    </row>
    <row r="169" spans="1:20" x14ac:dyDescent="0.3">
      <c r="F169" s="2"/>
      <c r="G169" s="2"/>
      <c r="H169" s="2"/>
    </row>
    <row r="170" spans="1:20" x14ac:dyDescent="0.3">
      <c r="F170" s="2"/>
      <c r="G170" s="2"/>
      <c r="H170" s="2"/>
    </row>
    <row r="171" spans="1:20" x14ac:dyDescent="0.3">
      <c r="F171" s="2"/>
      <c r="G171" s="2"/>
      <c r="H171" s="2"/>
    </row>
    <row r="172" spans="1:20" x14ac:dyDescent="0.3">
      <c r="F172" s="2"/>
      <c r="G172" s="2"/>
      <c r="H172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D7B5-F1C7-44DE-A105-52C2CCE8F21E}">
  <dimension ref="A1:AW172"/>
  <sheetViews>
    <sheetView workbookViewId="0">
      <selection activeCell="M100" sqref="M100"/>
    </sheetView>
  </sheetViews>
  <sheetFormatPr defaultRowHeight="14.4" x14ac:dyDescent="0.3"/>
  <cols>
    <col min="8" max="8" width="10.5546875" customWidth="1"/>
    <col min="9" max="9" width="10.44140625" customWidth="1"/>
    <col min="11" max="11" width="11.5546875" customWidth="1"/>
    <col min="15" max="15" width="12.5546875" bestFit="1" customWidth="1"/>
    <col min="44" max="44" width="10.77734375" customWidth="1"/>
  </cols>
  <sheetData>
    <row r="1" spans="1:49" ht="43.2" x14ac:dyDescent="0.3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  <c r="G1" t="s">
        <v>5</v>
      </c>
      <c r="H1" t="s">
        <v>34</v>
      </c>
      <c r="I1" t="s">
        <v>35</v>
      </c>
      <c r="J1" t="s">
        <v>36</v>
      </c>
      <c r="K1" t="s">
        <v>37</v>
      </c>
      <c r="L1" t="s">
        <v>22</v>
      </c>
      <c r="M1" s="9" t="s">
        <v>65</v>
      </c>
      <c r="N1" s="9" t="s">
        <v>66</v>
      </c>
      <c r="O1" s="9" t="s">
        <v>67</v>
      </c>
      <c r="P1" s="9" t="s">
        <v>68</v>
      </c>
      <c r="Q1" s="9"/>
      <c r="S1" s="11" t="s">
        <v>80</v>
      </c>
      <c r="T1" s="12" t="s">
        <v>81</v>
      </c>
      <c r="U1" s="12" t="s">
        <v>82</v>
      </c>
      <c r="V1" s="12" t="s">
        <v>83</v>
      </c>
      <c r="W1" s="12" t="s">
        <v>84</v>
      </c>
      <c r="X1" s="12" t="s">
        <v>85</v>
      </c>
      <c r="Y1" s="12" t="s">
        <v>86</v>
      </c>
      <c r="Z1" s="12" t="s">
        <v>87</v>
      </c>
      <c r="AA1" s="12" t="s">
        <v>88</v>
      </c>
      <c r="AB1" s="12" t="s">
        <v>89</v>
      </c>
      <c r="AD1" s="18" t="s">
        <v>90</v>
      </c>
      <c r="AE1" s="19" t="s">
        <v>91</v>
      </c>
      <c r="AF1" s="19" t="s">
        <v>92</v>
      </c>
      <c r="AG1" s="19" t="s">
        <v>93</v>
      </c>
      <c r="AH1" s="19" t="s">
        <v>94</v>
      </c>
      <c r="AI1" s="19" t="s">
        <v>86</v>
      </c>
      <c r="AJ1" s="19" t="s">
        <v>87</v>
      </c>
      <c r="AK1" s="19" t="s">
        <v>88</v>
      </c>
      <c r="AL1" s="19" t="s">
        <v>89</v>
      </c>
      <c r="AM1" s="20"/>
      <c r="AN1" s="21" t="s">
        <v>98</v>
      </c>
      <c r="AO1" s="22" t="s">
        <v>99</v>
      </c>
      <c r="AP1" s="22" t="s">
        <v>95</v>
      </c>
      <c r="AQ1" s="22" t="s">
        <v>96</v>
      </c>
      <c r="AR1" s="22" t="s">
        <v>97</v>
      </c>
      <c r="AS1" s="22" t="s">
        <v>86</v>
      </c>
      <c r="AT1" s="22" t="s">
        <v>87</v>
      </c>
      <c r="AU1" s="22" t="s">
        <v>88</v>
      </c>
      <c r="AV1" s="22" t="s">
        <v>89</v>
      </c>
      <c r="AW1" s="23" t="s">
        <v>100</v>
      </c>
    </row>
    <row r="2" spans="1:49" x14ac:dyDescent="0.3">
      <c r="A2">
        <v>1</v>
      </c>
      <c r="B2" t="str">
        <f>CONCATENATE(G2,D2,E2)</f>
        <v>CON0T1</v>
      </c>
      <c r="C2" t="s">
        <v>6</v>
      </c>
      <c r="D2" t="s">
        <v>7</v>
      </c>
      <c r="E2" t="s">
        <v>8</v>
      </c>
      <c r="F2" t="s">
        <v>39</v>
      </c>
      <c r="G2" t="s">
        <v>9</v>
      </c>
      <c r="H2">
        <v>61.05611971185315</v>
      </c>
      <c r="I2">
        <v>121.53405961220253</v>
      </c>
      <c r="J2">
        <v>11.320606354791048</v>
      </c>
      <c r="K2">
        <v>1.4175072144403593</v>
      </c>
      <c r="L2">
        <v>6.1</v>
      </c>
      <c r="M2" s="8">
        <v>86.648824168713901</v>
      </c>
      <c r="N2" s="8">
        <v>36.189523912366347</v>
      </c>
      <c r="O2" s="8">
        <v>38.716026469327765</v>
      </c>
      <c r="P2" s="8">
        <v>20.145231303034855</v>
      </c>
      <c r="Q2" s="8"/>
      <c r="R2" s="8">
        <v>50</v>
      </c>
      <c r="S2">
        <v>-26.4088048941064</v>
      </c>
      <c r="T2">
        <v>1.0640000000000001</v>
      </c>
      <c r="U2" s="14">
        <v>1.347</v>
      </c>
      <c r="V2" s="14">
        <f>T2*R2/100</f>
        <v>0.53200000000000003</v>
      </c>
      <c r="W2" s="14">
        <v>0.161</v>
      </c>
      <c r="X2" s="13">
        <f>T2/W2</f>
        <v>6.6086956521739131</v>
      </c>
      <c r="Y2" s="15">
        <f>(S2/1000+1)*0.0112372</f>
        <v>1.0940438977643947E-2</v>
      </c>
      <c r="Z2" s="16">
        <f>Y2/(1+Y2)*100</f>
        <v>1.082204109740424</v>
      </c>
      <c r="AA2" s="17">
        <f>100-Z2</f>
        <v>98.917795890259569</v>
      </c>
      <c r="AB2" s="17">
        <f>Z2*V2/100</f>
        <v>5.757325863819056E-3</v>
      </c>
      <c r="AD2" s="14">
        <v>-26.31</v>
      </c>
      <c r="AE2">
        <v>1.1100000000000001</v>
      </c>
      <c r="AF2" s="14">
        <f>AE2*50/100</f>
        <v>0.55500000000000005</v>
      </c>
      <c r="AG2" s="14">
        <v>-14.89</v>
      </c>
      <c r="AH2" s="14">
        <f t="shared" ref="AH2:AH16" si="0">AE2/AG2</f>
        <v>-7.4546675621222303E-2</v>
      </c>
      <c r="AI2" s="15">
        <f t="shared" ref="AI2:AI16" si="1">(AD2/1000+1)*0.0112372</f>
        <v>1.0941549267999999E-2</v>
      </c>
      <c r="AJ2" s="16">
        <f t="shared" ref="AJ2:AJ65" si="2">AI2/(1+AI2)*100</f>
        <v>1.0823127485384816</v>
      </c>
      <c r="AK2" s="17">
        <f t="shared" ref="AK2:AK65" si="3">100-AJ2</f>
        <v>98.917687251461516</v>
      </c>
      <c r="AL2" s="17">
        <f t="shared" ref="AL2:AL16" si="4">AJ2*AF2/100</f>
        <v>6.0068357543885727E-3</v>
      </c>
      <c r="AN2" s="14"/>
      <c r="AO2" s="14"/>
      <c r="AP2" s="14"/>
      <c r="AQ2" s="14"/>
      <c r="AR2" s="14"/>
      <c r="AS2" s="15"/>
      <c r="AT2" s="16"/>
      <c r="AU2" s="17"/>
      <c r="AV2" s="17"/>
    </row>
    <row r="3" spans="1:49" x14ac:dyDescent="0.3">
      <c r="A3">
        <v>2</v>
      </c>
      <c r="B3" t="str">
        <f t="shared" ref="B3:B66" si="5">CONCATENATE(G3,D3,E3)</f>
        <v>LDN0T1</v>
      </c>
      <c r="C3" t="s">
        <v>10</v>
      </c>
      <c r="D3" t="s">
        <v>7</v>
      </c>
      <c r="E3" t="s">
        <v>8</v>
      </c>
      <c r="F3" t="s">
        <v>39</v>
      </c>
      <c r="G3" t="s">
        <v>11</v>
      </c>
      <c r="H3">
        <v>63.284568072424463</v>
      </c>
      <c r="I3">
        <v>86.823148307056641</v>
      </c>
      <c r="J3">
        <v>11.525347662244595</v>
      </c>
      <c r="K3">
        <v>0.37039890529571673</v>
      </c>
      <c r="L3">
        <v>6.13</v>
      </c>
      <c r="M3" s="8">
        <v>98.462157945650802</v>
      </c>
      <c r="N3" s="8">
        <v>36.158960734979487</v>
      </c>
      <c r="O3" s="8">
        <v>38.137388801520807</v>
      </c>
      <c r="P3" s="8">
        <v>16.95704942534136</v>
      </c>
      <c r="Q3" s="8"/>
      <c r="R3" s="8">
        <v>50</v>
      </c>
      <c r="S3">
        <v>-31.329454851376809</v>
      </c>
      <c r="T3">
        <v>2.5939999999999999</v>
      </c>
      <c r="U3" s="13">
        <v>1.972</v>
      </c>
      <c r="V3" s="14">
        <f t="shared" ref="V3:V8" si="6">T3*R3/100</f>
        <v>1.2969999999999999</v>
      </c>
      <c r="W3" s="14">
        <v>0.17199999999999999</v>
      </c>
      <c r="X3" s="13">
        <f t="shared" ref="X3:X8" si="7">T3/W3</f>
        <v>15.08139534883721</v>
      </c>
      <c r="Y3" s="15">
        <f t="shared" ref="Y3:Y8" si="8">(S3/1000+1)*0.0112372</f>
        <v>1.0885144649944108E-2</v>
      </c>
      <c r="Z3" s="16">
        <f t="shared" ref="Z3:Z8" si="9">Y3/(1+Y3)*100</f>
        <v>1.0767934129364902</v>
      </c>
      <c r="AA3" s="17">
        <f t="shared" ref="AA3:AA8" si="10">100-Z3</f>
        <v>98.923206587063504</v>
      </c>
      <c r="AB3" s="17">
        <f>Z3*V3/100</f>
        <v>1.3966010565786278E-2</v>
      </c>
      <c r="AD3" s="14">
        <v>-26.31</v>
      </c>
      <c r="AE3">
        <v>1.1100000000000001</v>
      </c>
      <c r="AF3" s="14">
        <f t="shared" ref="AF3:AF65" si="11">AE3*50/100</f>
        <v>0.55500000000000005</v>
      </c>
      <c r="AG3" s="14">
        <v>-13.89</v>
      </c>
      <c r="AH3" s="14">
        <f t="shared" si="0"/>
        <v>-7.9913606911447083E-2</v>
      </c>
      <c r="AI3" s="15">
        <f t="shared" si="1"/>
        <v>1.0941549267999999E-2</v>
      </c>
      <c r="AJ3" s="16">
        <f t="shared" si="2"/>
        <v>1.0823127485384816</v>
      </c>
      <c r="AK3" s="17">
        <f t="shared" si="3"/>
        <v>98.917687251461516</v>
      </c>
      <c r="AL3" s="17">
        <f t="shared" si="4"/>
        <v>6.0068357543885727E-3</v>
      </c>
      <c r="AN3" s="14">
        <v>-32.270000000000003</v>
      </c>
      <c r="AO3" s="14">
        <v>86.137</v>
      </c>
      <c r="AP3" s="14">
        <f>AO3*1/100</f>
        <v>0.86136999999999997</v>
      </c>
      <c r="AQ3" s="14">
        <v>0.10866666666666668</v>
      </c>
      <c r="AR3" s="14">
        <f t="shared" ref="AR3:AR6" si="12">AO3/AQ3</f>
        <v>792.67177914110425</v>
      </c>
      <c r="AS3" s="15">
        <f>(AN3/1000+1)*0.0112372</f>
        <v>1.0874575555999999E-2</v>
      </c>
      <c r="AT3" s="16">
        <f t="shared" ref="AT3:AT6" si="13">AS3/(1+AS3)*100</f>
        <v>1.0757591316428923</v>
      </c>
      <c r="AU3" s="17">
        <f t="shared" ref="AU3:AU6" si="14">100-AT3</f>
        <v>98.924240868357103</v>
      </c>
      <c r="AV3" s="17">
        <f>AT3*AP3/100</f>
        <v>9.2662664322323805E-3</v>
      </c>
      <c r="AW3">
        <f>(AO3*1.5/100+$CK$107*$CK$99/100)/(AQ3*1.5/100+$CK$102*$CK$107/100)</f>
        <v>792.67177914110414</v>
      </c>
    </row>
    <row r="4" spans="1:49" x14ac:dyDescent="0.3">
      <c r="A4">
        <v>3</v>
      </c>
      <c r="B4" t="str">
        <f t="shared" si="5"/>
        <v>BSN0T1</v>
      </c>
      <c r="C4" t="s">
        <v>12</v>
      </c>
      <c r="D4" t="s">
        <v>7</v>
      </c>
      <c r="E4" t="s">
        <v>8</v>
      </c>
      <c r="F4" t="s">
        <v>39</v>
      </c>
      <c r="G4" t="s">
        <v>13</v>
      </c>
      <c r="H4">
        <v>64.622820694542881</v>
      </c>
      <c r="I4">
        <v>108.75016620772793</v>
      </c>
      <c r="J4">
        <v>5.4401057072332577</v>
      </c>
      <c r="K4">
        <v>1.1486821446926021</v>
      </c>
      <c r="L4">
        <v>6.33</v>
      </c>
      <c r="M4" s="8">
        <v>92.697375523257662</v>
      </c>
      <c r="N4" s="8">
        <v>35.816602837258145</v>
      </c>
      <c r="O4" s="8">
        <v>37.752103053232105</v>
      </c>
      <c r="P4" s="8">
        <v>16.306047562377049</v>
      </c>
      <c r="Q4" s="8"/>
      <c r="R4" s="8">
        <v>50</v>
      </c>
      <c r="S4">
        <v>-21.095555269260139</v>
      </c>
      <c r="T4">
        <v>2.6920000000000002</v>
      </c>
      <c r="U4" s="13">
        <v>1.867</v>
      </c>
      <c r="V4" s="14">
        <f t="shared" si="6"/>
        <v>1.3460000000000003</v>
      </c>
      <c r="W4" s="14">
        <v>0.17399999999999999</v>
      </c>
      <c r="X4" s="13">
        <f t="shared" si="7"/>
        <v>15.471264367816094</v>
      </c>
      <c r="Y4" s="15">
        <f t="shared" si="8"/>
        <v>1.1000145026328271E-2</v>
      </c>
      <c r="Z4" s="16">
        <f t="shared" si="9"/>
        <v>1.0880458405910325</v>
      </c>
      <c r="AA4" s="17">
        <f t="shared" si="10"/>
        <v>98.911954159408964</v>
      </c>
      <c r="AB4" s="17">
        <f t="shared" ref="AB4:AB9" si="15">Z4*V4/100</f>
        <v>1.4645097014355301E-2</v>
      </c>
      <c r="AD4" s="14">
        <v>-26.31</v>
      </c>
      <c r="AE4">
        <v>1.1100000000000001</v>
      </c>
      <c r="AF4" s="14">
        <f t="shared" si="11"/>
        <v>0.55500000000000005</v>
      </c>
      <c r="AG4" s="14">
        <v>-12.89</v>
      </c>
      <c r="AH4" s="14">
        <f t="shared" si="0"/>
        <v>-8.6113266097750205E-2</v>
      </c>
      <c r="AI4" s="15">
        <f t="shared" si="1"/>
        <v>1.0941549267999999E-2</v>
      </c>
      <c r="AJ4" s="16">
        <f t="shared" si="2"/>
        <v>1.0823127485384816</v>
      </c>
      <c r="AK4" s="17">
        <f t="shared" si="3"/>
        <v>98.917687251461516</v>
      </c>
      <c r="AL4" s="17">
        <f t="shared" si="4"/>
        <v>6.0068357543885727E-3</v>
      </c>
      <c r="AN4" s="14">
        <v>-16.899999999999999</v>
      </c>
      <c r="AO4" s="14">
        <v>55.933333333333337</v>
      </c>
      <c r="AP4" s="14">
        <f t="shared" ref="AP4:AP6" si="16">AO4*1/100</f>
        <v>0.55933333333333335</v>
      </c>
      <c r="AQ4" s="14">
        <v>2.4666666666666667E-2</v>
      </c>
      <c r="AR4" s="14">
        <f t="shared" si="12"/>
        <v>2267.5675675675679</v>
      </c>
      <c r="AS4" s="15">
        <f t="shared" ref="AS4:AS6" si="17">(AN4/1000+1)*0.0112372</f>
        <v>1.1047291319999999E-2</v>
      </c>
      <c r="AT4" s="16">
        <f t="shared" si="13"/>
        <v>1.0926582183487097</v>
      </c>
      <c r="AU4" s="17">
        <f t="shared" si="14"/>
        <v>98.907341781651297</v>
      </c>
      <c r="AV4" s="17">
        <f t="shared" ref="AV4:AV6" si="18">AT4*AP4/100</f>
        <v>6.1116016346304492E-3</v>
      </c>
      <c r="AW4">
        <f t="shared" ref="AW4:AW6" si="19">(AO4*1.5/100+$CK$107*$CK$99/100)/(AQ4*1.5/100+$CK$102*$CK$107/100)</f>
        <v>2267.5675675675679</v>
      </c>
    </row>
    <row r="5" spans="1:49" x14ac:dyDescent="0.3">
      <c r="A5">
        <v>4</v>
      </c>
      <c r="B5" t="str">
        <f t="shared" si="5"/>
        <v>HAN0T1</v>
      </c>
      <c r="C5" t="s">
        <v>14</v>
      </c>
      <c r="D5" t="s">
        <v>7</v>
      </c>
      <c r="E5" t="s">
        <v>8</v>
      </c>
      <c r="F5" t="s">
        <v>39</v>
      </c>
      <c r="G5" t="s">
        <v>15</v>
      </c>
      <c r="H5">
        <v>66.949894539489108</v>
      </c>
      <c r="I5">
        <v>138.49321504305362</v>
      </c>
      <c r="J5">
        <v>0.26241744139367701</v>
      </c>
      <c r="K5">
        <v>0.66946272998688539</v>
      </c>
      <c r="L5">
        <v>6.89</v>
      </c>
      <c r="M5" s="8">
        <v>57.644277120985329</v>
      </c>
      <c r="N5" s="8">
        <v>27.126084627641493</v>
      </c>
      <c r="O5" s="8">
        <v>128.9145957687507</v>
      </c>
      <c r="P5" s="8">
        <v>15.64883590942957</v>
      </c>
      <c r="Q5" s="8"/>
      <c r="R5" s="8">
        <v>50</v>
      </c>
      <c r="S5">
        <v>-20.481359397563001</v>
      </c>
      <c r="T5">
        <v>1.907</v>
      </c>
      <c r="U5" s="13">
        <v>1.9279999999999999</v>
      </c>
      <c r="V5" s="14">
        <f t="shared" si="6"/>
        <v>0.9534999999999999</v>
      </c>
      <c r="W5" s="14">
        <v>0.17199999999999999</v>
      </c>
      <c r="X5" s="13">
        <f t="shared" si="7"/>
        <v>11.087209302325583</v>
      </c>
      <c r="Y5" s="15">
        <f t="shared" si="8"/>
        <v>1.1007046868177705E-2</v>
      </c>
      <c r="Z5" s="16">
        <f t="shared" si="9"/>
        <v>1.0887210828326581</v>
      </c>
      <c r="AA5" s="17">
        <f t="shared" si="10"/>
        <v>98.911278917167337</v>
      </c>
      <c r="AB5" s="17">
        <f t="shared" si="15"/>
        <v>1.0380955524809395E-2</v>
      </c>
      <c r="AD5" s="14">
        <v>-26.31</v>
      </c>
      <c r="AE5">
        <v>1.1100000000000001</v>
      </c>
      <c r="AF5" s="14">
        <f t="shared" si="11"/>
        <v>0.55500000000000005</v>
      </c>
      <c r="AG5" s="14">
        <v>-11.89</v>
      </c>
      <c r="AH5" s="14">
        <f t="shared" si="0"/>
        <v>-9.3355761143818342E-2</v>
      </c>
      <c r="AI5" s="15">
        <f t="shared" si="1"/>
        <v>1.0941549267999999E-2</v>
      </c>
      <c r="AJ5" s="16">
        <f t="shared" si="2"/>
        <v>1.0823127485384816</v>
      </c>
      <c r="AK5" s="17">
        <f t="shared" si="3"/>
        <v>98.917687251461516</v>
      </c>
      <c r="AL5" s="17">
        <f t="shared" si="4"/>
        <v>6.0068357543885727E-3</v>
      </c>
      <c r="AN5" s="14">
        <v>-12.39</v>
      </c>
      <c r="AO5" s="14">
        <v>47.193666666666672</v>
      </c>
      <c r="AP5" s="14">
        <f t="shared" si="16"/>
        <v>0.47193666666666673</v>
      </c>
      <c r="AQ5" s="14">
        <v>6.7000000000000004E-2</v>
      </c>
      <c r="AR5" s="14">
        <f t="shared" si="12"/>
        <v>704.38308457711446</v>
      </c>
      <c r="AS5" s="15">
        <f t="shared" si="17"/>
        <v>1.1097971092E-2</v>
      </c>
      <c r="AT5" s="16">
        <f t="shared" si="13"/>
        <v>1.0976158007728998</v>
      </c>
      <c r="AU5" s="17">
        <f t="shared" si="14"/>
        <v>98.9023841992271</v>
      </c>
      <c r="AV5" s="17">
        <f t="shared" si="18"/>
        <v>5.1800514229742647E-3</v>
      </c>
      <c r="AW5">
        <f t="shared" si="19"/>
        <v>704.38308457711457</v>
      </c>
    </row>
    <row r="6" spans="1:49" x14ac:dyDescent="0.3">
      <c r="A6">
        <v>5</v>
      </c>
      <c r="B6" t="str">
        <f t="shared" si="5"/>
        <v>PLN0T1</v>
      </c>
      <c r="C6" t="s">
        <v>16</v>
      </c>
      <c r="D6" t="s">
        <v>7</v>
      </c>
      <c r="E6" t="s">
        <v>8</v>
      </c>
      <c r="F6" t="s">
        <v>39</v>
      </c>
      <c r="G6" t="s">
        <v>17</v>
      </c>
      <c r="H6">
        <v>59.792422169398989</v>
      </c>
      <c r="I6">
        <v>86.900575841399601</v>
      </c>
      <c r="J6">
        <v>12.494642152813054</v>
      </c>
      <c r="K6">
        <v>0.36869578335273784</v>
      </c>
      <c r="L6">
        <v>6.12</v>
      </c>
      <c r="M6" s="8">
        <v>102.33583775096908</v>
      </c>
      <c r="N6" s="8">
        <v>36.376982298828764</v>
      </c>
      <c r="O6" s="8">
        <v>40.197597816725938</v>
      </c>
      <c r="P6" s="8">
        <v>17.473644881425699</v>
      </c>
      <c r="Q6" s="8"/>
      <c r="R6" s="8">
        <v>50</v>
      </c>
      <c r="S6">
        <v>-19.249932089728716</v>
      </c>
      <c r="T6">
        <v>2.0179999999999998</v>
      </c>
      <c r="U6" s="13">
        <v>1.353</v>
      </c>
      <c r="V6" s="14">
        <f t="shared" si="6"/>
        <v>1.0089999999999999</v>
      </c>
      <c r="W6" s="14">
        <v>0.16200000000000001</v>
      </c>
      <c r="X6" s="13">
        <f t="shared" si="7"/>
        <v>12.456790123456788</v>
      </c>
      <c r="Y6" s="15">
        <f t="shared" si="8"/>
        <v>1.1020884663121301E-2</v>
      </c>
      <c r="Z6" s="16">
        <f t="shared" si="9"/>
        <v>1.0900748768205248</v>
      </c>
      <c r="AA6" s="17">
        <f t="shared" si="10"/>
        <v>98.909925123179477</v>
      </c>
      <c r="AB6" s="17">
        <f t="shared" si="15"/>
        <v>1.0998855507119093E-2</v>
      </c>
      <c r="AD6" s="14">
        <v>-26.31</v>
      </c>
      <c r="AE6">
        <v>1.1100000000000001</v>
      </c>
      <c r="AF6" s="14">
        <f t="shared" si="11"/>
        <v>0.55500000000000005</v>
      </c>
      <c r="AG6" s="14">
        <v>-10.89</v>
      </c>
      <c r="AH6" s="14">
        <f t="shared" si="0"/>
        <v>-0.10192837465564739</v>
      </c>
      <c r="AI6" s="15">
        <f t="shared" si="1"/>
        <v>1.0941549267999999E-2</v>
      </c>
      <c r="AJ6" s="16">
        <f t="shared" si="2"/>
        <v>1.0823127485384816</v>
      </c>
      <c r="AK6" s="17">
        <f t="shared" si="3"/>
        <v>98.917687251461516</v>
      </c>
      <c r="AL6" s="17">
        <f t="shared" si="4"/>
        <v>6.0068357543885727E-3</v>
      </c>
      <c r="AN6" s="14">
        <v>-10.65</v>
      </c>
      <c r="AO6" s="14">
        <v>50.042999999999999</v>
      </c>
      <c r="AP6" s="14">
        <f t="shared" si="16"/>
        <v>0.50043000000000004</v>
      </c>
      <c r="AQ6" s="14">
        <v>3.1333333333333331E-2</v>
      </c>
      <c r="AR6" s="14">
        <f t="shared" si="12"/>
        <v>1597.1170212765958</v>
      </c>
      <c r="AS6" s="15">
        <f t="shared" si="17"/>
        <v>1.1117523819999999E-2</v>
      </c>
      <c r="AT6" s="16">
        <f t="shared" si="13"/>
        <v>1.0995283493849473</v>
      </c>
      <c r="AU6" s="17">
        <f t="shared" si="14"/>
        <v>98.900471650615046</v>
      </c>
      <c r="AV6" s="17">
        <f t="shared" si="18"/>
        <v>5.5023697188270916E-3</v>
      </c>
      <c r="AW6">
        <f t="shared" si="19"/>
        <v>1597.1170212765958</v>
      </c>
    </row>
    <row r="7" spans="1:49" x14ac:dyDescent="0.3">
      <c r="A7">
        <v>6</v>
      </c>
      <c r="B7" t="str">
        <f t="shared" si="5"/>
        <v>CON0T1</v>
      </c>
      <c r="C7" t="s">
        <v>6</v>
      </c>
      <c r="D7" t="s">
        <v>7</v>
      </c>
      <c r="E7" t="s">
        <v>8</v>
      </c>
      <c r="F7" t="s">
        <v>39</v>
      </c>
      <c r="G7" t="s">
        <v>9</v>
      </c>
      <c r="H7">
        <v>59.657139801980186</v>
      </c>
      <c r="I7">
        <v>94.061674260519823</v>
      </c>
      <c r="J7">
        <v>8.3188695712033986</v>
      </c>
      <c r="K7">
        <v>0.93498395856483063</v>
      </c>
      <c r="L7">
        <v>6.13</v>
      </c>
      <c r="M7" s="8">
        <v>99.756959927978201</v>
      </c>
      <c r="N7" s="8">
        <v>41.198868939411454</v>
      </c>
      <c r="O7" s="8">
        <v>47.762895553263832</v>
      </c>
      <c r="P7" s="8">
        <v>22.126112520524309</v>
      </c>
      <c r="Q7" s="8"/>
      <c r="R7" s="8">
        <v>50</v>
      </c>
      <c r="S7">
        <v>-26.335951347545901</v>
      </c>
      <c r="T7">
        <v>1.069</v>
      </c>
      <c r="U7" s="14">
        <v>1.8109999999999999</v>
      </c>
      <c r="V7" s="14">
        <f t="shared" si="6"/>
        <v>0.53449999999999998</v>
      </c>
      <c r="W7" s="14">
        <v>0.17199999999999999</v>
      </c>
      <c r="X7" s="13">
        <f t="shared" si="7"/>
        <v>6.2151162790697674</v>
      </c>
      <c r="Y7" s="15">
        <f t="shared" si="8"/>
        <v>1.0941257647517357E-2</v>
      </c>
      <c r="Z7" s="16">
        <f t="shared" si="9"/>
        <v>1.0822842143150735</v>
      </c>
      <c r="AA7" s="17">
        <f t="shared" si="10"/>
        <v>98.917715785684933</v>
      </c>
      <c r="AB7" s="17">
        <f t="shared" si="15"/>
        <v>5.784809125514068E-3</v>
      </c>
      <c r="AD7" s="14">
        <v>-26.31</v>
      </c>
      <c r="AE7">
        <v>1.1100000000000001</v>
      </c>
      <c r="AF7" s="14">
        <f t="shared" si="11"/>
        <v>0.55500000000000005</v>
      </c>
      <c r="AG7" s="14">
        <v>-9.89</v>
      </c>
      <c r="AH7" s="14">
        <f t="shared" si="0"/>
        <v>-0.1122345803842265</v>
      </c>
      <c r="AI7" s="15">
        <f t="shared" si="1"/>
        <v>1.0941549267999999E-2</v>
      </c>
      <c r="AJ7" s="16">
        <f t="shared" si="2"/>
        <v>1.0823127485384816</v>
      </c>
      <c r="AK7" s="17">
        <f t="shared" si="3"/>
        <v>98.917687251461516</v>
      </c>
      <c r="AL7" s="17">
        <f t="shared" si="4"/>
        <v>6.0068357543885727E-3</v>
      </c>
      <c r="AN7" s="14"/>
      <c r="AO7" s="14"/>
      <c r="AP7" s="14"/>
      <c r="AQ7" s="14"/>
      <c r="AR7" s="14"/>
      <c r="AS7" s="15"/>
      <c r="AT7" s="16"/>
      <c r="AU7" s="17"/>
      <c r="AV7" s="17"/>
    </row>
    <row r="8" spans="1:49" x14ac:dyDescent="0.3">
      <c r="A8">
        <v>7</v>
      </c>
      <c r="B8" t="str">
        <f t="shared" si="5"/>
        <v>LDN0T1</v>
      </c>
      <c r="C8" t="s">
        <v>10</v>
      </c>
      <c r="D8" t="s">
        <v>7</v>
      </c>
      <c r="E8" t="s">
        <v>8</v>
      </c>
      <c r="F8" t="s">
        <v>39</v>
      </c>
      <c r="G8" t="s">
        <v>11</v>
      </c>
      <c r="H8">
        <v>64.397446265634983</v>
      </c>
      <c r="I8">
        <v>114.9491038280164</v>
      </c>
      <c r="J8">
        <v>11.375802335648526</v>
      </c>
      <c r="K8">
        <v>0.78278057834167458</v>
      </c>
      <c r="L8">
        <v>6.14</v>
      </c>
      <c r="M8" s="8">
        <v>101.72937354666037</v>
      </c>
      <c r="N8" s="8">
        <v>40.892186101868319</v>
      </c>
      <c r="O8" s="8">
        <v>45.777243203151428</v>
      </c>
      <c r="P8" s="8">
        <v>19.938020387849036</v>
      </c>
      <c r="Q8" s="8"/>
      <c r="R8" s="8">
        <v>50</v>
      </c>
      <c r="S8">
        <v>-31.382071301670464</v>
      </c>
      <c r="T8">
        <v>2.8109999999999999</v>
      </c>
      <c r="U8" s="14">
        <v>1.7654000000000001</v>
      </c>
      <c r="V8" s="14">
        <f t="shared" si="6"/>
        <v>1.4055000000000002</v>
      </c>
      <c r="W8" s="14">
        <v>0.171133333333333</v>
      </c>
      <c r="X8" s="13">
        <f t="shared" si="7"/>
        <v>16.425788858589826</v>
      </c>
      <c r="Y8" s="15">
        <f t="shared" si="8"/>
        <v>1.0884553388368868E-2</v>
      </c>
      <c r="Z8" s="16">
        <f t="shared" si="9"/>
        <v>1.0767355532226799</v>
      </c>
      <c r="AA8" s="17">
        <f t="shared" si="10"/>
        <v>98.923264446777324</v>
      </c>
      <c r="AB8" s="17">
        <f t="shared" si="15"/>
        <v>1.5133518200544769E-2</v>
      </c>
      <c r="AD8" s="14">
        <v>-26.31</v>
      </c>
      <c r="AE8">
        <v>1.1100000000000001</v>
      </c>
      <c r="AF8" s="14">
        <f t="shared" si="11"/>
        <v>0.55500000000000005</v>
      </c>
      <c r="AG8" s="14">
        <v>-8.89</v>
      </c>
      <c r="AH8" s="14">
        <f t="shared" si="0"/>
        <v>-0.12485939257592801</v>
      </c>
      <c r="AI8" s="15">
        <f t="shared" si="1"/>
        <v>1.0941549267999999E-2</v>
      </c>
      <c r="AJ8" s="16">
        <f t="shared" si="2"/>
        <v>1.0823127485384816</v>
      </c>
      <c r="AK8" s="17">
        <f t="shared" si="3"/>
        <v>98.917687251461516</v>
      </c>
      <c r="AL8" s="17">
        <f t="shared" si="4"/>
        <v>6.0068357543885727E-3</v>
      </c>
      <c r="AN8" s="14">
        <v>-32.270000000000003</v>
      </c>
      <c r="AO8" s="14">
        <v>86.137</v>
      </c>
      <c r="AP8" s="14">
        <f>AO8*1/100</f>
        <v>0.86136999999999997</v>
      </c>
      <c r="AQ8" s="14">
        <v>0.10866666666666668</v>
      </c>
      <c r="AR8" s="14">
        <f t="shared" ref="AR8:AR11" si="20">AO8/AQ8</f>
        <v>792.67177914110425</v>
      </c>
      <c r="AS8" s="15">
        <f t="shared" ref="AS8:AS11" si="21">(AN8/1000+1)*0.0112372</f>
        <v>1.0874575555999999E-2</v>
      </c>
      <c r="AT8" s="16">
        <f t="shared" ref="AT8:AT11" si="22">AS8/(1+AS8)*100</f>
        <v>1.0757591316428923</v>
      </c>
      <c r="AU8" s="17">
        <f t="shared" ref="AU8:AU11" si="23">100-AT8</f>
        <v>98.924240868357103</v>
      </c>
      <c r="AV8" s="17">
        <f t="shared" ref="AV8:AV11" si="24">AT8*AP8/100</f>
        <v>9.2662664322323805E-3</v>
      </c>
      <c r="AW8">
        <f>(AO8*1.5/100+$CK$107*$CK$99/100)/(AQ8*1.5/100+$CK$102*$CK$107/100)</f>
        <v>792.67177914110414</v>
      </c>
    </row>
    <row r="9" spans="1:49" x14ac:dyDescent="0.3">
      <c r="A9">
        <v>8</v>
      </c>
      <c r="B9" t="str">
        <f t="shared" si="5"/>
        <v>BSN0T1</v>
      </c>
      <c r="C9" t="s">
        <v>12</v>
      </c>
      <c r="D9" t="s">
        <v>7</v>
      </c>
      <c r="E9" t="s">
        <v>8</v>
      </c>
      <c r="F9" t="s">
        <v>39</v>
      </c>
      <c r="G9" t="s">
        <v>13</v>
      </c>
      <c r="H9">
        <v>66.22638431372549</v>
      </c>
      <c r="I9">
        <v>128.75133079058111</v>
      </c>
      <c r="J9">
        <v>6.2588807089083343</v>
      </c>
      <c r="K9">
        <v>1.1533232846711579</v>
      </c>
      <c r="L9">
        <v>6.3</v>
      </c>
      <c r="M9" s="8">
        <v>96.743122434844707</v>
      </c>
      <c r="N9" s="8">
        <v>41.586204925634199</v>
      </c>
      <c r="O9" s="8">
        <v>44.642827341054613</v>
      </c>
      <c r="P9" s="8">
        <v>19.999723282057374</v>
      </c>
      <c r="Q9" s="8"/>
      <c r="R9" s="8">
        <v>50</v>
      </c>
      <c r="S9">
        <v>-20.372079077722329</v>
      </c>
      <c r="T9">
        <v>2.3690000000000002</v>
      </c>
      <c r="U9" s="13">
        <v>1.78037142857143</v>
      </c>
      <c r="V9" s="14">
        <f t="shared" ref="V9:V21" si="25">T9*R9/100</f>
        <v>1.1845000000000001</v>
      </c>
      <c r="W9" s="14">
        <v>0.17179047619047599</v>
      </c>
      <c r="X9" s="13">
        <f t="shared" ref="X9:X21" si="26">T9/W9</f>
        <v>13.790054329748326</v>
      </c>
      <c r="Y9" s="15">
        <f t="shared" ref="Y9:Y21" si="27">(S9/1000+1)*0.0112372</f>
        <v>1.1008274872987818E-2</v>
      </c>
      <c r="Z9" s="16">
        <f t="shared" ref="Z9:Z21" si="28">Y9/(1+Y9)*100</f>
        <v>1.0888412238139968</v>
      </c>
      <c r="AA9" s="17">
        <f t="shared" ref="AA9:AA21" si="29">100-Z9</f>
        <v>98.911158776185999</v>
      </c>
      <c r="AB9" s="17">
        <f t="shared" si="15"/>
        <v>1.2897324296076793E-2</v>
      </c>
      <c r="AD9" s="14">
        <v>-26.31</v>
      </c>
      <c r="AE9">
        <v>1.1100000000000001</v>
      </c>
      <c r="AF9" s="14">
        <f t="shared" si="11"/>
        <v>0.55500000000000005</v>
      </c>
      <c r="AG9" s="14">
        <v>-7.89</v>
      </c>
      <c r="AH9" s="14">
        <f t="shared" si="0"/>
        <v>-0.14068441064638784</v>
      </c>
      <c r="AI9" s="15">
        <f t="shared" si="1"/>
        <v>1.0941549267999999E-2</v>
      </c>
      <c r="AJ9" s="16">
        <f t="shared" si="2"/>
        <v>1.0823127485384816</v>
      </c>
      <c r="AK9" s="17">
        <f t="shared" si="3"/>
        <v>98.917687251461516</v>
      </c>
      <c r="AL9" s="17">
        <f t="shared" si="4"/>
        <v>6.0068357543885727E-3</v>
      </c>
      <c r="AN9" s="14">
        <v>-16.899999999999999</v>
      </c>
      <c r="AO9" s="14">
        <v>55.933333333333337</v>
      </c>
      <c r="AP9" s="14">
        <f t="shared" ref="AP9:AP11" si="30">AO9*1/100</f>
        <v>0.55933333333333335</v>
      </c>
      <c r="AQ9" s="14">
        <v>2.4666666666666667E-2</v>
      </c>
      <c r="AR9" s="14">
        <f t="shared" si="20"/>
        <v>2267.5675675675679</v>
      </c>
      <c r="AS9" s="15">
        <f t="shared" si="21"/>
        <v>1.1047291319999999E-2</v>
      </c>
      <c r="AT9" s="16">
        <f t="shared" si="22"/>
        <v>1.0926582183487097</v>
      </c>
      <c r="AU9" s="17">
        <f t="shared" si="23"/>
        <v>98.907341781651297</v>
      </c>
      <c r="AV9" s="17">
        <f t="shared" si="24"/>
        <v>6.1116016346304492E-3</v>
      </c>
      <c r="AW9">
        <f t="shared" ref="AW9:AW11" si="31">(AO9*1.5/100+$CK$107*$CK$99/100)/(AQ9*1.5/100+$CK$102*$CK$107/100)</f>
        <v>2267.5675675675679</v>
      </c>
    </row>
    <row r="10" spans="1:49" x14ac:dyDescent="0.3">
      <c r="A10">
        <v>9</v>
      </c>
      <c r="B10" t="str">
        <f t="shared" si="5"/>
        <v>HAN0T1</v>
      </c>
      <c r="C10" t="s">
        <v>14</v>
      </c>
      <c r="D10" t="s">
        <v>7</v>
      </c>
      <c r="E10" t="s">
        <v>8</v>
      </c>
      <c r="F10" t="s">
        <v>39</v>
      </c>
      <c r="G10" t="s">
        <v>15</v>
      </c>
      <c r="H10">
        <v>65.350399715441753</v>
      </c>
      <c r="I10">
        <v>165.91069753153795</v>
      </c>
      <c r="J10">
        <v>0</v>
      </c>
      <c r="K10">
        <v>0.8060760016846279</v>
      </c>
      <c r="L10">
        <v>6.96</v>
      </c>
      <c r="M10" s="8">
        <v>65.000517928698542</v>
      </c>
      <c r="N10" s="8">
        <v>28.039287387566837</v>
      </c>
      <c r="O10" s="8">
        <v>142.46333754076107</v>
      </c>
      <c r="P10" s="8">
        <v>14.205226813600396</v>
      </c>
      <c r="Q10" s="8"/>
      <c r="R10" s="8">
        <v>50</v>
      </c>
      <c r="S10">
        <v>-20.378150206602367</v>
      </c>
      <c r="T10">
        <v>2.0299999999999998</v>
      </c>
      <c r="U10" s="13">
        <v>1.79534285714286</v>
      </c>
      <c r="V10" s="14">
        <f t="shared" si="25"/>
        <v>1.0149999999999999</v>
      </c>
      <c r="W10" s="14">
        <v>0.17244761904761899</v>
      </c>
      <c r="X10" s="13">
        <f t="shared" si="26"/>
        <v>11.771690506433979</v>
      </c>
      <c r="Y10" s="15">
        <f t="shared" si="27"/>
        <v>1.1008206650498367E-2</v>
      </c>
      <c r="Z10" s="16">
        <f t="shared" si="28"/>
        <v>1.0888345493226903</v>
      </c>
      <c r="AA10" s="17">
        <f t="shared" si="29"/>
        <v>98.911165450677316</v>
      </c>
      <c r="AB10" s="17">
        <f t="shared" ref="AB10:AB21" si="32">Z10*V10/100</f>
        <v>1.1051670675625305E-2</v>
      </c>
      <c r="AD10" s="14">
        <v>-26.31</v>
      </c>
      <c r="AE10">
        <v>1.1100000000000001</v>
      </c>
      <c r="AF10" s="14">
        <f t="shared" si="11"/>
        <v>0.55500000000000005</v>
      </c>
      <c r="AG10" s="14">
        <v>-6.89</v>
      </c>
      <c r="AH10" s="14">
        <f t="shared" si="0"/>
        <v>-0.16110304789550076</v>
      </c>
      <c r="AI10" s="15">
        <f t="shared" si="1"/>
        <v>1.0941549267999999E-2</v>
      </c>
      <c r="AJ10" s="16">
        <f t="shared" si="2"/>
        <v>1.0823127485384816</v>
      </c>
      <c r="AK10" s="17">
        <f t="shared" si="3"/>
        <v>98.917687251461516</v>
      </c>
      <c r="AL10" s="17">
        <f t="shared" si="4"/>
        <v>6.0068357543885727E-3</v>
      </c>
      <c r="AN10" s="14">
        <v>-12.39</v>
      </c>
      <c r="AO10" s="14">
        <v>47.193666666666672</v>
      </c>
      <c r="AP10" s="14">
        <f t="shared" si="30"/>
        <v>0.47193666666666673</v>
      </c>
      <c r="AQ10" s="14">
        <v>6.7000000000000004E-2</v>
      </c>
      <c r="AR10" s="14">
        <f t="shared" si="20"/>
        <v>704.38308457711446</v>
      </c>
      <c r="AS10" s="15">
        <f t="shared" si="21"/>
        <v>1.1097971092E-2</v>
      </c>
      <c r="AT10" s="16">
        <f t="shared" si="22"/>
        <v>1.0976158007728998</v>
      </c>
      <c r="AU10" s="17">
        <f t="shared" si="23"/>
        <v>98.9023841992271</v>
      </c>
      <c r="AV10" s="17">
        <f t="shared" si="24"/>
        <v>5.1800514229742647E-3</v>
      </c>
      <c r="AW10">
        <f t="shared" si="31"/>
        <v>704.38308457711457</v>
      </c>
    </row>
    <row r="11" spans="1:49" x14ac:dyDescent="0.3">
      <c r="A11">
        <v>10</v>
      </c>
      <c r="B11" t="str">
        <f t="shared" si="5"/>
        <v>PLN0T1</v>
      </c>
      <c r="C11" t="s">
        <v>16</v>
      </c>
      <c r="D11" t="s">
        <v>7</v>
      </c>
      <c r="E11" t="s">
        <v>8</v>
      </c>
      <c r="F11" t="s">
        <v>39</v>
      </c>
      <c r="G11" t="s">
        <v>17</v>
      </c>
      <c r="H11">
        <v>57.880732125739186</v>
      </c>
      <c r="I11">
        <v>121.05863426870594</v>
      </c>
      <c r="J11">
        <v>11.964038761673988</v>
      </c>
      <c r="K11">
        <v>0.70387593518871838</v>
      </c>
      <c r="L11">
        <v>6.1</v>
      </c>
      <c r="M11" s="8">
        <v>110.95271765907577</v>
      </c>
      <c r="N11" s="8">
        <v>43.475318371546393</v>
      </c>
      <c r="O11" s="8">
        <v>46.143869275256158</v>
      </c>
      <c r="P11" s="8">
        <v>20.153636590142227</v>
      </c>
      <c r="Q11" s="8"/>
      <c r="R11" s="8">
        <v>50</v>
      </c>
      <c r="S11">
        <v>-17.763517368932849</v>
      </c>
      <c r="T11">
        <v>2.016</v>
      </c>
      <c r="U11" s="13">
        <v>1.81031428571429</v>
      </c>
      <c r="V11" s="14">
        <f t="shared" si="25"/>
        <v>1.008</v>
      </c>
      <c r="W11" s="14">
        <v>0.17310476190476201</v>
      </c>
      <c r="X11" s="13">
        <f t="shared" si="26"/>
        <v>11.646126760563373</v>
      </c>
      <c r="Y11" s="15">
        <f t="shared" si="27"/>
        <v>1.1037587802621826E-2</v>
      </c>
      <c r="Z11" s="16">
        <f t="shared" si="28"/>
        <v>1.0917089469058019</v>
      </c>
      <c r="AA11" s="17">
        <f t="shared" si="29"/>
        <v>98.908291053094203</v>
      </c>
      <c r="AB11" s="17">
        <f t="shared" si="32"/>
        <v>1.1004426184810482E-2</v>
      </c>
      <c r="AD11" s="14">
        <v>-26.31</v>
      </c>
      <c r="AE11">
        <v>1.1100000000000001</v>
      </c>
      <c r="AF11" s="14">
        <f t="shared" si="11"/>
        <v>0.55500000000000005</v>
      </c>
      <c r="AG11" s="14">
        <v>-5.89</v>
      </c>
      <c r="AH11" s="14">
        <f t="shared" si="0"/>
        <v>-0.18845500848896438</v>
      </c>
      <c r="AI11" s="15">
        <f t="shared" si="1"/>
        <v>1.0941549267999999E-2</v>
      </c>
      <c r="AJ11" s="16">
        <f t="shared" si="2"/>
        <v>1.0823127485384816</v>
      </c>
      <c r="AK11" s="17">
        <f t="shared" si="3"/>
        <v>98.917687251461516</v>
      </c>
      <c r="AL11" s="17">
        <f t="shared" si="4"/>
        <v>6.0068357543885727E-3</v>
      </c>
      <c r="AN11" s="14">
        <v>-10.65</v>
      </c>
      <c r="AO11" s="14">
        <v>50.042999999999999</v>
      </c>
      <c r="AP11" s="14">
        <f t="shared" si="30"/>
        <v>0.50043000000000004</v>
      </c>
      <c r="AQ11" s="14">
        <v>3.1333333333333331E-2</v>
      </c>
      <c r="AR11" s="14">
        <f t="shared" si="20"/>
        <v>1597.1170212765958</v>
      </c>
      <c r="AS11" s="15">
        <f t="shared" si="21"/>
        <v>1.1117523819999999E-2</v>
      </c>
      <c r="AT11" s="16">
        <f t="shared" si="22"/>
        <v>1.0995283493849473</v>
      </c>
      <c r="AU11" s="17">
        <f t="shared" si="23"/>
        <v>98.900471650615046</v>
      </c>
      <c r="AV11" s="17">
        <f t="shared" si="24"/>
        <v>5.5023697188270916E-3</v>
      </c>
      <c r="AW11">
        <f t="shared" si="31"/>
        <v>1597.1170212765958</v>
      </c>
    </row>
    <row r="12" spans="1:49" x14ac:dyDescent="0.3">
      <c r="A12">
        <v>11</v>
      </c>
      <c r="B12" t="str">
        <f t="shared" si="5"/>
        <v>CON0T1</v>
      </c>
      <c r="C12" t="s">
        <v>6</v>
      </c>
      <c r="D12" t="s">
        <v>7</v>
      </c>
      <c r="E12" t="s">
        <v>8</v>
      </c>
      <c r="F12" t="s">
        <v>39</v>
      </c>
      <c r="G12" t="s">
        <v>9</v>
      </c>
      <c r="H12">
        <v>57.123451302605183</v>
      </c>
      <c r="I12">
        <v>95.515346470331139</v>
      </c>
      <c r="J12">
        <v>13.494448980755681</v>
      </c>
      <c r="K12">
        <v>0.52733154435167073</v>
      </c>
      <c r="L12">
        <v>6.11</v>
      </c>
      <c r="M12" s="8">
        <v>107.11191420825165</v>
      </c>
      <c r="N12" s="8">
        <v>43.629910511727452</v>
      </c>
      <c r="O12" s="8">
        <v>41.077679748881209</v>
      </c>
      <c r="P12" s="8">
        <v>19.689358721305524</v>
      </c>
      <c r="Q12" s="8"/>
      <c r="R12" s="8">
        <v>50</v>
      </c>
      <c r="S12">
        <v>-26.545405293907198</v>
      </c>
      <c r="T12">
        <v>1.111</v>
      </c>
      <c r="U12" s="13">
        <v>1.82528571428571</v>
      </c>
      <c r="V12" s="14">
        <f t="shared" si="25"/>
        <v>0.55549999999999999</v>
      </c>
      <c r="W12" s="14">
        <v>0.17376190476190501</v>
      </c>
      <c r="X12" s="13">
        <f t="shared" si="26"/>
        <v>6.3938065223348772</v>
      </c>
      <c r="Y12" s="15">
        <f t="shared" si="27"/>
        <v>1.0938903971631306E-2</v>
      </c>
      <c r="Z12" s="16">
        <f t="shared" si="28"/>
        <v>1.0820539133132689</v>
      </c>
      <c r="AA12" s="17">
        <f t="shared" si="29"/>
        <v>98.917946086686726</v>
      </c>
      <c r="AB12" s="17">
        <f t="shared" si="32"/>
        <v>6.0108094884552092E-3</v>
      </c>
      <c r="AD12" s="14">
        <v>-26.31</v>
      </c>
      <c r="AE12">
        <v>1.1100000000000001</v>
      </c>
      <c r="AF12" s="14">
        <f t="shared" si="11"/>
        <v>0.55500000000000005</v>
      </c>
      <c r="AG12" s="14">
        <v>-4.8899999999999997</v>
      </c>
      <c r="AH12" s="14">
        <f t="shared" si="0"/>
        <v>-0.22699386503067487</v>
      </c>
      <c r="AI12" s="15">
        <f t="shared" si="1"/>
        <v>1.0941549267999999E-2</v>
      </c>
      <c r="AJ12" s="16">
        <f t="shared" si="2"/>
        <v>1.0823127485384816</v>
      </c>
      <c r="AK12" s="17">
        <f t="shared" si="3"/>
        <v>98.917687251461516</v>
      </c>
      <c r="AL12" s="17">
        <f t="shared" si="4"/>
        <v>6.0068357543885727E-3</v>
      </c>
      <c r="AN12" s="14"/>
      <c r="AO12" s="14"/>
      <c r="AP12" s="14"/>
      <c r="AQ12" s="14"/>
      <c r="AR12" s="14"/>
      <c r="AS12" s="15"/>
      <c r="AT12" s="16"/>
      <c r="AU12" s="17"/>
      <c r="AV12" s="17"/>
    </row>
    <row r="13" spans="1:49" x14ac:dyDescent="0.3">
      <c r="A13">
        <v>12</v>
      </c>
      <c r="B13" t="str">
        <f t="shared" si="5"/>
        <v>LDN0T1</v>
      </c>
      <c r="C13" t="s">
        <v>10</v>
      </c>
      <c r="D13" t="s">
        <v>7</v>
      </c>
      <c r="E13" t="s">
        <v>8</v>
      </c>
      <c r="F13" t="s">
        <v>39</v>
      </c>
      <c r="G13" t="s">
        <v>11</v>
      </c>
      <c r="H13">
        <v>60.740456082276417</v>
      </c>
      <c r="I13">
        <v>118.55043289089667</v>
      </c>
      <c r="J13">
        <v>12.10654779995351</v>
      </c>
      <c r="K13">
        <v>0.36725995518425059</v>
      </c>
      <c r="L13">
        <v>6.13</v>
      </c>
      <c r="M13" s="8">
        <v>116.3037078250883</v>
      </c>
      <c r="N13" s="8">
        <v>46.357860895556421</v>
      </c>
      <c r="O13" s="8">
        <v>46.978798331720469</v>
      </c>
      <c r="P13" s="8">
        <v>21.827449865981187</v>
      </c>
      <c r="Q13" s="8"/>
      <c r="R13" s="8">
        <v>50</v>
      </c>
      <c r="S13">
        <v>-30.960127844507852</v>
      </c>
      <c r="T13">
        <v>2.4209999999999998</v>
      </c>
      <c r="U13" s="14">
        <v>1.8402571428571399</v>
      </c>
      <c r="V13" s="14">
        <f t="shared" si="25"/>
        <v>1.2104999999999999</v>
      </c>
      <c r="W13" s="14">
        <v>0.174419047619048</v>
      </c>
      <c r="X13" s="13">
        <f t="shared" si="26"/>
        <v>13.880364748279973</v>
      </c>
      <c r="Y13" s="15">
        <f t="shared" si="27"/>
        <v>1.0889294851385695E-2</v>
      </c>
      <c r="Z13" s="16">
        <f t="shared" si="28"/>
        <v>1.0771995417150566</v>
      </c>
      <c r="AA13" s="17">
        <f t="shared" si="29"/>
        <v>98.922800458284939</v>
      </c>
      <c r="AB13" s="17">
        <f t="shared" si="32"/>
        <v>1.3039500452460759E-2</v>
      </c>
      <c r="AD13" s="14">
        <v>-26.31</v>
      </c>
      <c r="AE13">
        <v>1.1100000000000001</v>
      </c>
      <c r="AF13" s="14">
        <f t="shared" si="11"/>
        <v>0.55500000000000005</v>
      </c>
      <c r="AG13" s="14">
        <v>-3.89</v>
      </c>
      <c r="AH13" s="14">
        <f t="shared" si="0"/>
        <v>-0.28534704370179947</v>
      </c>
      <c r="AI13" s="15">
        <f t="shared" si="1"/>
        <v>1.0941549267999999E-2</v>
      </c>
      <c r="AJ13" s="16">
        <f t="shared" si="2"/>
        <v>1.0823127485384816</v>
      </c>
      <c r="AK13" s="17">
        <f t="shared" si="3"/>
        <v>98.917687251461516</v>
      </c>
      <c r="AL13" s="17">
        <f t="shared" si="4"/>
        <v>6.0068357543885727E-3</v>
      </c>
      <c r="AN13" s="14">
        <v>-32.270000000000003</v>
      </c>
      <c r="AO13" s="14">
        <v>86.137</v>
      </c>
      <c r="AP13" s="14">
        <f>AO13*1/100</f>
        <v>0.86136999999999997</v>
      </c>
      <c r="AQ13" s="14">
        <v>0.10866666666666668</v>
      </c>
      <c r="AR13" s="14">
        <f t="shared" ref="AR13:AR16" si="33">AO13/AQ13</f>
        <v>792.67177914110425</v>
      </c>
      <c r="AS13" s="15">
        <f t="shared" ref="AS13:AS16" si="34">(AN13/1000+1)*0.0112372</f>
        <v>1.0874575555999999E-2</v>
      </c>
      <c r="AT13" s="16">
        <f t="shared" ref="AT13:AT16" si="35">AS13/(1+AS13)*100</f>
        <v>1.0757591316428923</v>
      </c>
      <c r="AU13" s="17">
        <f t="shared" ref="AU13:AU16" si="36">100-AT13</f>
        <v>98.924240868357103</v>
      </c>
      <c r="AV13" s="17">
        <f t="shared" ref="AV13:AV16" si="37">AT13*AP13/100</f>
        <v>9.2662664322323805E-3</v>
      </c>
      <c r="AW13">
        <f>(AO13*1.5/100+$CK$107*$CK$99/100)/(AQ13*1.5/100+$CK$102*$CK$107/100)</f>
        <v>792.67177914110414</v>
      </c>
    </row>
    <row r="14" spans="1:49" x14ac:dyDescent="0.3">
      <c r="A14">
        <v>13</v>
      </c>
      <c r="B14" t="str">
        <f t="shared" si="5"/>
        <v>BSN0T1</v>
      </c>
      <c r="C14" t="s">
        <v>12</v>
      </c>
      <c r="D14" t="s">
        <v>7</v>
      </c>
      <c r="E14" t="s">
        <v>8</v>
      </c>
      <c r="F14" t="s">
        <v>39</v>
      </c>
      <c r="G14" t="s">
        <v>13</v>
      </c>
      <c r="H14">
        <v>69.344773160405722</v>
      </c>
      <c r="I14">
        <v>87.498204269134717</v>
      </c>
      <c r="J14">
        <v>6.2616126816635376</v>
      </c>
      <c r="K14">
        <v>0.19862152988993675</v>
      </c>
      <c r="L14">
        <v>6.33</v>
      </c>
      <c r="M14" s="8">
        <v>120.88271255244027</v>
      </c>
      <c r="N14" s="8">
        <v>49.02979588041692</v>
      </c>
      <c r="O14" s="8">
        <v>48.548728976841907</v>
      </c>
      <c r="P14" s="8">
        <v>21.978374177573169</v>
      </c>
      <c r="Q14" s="8"/>
      <c r="R14" s="8">
        <v>50</v>
      </c>
      <c r="S14">
        <v>-21.655110981036934</v>
      </c>
      <c r="T14">
        <v>2.3780000000000001</v>
      </c>
      <c r="U14" s="14">
        <v>1.8552285714285699</v>
      </c>
      <c r="V14" s="14">
        <f t="shared" si="25"/>
        <v>1.1890000000000001</v>
      </c>
      <c r="W14" s="14">
        <v>0.17507619047619</v>
      </c>
      <c r="X14" s="13">
        <f t="shared" si="26"/>
        <v>13.582657890442293</v>
      </c>
      <c r="Y14" s="15">
        <f t="shared" si="27"/>
        <v>1.0993857186883891E-2</v>
      </c>
      <c r="Z14" s="16">
        <f t="shared" si="28"/>
        <v>1.0874306612974463</v>
      </c>
      <c r="AA14" s="17">
        <f t="shared" si="29"/>
        <v>98.912569338702554</v>
      </c>
      <c r="AB14" s="17">
        <f t="shared" si="32"/>
        <v>1.2929550562826637E-2</v>
      </c>
      <c r="AD14" s="14">
        <v>-26.31</v>
      </c>
      <c r="AE14">
        <v>1.1100000000000001</v>
      </c>
      <c r="AF14" s="14">
        <f t="shared" si="11"/>
        <v>0.55500000000000005</v>
      </c>
      <c r="AG14" s="14">
        <v>-2.89</v>
      </c>
      <c r="AH14" s="14">
        <f t="shared" si="0"/>
        <v>-0.38408304498269896</v>
      </c>
      <c r="AI14" s="15">
        <f t="shared" si="1"/>
        <v>1.0941549267999999E-2</v>
      </c>
      <c r="AJ14" s="16">
        <f t="shared" si="2"/>
        <v>1.0823127485384816</v>
      </c>
      <c r="AK14" s="17">
        <f t="shared" si="3"/>
        <v>98.917687251461516</v>
      </c>
      <c r="AL14" s="17">
        <f t="shared" si="4"/>
        <v>6.0068357543885727E-3</v>
      </c>
      <c r="AN14" s="14">
        <v>-16.899999999999999</v>
      </c>
      <c r="AO14" s="14">
        <v>55.933333333333337</v>
      </c>
      <c r="AP14" s="14">
        <f t="shared" ref="AP14:AP16" si="38">AO14*1/100</f>
        <v>0.55933333333333335</v>
      </c>
      <c r="AQ14" s="14">
        <v>2.4666666666666667E-2</v>
      </c>
      <c r="AR14" s="14">
        <f t="shared" si="33"/>
        <v>2267.5675675675679</v>
      </c>
      <c r="AS14" s="15">
        <f t="shared" si="34"/>
        <v>1.1047291319999999E-2</v>
      </c>
      <c r="AT14" s="16">
        <f t="shared" si="35"/>
        <v>1.0926582183487097</v>
      </c>
      <c r="AU14" s="17">
        <f t="shared" si="36"/>
        <v>98.907341781651297</v>
      </c>
      <c r="AV14" s="17">
        <f t="shared" si="37"/>
        <v>6.1116016346304492E-3</v>
      </c>
      <c r="AW14">
        <f t="shared" ref="AW14:AW16" si="39">(AO14*1.5/100+$CK$107*$CK$99/100)/(AQ14*1.5/100+$CK$102*$CK$107/100)</f>
        <v>2267.5675675675679</v>
      </c>
    </row>
    <row r="15" spans="1:49" x14ac:dyDescent="0.3">
      <c r="A15">
        <v>14</v>
      </c>
      <c r="B15" t="str">
        <f t="shared" si="5"/>
        <v>HAN0T1</v>
      </c>
      <c r="C15" t="s">
        <v>14</v>
      </c>
      <c r="D15" t="s">
        <v>7</v>
      </c>
      <c r="E15" t="s">
        <v>8</v>
      </c>
      <c r="F15" t="s">
        <v>39</v>
      </c>
      <c r="G15" t="s">
        <v>15</v>
      </c>
      <c r="H15">
        <v>66.551631591848491</v>
      </c>
      <c r="I15">
        <v>166.02028649796807</v>
      </c>
      <c r="J15">
        <v>0.56681141800730361</v>
      </c>
      <c r="K15">
        <v>0.62270872078470552</v>
      </c>
      <c r="L15">
        <v>6.94</v>
      </c>
      <c r="M15" s="8">
        <v>63.986623021720106</v>
      </c>
      <c r="N15" s="8">
        <v>27.536271219889699</v>
      </c>
      <c r="O15" s="8">
        <v>132.96851668298493</v>
      </c>
      <c r="P15" s="8">
        <v>14.556227909766127</v>
      </c>
      <c r="Q15" s="8"/>
      <c r="R15" s="8">
        <v>50</v>
      </c>
      <c r="S15">
        <v>-19.220588300141866</v>
      </c>
      <c r="T15">
        <v>2.0790000000000002</v>
      </c>
      <c r="U15" s="13">
        <v>1.8702000000000001</v>
      </c>
      <c r="V15" s="14">
        <f t="shared" si="25"/>
        <v>1.0395000000000001</v>
      </c>
      <c r="W15" s="14">
        <v>0.17573333333333299</v>
      </c>
      <c r="X15" s="13">
        <f t="shared" si="26"/>
        <v>11.830424886191222</v>
      </c>
      <c r="Y15" s="15">
        <f t="shared" si="27"/>
        <v>1.1021214405153645E-2</v>
      </c>
      <c r="Z15" s="16">
        <f t="shared" si="28"/>
        <v>1.0901071360444308</v>
      </c>
      <c r="AA15" s="17">
        <f t="shared" si="29"/>
        <v>98.909892863955562</v>
      </c>
      <c r="AB15" s="17">
        <f t="shared" si="32"/>
        <v>1.1331663679181859E-2</v>
      </c>
      <c r="AD15" s="14">
        <v>-26.31</v>
      </c>
      <c r="AE15">
        <v>1.1100000000000001</v>
      </c>
      <c r="AF15" s="14">
        <f t="shared" si="11"/>
        <v>0.55500000000000005</v>
      </c>
      <c r="AG15" s="14">
        <v>-1.89</v>
      </c>
      <c r="AH15" s="14">
        <f t="shared" si="0"/>
        <v>-0.58730158730158744</v>
      </c>
      <c r="AI15" s="15">
        <f t="shared" si="1"/>
        <v>1.0941549267999999E-2</v>
      </c>
      <c r="AJ15" s="16">
        <f t="shared" si="2"/>
        <v>1.0823127485384816</v>
      </c>
      <c r="AK15" s="17">
        <f t="shared" si="3"/>
        <v>98.917687251461516</v>
      </c>
      <c r="AL15" s="17">
        <f t="shared" si="4"/>
        <v>6.0068357543885727E-3</v>
      </c>
      <c r="AN15" s="14">
        <v>-12.39</v>
      </c>
      <c r="AO15" s="14">
        <v>47.193666666666672</v>
      </c>
      <c r="AP15" s="14">
        <f t="shared" si="38"/>
        <v>0.47193666666666673</v>
      </c>
      <c r="AQ15" s="14">
        <v>6.7000000000000004E-2</v>
      </c>
      <c r="AR15" s="14">
        <f t="shared" si="33"/>
        <v>704.38308457711446</v>
      </c>
      <c r="AS15" s="15">
        <f t="shared" si="34"/>
        <v>1.1097971092E-2</v>
      </c>
      <c r="AT15" s="16">
        <f t="shared" si="35"/>
        <v>1.0976158007728998</v>
      </c>
      <c r="AU15" s="17">
        <f t="shared" si="36"/>
        <v>98.9023841992271</v>
      </c>
      <c r="AV15" s="17">
        <f t="shared" si="37"/>
        <v>5.1800514229742647E-3</v>
      </c>
      <c r="AW15">
        <f t="shared" si="39"/>
        <v>704.38308457711457</v>
      </c>
    </row>
    <row r="16" spans="1:49" x14ac:dyDescent="0.3">
      <c r="A16">
        <v>15</v>
      </c>
      <c r="B16" t="str">
        <f t="shared" si="5"/>
        <v>PLN0T1</v>
      </c>
      <c r="C16" t="s">
        <v>16</v>
      </c>
      <c r="D16" t="s">
        <v>7</v>
      </c>
      <c r="E16" t="s">
        <v>8</v>
      </c>
      <c r="F16" t="s">
        <v>39</v>
      </c>
      <c r="G16" t="s">
        <v>17</v>
      </c>
      <c r="H16">
        <v>59.563709830388838</v>
      </c>
      <c r="I16">
        <v>58.957520435077193</v>
      </c>
      <c r="J16">
        <v>12.233486353807507</v>
      </c>
      <c r="K16">
        <v>2.3277991437458976</v>
      </c>
      <c r="L16">
        <v>6.11</v>
      </c>
      <c r="M16" s="8">
        <v>126.76362217751311</v>
      </c>
      <c r="N16" s="8">
        <v>53.075971109412549</v>
      </c>
      <c r="O16" s="8">
        <v>44.442684289263973</v>
      </c>
      <c r="P16" s="8">
        <v>22.105798921370269</v>
      </c>
      <c r="Q16" s="8"/>
      <c r="R16" s="8">
        <v>50</v>
      </c>
      <c r="S16">
        <v>-18.768289198579069</v>
      </c>
      <c r="T16">
        <v>2.2389999999999999</v>
      </c>
      <c r="U16" s="13">
        <v>1.8851714285714301</v>
      </c>
      <c r="V16" s="14">
        <f t="shared" si="25"/>
        <v>1.1194999999999999</v>
      </c>
      <c r="W16" s="14">
        <v>0.17639047619047599</v>
      </c>
      <c r="X16" s="13">
        <f t="shared" si="26"/>
        <v>12.693429080503227</v>
      </c>
      <c r="Y16" s="15">
        <f t="shared" si="27"/>
        <v>1.1026296980617726E-2</v>
      </c>
      <c r="Z16" s="16">
        <f t="shared" si="28"/>
        <v>1.0906043703855421</v>
      </c>
      <c r="AA16" s="17">
        <f t="shared" si="29"/>
        <v>98.909395629614451</v>
      </c>
      <c r="AB16" s="17">
        <f t="shared" si="32"/>
        <v>1.2209315926466145E-2</v>
      </c>
      <c r="AD16" s="14">
        <v>-26.31</v>
      </c>
      <c r="AE16">
        <v>1.1100000000000001</v>
      </c>
      <c r="AF16" s="14">
        <f t="shared" si="11"/>
        <v>0.55500000000000005</v>
      </c>
      <c r="AG16" s="14">
        <v>-0.89</v>
      </c>
      <c r="AH16" s="14">
        <f t="shared" si="0"/>
        <v>-1.2471910112359552</v>
      </c>
      <c r="AI16" s="15">
        <f t="shared" si="1"/>
        <v>1.0941549267999999E-2</v>
      </c>
      <c r="AJ16" s="16">
        <f t="shared" si="2"/>
        <v>1.0823127485384816</v>
      </c>
      <c r="AK16" s="17">
        <f t="shared" si="3"/>
        <v>98.917687251461516</v>
      </c>
      <c r="AL16" s="17">
        <f t="shared" si="4"/>
        <v>6.0068357543885727E-3</v>
      </c>
      <c r="AN16" s="14">
        <v>-10.65</v>
      </c>
      <c r="AO16" s="14">
        <v>50.042999999999999</v>
      </c>
      <c r="AP16" s="14">
        <f t="shared" si="38"/>
        <v>0.50043000000000004</v>
      </c>
      <c r="AQ16" s="14">
        <v>3.1333333333333331E-2</v>
      </c>
      <c r="AR16" s="14">
        <f t="shared" si="33"/>
        <v>1597.1170212765958</v>
      </c>
      <c r="AS16" s="15">
        <f t="shared" si="34"/>
        <v>1.1117523819999999E-2</v>
      </c>
      <c r="AT16" s="16">
        <f t="shared" si="35"/>
        <v>1.0995283493849473</v>
      </c>
      <c r="AU16" s="17">
        <f t="shared" si="36"/>
        <v>98.900471650615046</v>
      </c>
      <c r="AV16" s="17">
        <f t="shared" si="37"/>
        <v>5.5023697188270916E-3</v>
      </c>
      <c r="AW16">
        <f t="shared" si="39"/>
        <v>1597.1170212765958</v>
      </c>
    </row>
    <row r="17" spans="1:49" x14ac:dyDescent="0.3">
      <c r="A17">
        <v>16</v>
      </c>
      <c r="B17" t="str">
        <f t="shared" si="5"/>
        <v>CON0T1</v>
      </c>
      <c r="C17" t="s">
        <v>6</v>
      </c>
      <c r="D17" t="s">
        <v>7</v>
      </c>
      <c r="E17" t="s">
        <v>8</v>
      </c>
      <c r="F17" t="s">
        <v>39</v>
      </c>
      <c r="G17" t="s">
        <v>9</v>
      </c>
      <c r="H17">
        <v>63.929854377880183</v>
      </c>
      <c r="I17">
        <v>59.298527713448102</v>
      </c>
      <c r="J17">
        <v>11.868093407102451</v>
      </c>
      <c r="K17">
        <v>3.6186369926433795</v>
      </c>
      <c r="L17">
        <v>6.12</v>
      </c>
      <c r="M17" s="8">
        <v>58.587224097697558</v>
      </c>
      <c r="N17" s="8">
        <v>33.190345565956676</v>
      </c>
      <c r="O17" s="8">
        <v>26.96023392872879</v>
      </c>
      <c r="P17" s="8">
        <v>19.155228482626182</v>
      </c>
      <c r="Q17" s="8"/>
      <c r="R17" s="8">
        <v>50</v>
      </c>
      <c r="S17">
        <v>-26.326844654225845</v>
      </c>
      <c r="T17">
        <v>1.1120000000000001</v>
      </c>
      <c r="U17" s="13">
        <v>1.90014285714286</v>
      </c>
      <c r="V17" s="14">
        <f t="shared" si="25"/>
        <v>0.55600000000000005</v>
      </c>
      <c r="W17" s="14">
        <v>0.17704761904761901</v>
      </c>
      <c r="X17" s="13">
        <f t="shared" si="26"/>
        <v>6.2807961269499755</v>
      </c>
      <c r="Y17" s="15">
        <f t="shared" si="27"/>
        <v>1.0941359981251533E-2</v>
      </c>
      <c r="Z17" s="16">
        <f t="shared" si="28"/>
        <v>1.0822942273777825</v>
      </c>
      <c r="AA17" s="17">
        <f t="shared" si="29"/>
        <v>98.917705772622213</v>
      </c>
      <c r="AB17" s="17">
        <f t="shared" si="32"/>
        <v>6.017555904220471E-3</v>
      </c>
      <c r="AD17" s="14">
        <v>-26.31</v>
      </c>
      <c r="AE17">
        <v>1.1100000000000001</v>
      </c>
      <c r="AF17" s="14">
        <f>AE17*50/100</f>
        <v>0.55500000000000005</v>
      </c>
      <c r="AG17" s="14">
        <v>0.11</v>
      </c>
      <c r="AH17" s="14">
        <f>AE17/AG17</f>
        <v>10.090909090909092</v>
      </c>
      <c r="AI17" s="15">
        <f>(AD17/1000+1)*0.0112372</f>
        <v>1.0941549267999999E-2</v>
      </c>
      <c r="AJ17" s="16">
        <f>AI17/(1+AI17)*100</f>
        <v>1.0823127485384816</v>
      </c>
      <c r="AK17" s="17">
        <f>100-AJ17</f>
        <v>98.917687251461516</v>
      </c>
      <c r="AL17" s="17">
        <f>AJ17*AF17/100</f>
        <v>6.0068357543885727E-3</v>
      </c>
      <c r="AN17" s="14"/>
      <c r="AO17" s="14"/>
      <c r="AP17" s="14"/>
      <c r="AQ17" s="14"/>
      <c r="AR17" s="14"/>
      <c r="AS17" s="15"/>
      <c r="AT17" s="16"/>
      <c r="AU17" s="17"/>
      <c r="AV17" s="17"/>
    </row>
    <row r="18" spans="1:49" x14ac:dyDescent="0.3">
      <c r="A18">
        <v>17</v>
      </c>
      <c r="B18" t="str">
        <f t="shared" si="5"/>
        <v>LDN0T1</v>
      </c>
      <c r="C18" t="s">
        <v>10</v>
      </c>
      <c r="D18" t="s">
        <v>7</v>
      </c>
      <c r="E18" t="s">
        <v>8</v>
      </c>
      <c r="F18" t="s">
        <v>39</v>
      </c>
      <c r="G18" t="s">
        <v>11</v>
      </c>
      <c r="H18">
        <v>62.581195809021885</v>
      </c>
      <c r="I18">
        <v>111.90018638445906</v>
      </c>
      <c r="J18">
        <v>10.602933696562319</v>
      </c>
      <c r="K18">
        <v>0.8749406254779839</v>
      </c>
      <c r="L18">
        <v>6.14</v>
      </c>
      <c r="M18" s="8">
        <v>57.808218786608776</v>
      </c>
      <c r="N18" s="8">
        <v>29.10689869049358</v>
      </c>
      <c r="O18" s="8">
        <v>27.834714925401553</v>
      </c>
      <c r="P18" s="8">
        <v>15.152665715586746</v>
      </c>
      <c r="Q18" s="8"/>
      <c r="R18" s="8">
        <v>50</v>
      </c>
      <c r="S18">
        <v>-31.099763808748712</v>
      </c>
      <c r="T18">
        <v>2.77</v>
      </c>
      <c r="U18" s="13">
        <v>1.91511428571429</v>
      </c>
      <c r="V18" s="14">
        <f t="shared" si="25"/>
        <v>1.385</v>
      </c>
      <c r="W18" s="14">
        <v>0.177704761904762</v>
      </c>
      <c r="X18" s="13">
        <f t="shared" si="26"/>
        <v>15.587652071386454</v>
      </c>
      <c r="Y18" s="15">
        <f t="shared" si="27"/>
        <v>1.0887725734128328E-2</v>
      </c>
      <c r="Z18" s="16">
        <f t="shared" si="28"/>
        <v>1.0770459920483682</v>
      </c>
      <c r="AA18" s="17">
        <f t="shared" si="29"/>
        <v>98.922954007951631</v>
      </c>
      <c r="AB18" s="17">
        <f t="shared" si="32"/>
        <v>1.4917086989869899E-2</v>
      </c>
      <c r="AD18" s="14">
        <v>-26.31</v>
      </c>
      <c r="AE18">
        <v>1.1100000000000001</v>
      </c>
      <c r="AF18" s="14">
        <f t="shared" si="11"/>
        <v>0.55500000000000005</v>
      </c>
      <c r="AG18" s="14">
        <v>1.1100000000000001</v>
      </c>
      <c r="AH18" s="14">
        <f t="shared" ref="AH18:AH81" si="40">AE18/AG18</f>
        <v>1</v>
      </c>
      <c r="AI18" s="15">
        <f t="shared" ref="AI18:AI81" si="41">(AD18/1000+1)*0.0112372</f>
        <v>1.0941549267999999E-2</v>
      </c>
      <c r="AJ18" s="16">
        <f t="shared" si="2"/>
        <v>1.0823127485384816</v>
      </c>
      <c r="AK18" s="17">
        <f t="shared" si="3"/>
        <v>98.917687251461516</v>
      </c>
      <c r="AL18" s="17">
        <f t="shared" ref="AL18:AL81" si="42">AJ18*AF18/100</f>
        <v>6.0068357543885727E-3</v>
      </c>
      <c r="AN18" s="14">
        <v>-32.270000000000003</v>
      </c>
      <c r="AO18" s="14">
        <v>86.137</v>
      </c>
      <c r="AP18" s="14">
        <f>AO18*1/100</f>
        <v>0.86136999999999997</v>
      </c>
      <c r="AQ18" s="14">
        <v>0.10866666666666668</v>
      </c>
      <c r="AR18" s="14">
        <f t="shared" ref="AR18:AR21" si="43">AO18/AQ18</f>
        <v>792.67177914110425</v>
      </c>
      <c r="AS18" s="15">
        <f t="shared" ref="AS18:AS21" si="44">(AN18/1000+1)*0.0112372</f>
        <v>1.0874575555999999E-2</v>
      </c>
      <c r="AT18" s="16">
        <f t="shared" ref="AT18:AT21" si="45">AS18/(1+AS18)*100</f>
        <v>1.0757591316428923</v>
      </c>
      <c r="AU18" s="17">
        <f t="shared" ref="AU18:AU21" si="46">100-AT18</f>
        <v>98.924240868357103</v>
      </c>
      <c r="AV18" s="17">
        <f t="shared" ref="AV18:AV21" si="47">AT18*AP18/100</f>
        <v>9.2662664322323805E-3</v>
      </c>
      <c r="AW18">
        <f>(AO18*1.5/100+$CK$107*$CK$99/100)/(AQ18*1.5/100+$CK$102*$CK$107/100)</f>
        <v>792.67177914110414</v>
      </c>
    </row>
    <row r="19" spans="1:49" x14ac:dyDescent="0.3">
      <c r="A19">
        <v>18</v>
      </c>
      <c r="B19" t="str">
        <f t="shared" si="5"/>
        <v>BSN0T1</v>
      </c>
      <c r="C19" t="s">
        <v>12</v>
      </c>
      <c r="D19" t="s">
        <v>7</v>
      </c>
      <c r="E19" t="s">
        <v>8</v>
      </c>
      <c r="F19" t="s">
        <v>39</v>
      </c>
      <c r="G19" t="s">
        <v>13</v>
      </c>
      <c r="H19">
        <v>67.345861753893871</v>
      </c>
      <c r="I19">
        <v>91.161581423690166</v>
      </c>
      <c r="J19">
        <v>5.5001619573543818</v>
      </c>
      <c r="K19">
        <v>1.1540435490175522</v>
      </c>
      <c r="L19">
        <v>6.3</v>
      </c>
      <c r="M19" s="8">
        <v>59.984392518339249</v>
      </c>
      <c r="N19" s="8">
        <v>24.412516040129614</v>
      </c>
      <c r="O19" s="8">
        <v>24.71283365226224</v>
      </c>
      <c r="P19" s="8">
        <v>14.105196712020938</v>
      </c>
      <c r="Q19" s="8"/>
      <c r="R19" s="8">
        <v>50</v>
      </c>
      <c r="S19">
        <v>-20.771761728991468</v>
      </c>
      <c r="T19">
        <v>2.4009999999999998</v>
      </c>
      <c r="U19" s="14">
        <v>1.93008571428571</v>
      </c>
      <c r="V19" s="14">
        <f t="shared" si="25"/>
        <v>1.2004999999999999</v>
      </c>
      <c r="W19" s="14">
        <v>0.178361904761905</v>
      </c>
      <c r="X19" s="13">
        <f t="shared" si="26"/>
        <v>13.461394703118307</v>
      </c>
      <c r="Y19" s="15">
        <f t="shared" si="27"/>
        <v>1.1003783559098977E-2</v>
      </c>
      <c r="Z19" s="16">
        <f t="shared" si="28"/>
        <v>1.0884018178806096</v>
      </c>
      <c r="AA19" s="17">
        <f t="shared" si="29"/>
        <v>98.911598182119391</v>
      </c>
      <c r="AB19" s="17">
        <f t="shared" si="32"/>
        <v>1.3066263823656719E-2</v>
      </c>
      <c r="AD19" s="14">
        <v>-26.31</v>
      </c>
      <c r="AE19">
        <v>1.1100000000000001</v>
      </c>
      <c r="AF19" s="14">
        <f t="shared" si="11"/>
        <v>0.55500000000000005</v>
      </c>
      <c r="AG19" s="14">
        <v>2.11</v>
      </c>
      <c r="AH19" s="14">
        <f t="shared" si="40"/>
        <v>0.52606635071090058</v>
      </c>
      <c r="AI19" s="15">
        <f t="shared" si="41"/>
        <v>1.0941549267999999E-2</v>
      </c>
      <c r="AJ19" s="16">
        <f t="shared" si="2"/>
        <v>1.0823127485384816</v>
      </c>
      <c r="AK19" s="17">
        <f t="shared" si="3"/>
        <v>98.917687251461516</v>
      </c>
      <c r="AL19" s="17">
        <f t="shared" si="42"/>
        <v>6.0068357543885727E-3</v>
      </c>
      <c r="AN19" s="14">
        <v>-16.899999999999999</v>
      </c>
      <c r="AO19" s="14">
        <v>55.933333333333337</v>
      </c>
      <c r="AP19" s="14">
        <f t="shared" ref="AP19:AP21" si="48">AO19*1/100</f>
        <v>0.55933333333333335</v>
      </c>
      <c r="AQ19" s="14">
        <v>2.4666666666666667E-2</v>
      </c>
      <c r="AR19" s="14">
        <f t="shared" si="43"/>
        <v>2267.5675675675679</v>
      </c>
      <c r="AS19" s="15">
        <f t="shared" si="44"/>
        <v>1.1047291319999999E-2</v>
      </c>
      <c r="AT19" s="16">
        <f t="shared" si="45"/>
        <v>1.0926582183487097</v>
      </c>
      <c r="AU19" s="17">
        <f t="shared" si="46"/>
        <v>98.907341781651297</v>
      </c>
      <c r="AV19" s="17">
        <f t="shared" si="47"/>
        <v>6.1116016346304492E-3</v>
      </c>
      <c r="AW19">
        <f t="shared" ref="AW19:AW21" si="49">(AO19*1.5/100+$CK$107*$CK$99/100)/(AQ19*1.5/100+$CK$102*$CK$107/100)</f>
        <v>2267.5675675675679</v>
      </c>
    </row>
    <row r="20" spans="1:49" x14ac:dyDescent="0.3">
      <c r="A20">
        <v>19</v>
      </c>
      <c r="B20" t="str">
        <f t="shared" si="5"/>
        <v>HAN0T1</v>
      </c>
      <c r="C20" t="s">
        <v>14</v>
      </c>
      <c r="D20" t="s">
        <v>7</v>
      </c>
      <c r="E20" t="s">
        <v>8</v>
      </c>
      <c r="F20" t="s">
        <v>39</v>
      </c>
      <c r="G20" t="s">
        <v>15</v>
      </c>
      <c r="H20">
        <v>64.842441388565049</v>
      </c>
      <c r="I20">
        <v>157.4269084056736</v>
      </c>
      <c r="J20">
        <v>5.0148941276177261</v>
      </c>
      <c r="K20">
        <v>0.95455181625320951</v>
      </c>
      <c r="L20">
        <v>6.9</v>
      </c>
      <c r="M20" s="8">
        <v>63.524199368765231</v>
      </c>
      <c r="N20" s="8">
        <v>25.735104147175662</v>
      </c>
      <c r="O20" s="8">
        <v>131.75164237570584</v>
      </c>
      <c r="P20" s="8">
        <v>14.530968897265774</v>
      </c>
      <c r="Q20" s="8"/>
      <c r="R20" s="8">
        <v>50</v>
      </c>
      <c r="S20">
        <v>-20.477311978309647</v>
      </c>
      <c r="T20">
        <v>1.901</v>
      </c>
      <c r="U20" s="14">
        <v>1.9450571428571399</v>
      </c>
      <c r="V20" s="14">
        <f t="shared" si="25"/>
        <v>0.95050000000000001</v>
      </c>
      <c r="W20" s="14">
        <v>0.17901904761904799</v>
      </c>
      <c r="X20" s="13">
        <f t="shared" si="26"/>
        <v>10.618981752407278</v>
      </c>
      <c r="Y20" s="15">
        <f t="shared" si="27"/>
        <v>1.1007092349837339E-2</v>
      </c>
      <c r="Z20" s="16">
        <f t="shared" si="28"/>
        <v>1.0887255325038383</v>
      </c>
      <c r="AA20" s="17">
        <f t="shared" si="29"/>
        <v>98.911274467496156</v>
      </c>
      <c r="AB20" s="17">
        <f t="shared" si="32"/>
        <v>1.0348336186448983E-2</v>
      </c>
      <c r="AD20" s="14">
        <v>-26.31</v>
      </c>
      <c r="AE20">
        <v>1.1100000000000001</v>
      </c>
      <c r="AF20" s="14">
        <f t="shared" si="11"/>
        <v>0.55500000000000005</v>
      </c>
      <c r="AG20" s="14">
        <v>3.11</v>
      </c>
      <c r="AH20" s="14">
        <f t="shared" si="40"/>
        <v>0.35691318327974281</v>
      </c>
      <c r="AI20" s="15">
        <f t="shared" si="41"/>
        <v>1.0941549267999999E-2</v>
      </c>
      <c r="AJ20" s="16">
        <f t="shared" si="2"/>
        <v>1.0823127485384816</v>
      </c>
      <c r="AK20" s="17">
        <f t="shared" si="3"/>
        <v>98.917687251461516</v>
      </c>
      <c r="AL20" s="17">
        <f t="shared" si="42"/>
        <v>6.0068357543885727E-3</v>
      </c>
      <c r="AN20" s="14">
        <v>-12.39</v>
      </c>
      <c r="AO20" s="14">
        <v>47.193666666666672</v>
      </c>
      <c r="AP20" s="14">
        <f t="shared" si="48"/>
        <v>0.47193666666666673</v>
      </c>
      <c r="AQ20" s="14">
        <v>6.7000000000000004E-2</v>
      </c>
      <c r="AR20" s="14">
        <f t="shared" si="43"/>
        <v>704.38308457711446</v>
      </c>
      <c r="AS20" s="15">
        <f t="shared" si="44"/>
        <v>1.1097971092E-2</v>
      </c>
      <c r="AT20" s="16">
        <f t="shared" si="45"/>
        <v>1.0976158007728998</v>
      </c>
      <c r="AU20" s="17">
        <f t="shared" si="46"/>
        <v>98.9023841992271</v>
      </c>
      <c r="AV20" s="17">
        <f t="shared" si="47"/>
        <v>5.1800514229742647E-3</v>
      </c>
      <c r="AW20">
        <f t="shared" si="49"/>
        <v>704.38308457711457</v>
      </c>
    </row>
    <row r="21" spans="1:49" x14ac:dyDescent="0.3">
      <c r="A21">
        <v>20</v>
      </c>
      <c r="B21" t="str">
        <f t="shared" si="5"/>
        <v>PLN0T1</v>
      </c>
      <c r="C21" t="s">
        <v>16</v>
      </c>
      <c r="D21" t="s">
        <v>7</v>
      </c>
      <c r="E21" t="s">
        <v>8</v>
      </c>
      <c r="F21" t="s">
        <v>39</v>
      </c>
      <c r="G21" t="s">
        <v>17</v>
      </c>
      <c r="H21">
        <v>60.136538480738821</v>
      </c>
      <c r="I21">
        <v>64.703234816783194</v>
      </c>
      <c r="J21">
        <v>10.768842970388159</v>
      </c>
      <c r="K21">
        <v>0.79753318411087459</v>
      </c>
      <c r="L21">
        <v>6.11</v>
      </c>
      <c r="M21" s="8">
        <v>56.479809983165708</v>
      </c>
      <c r="N21" s="8">
        <v>23.559375361373291</v>
      </c>
      <c r="O21" s="8">
        <v>24.512737758895597</v>
      </c>
      <c r="P21" s="8">
        <v>12.274592807803788</v>
      </c>
      <c r="Q21" s="8"/>
      <c r="R21" s="8">
        <v>50</v>
      </c>
      <c r="S21">
        <v>-18.854296857712935</v>
      </c>
      <c r="T21">
        <v>2.101</v>
      </c>
      <c r="U21" s="13">
        <v>1.9600285714285699</v>
      </c>
      <c r="V21" s="14">
        <f t="shared" si="25"/>
        <v>1.0505</v>
      </c>
      <c r="W21" s="14">
        <v>0.17967619047618999</v>
      </c>
      <c r="X21" s="13">
        <f t="shared" si="26"/>
        <v>11.693257712286686</v>
      </c>
      <c r="Y21" s="15">
        <f t="shared" si="27"/>
        <v>1.1025330495350509E-2</v>
      </c>
      <c r="Z21" s="16">
        <f t="shared" si="28"/>
        <v>1.0905098183789979</v>
      </c>
      <c r="AA21" s="17">
        <f t="shared" si="29"/>
        <v>98.909490181620995</v>
      </c>
      <c r="AB21" s="17">
        <f t="shared" si="32"/>
        <v>1.1455805642071373E-2</v>
      </c>
      <c r="AD21" s="14">
        <v>-26.31</v>
      </c>
      <c r="AE21">
        <v>1.1100000000000001</v>
      </c>
      <c r="AF21" s="14">
        <f t="shared" si="11"/>
        <v>0.55500000000000005</v>
      </c>
      <c r="AG21" s="14">
        <v>4.1100000000000003</v>
      </c>
      <c r="AH21" s="14">
        <f t="shared" si="40"/>
        <v>0.27007299270072993</v>
      </c>
      <c r="AI21" s="15">
        <f t="shared" si="41"/>
        <v>1.0941549267999999E-2</v>
      </c>
      <c r="AJ21" s="16">
        <f t="shared" si="2"/>
        <v>1.0823127485384816</v>
      </c>
      <c r="AK21" s="17">
        <f t="shared" si="3"/>
        <v>98.917687251461516</v>
      </c>
      <c r="AL21" s="17">
        <f t="shared" si="42"/>
        <v>6.0068357543885727E-3</v>
      </c>
      <c r="AN21" s="14">
        <v>-10.65</v>
      </c>
      <c r="AO21" s="14">
        <v>50.042999999999999</v>
      </c>
      <c r="AP21" s="14">
        <f t="shared" si="48"/>
        <v>0.50043000000000004</v>
      </c>
      <c r="AQ21" s="14">
        <v>3.1333333333333331E-2</v>
      </c>
      <c r="AR21" s="14">
        <f t="shared" si="43"/>
        <v>1597.1170212765958</v>
      </c>
      <c r="AS21" s="15">
        <f t="shared" si="44"/>
        <v>1.1117523819999999E-2</v>
      </c>
      <c r="AT21" s="16">
        <f t="shared" si="45"/>
        <v>1.0995283493849473</v>
      </c>
      <c r="AU21" s="17">
        <f t="shared" si="46"/>
        <v>98.900471650615046</v>
      </c>
      <c r="AV21" s="17">
        <f t="shared" si="47"/>
        <v>5.5023697188270916E-3</v>
      </c>
      <c r="AW21">
        <f t="shared" si="49"/>
        <v>1597.1170212765958</v>
      </c>
    </row>
    <row r="22" spans="1:49" x14ac:dyDescent="0.3">
      <c r="A22">
        <v>21</v>
      </c>
      <c r="B22" t="str">
        <f t="shared" si="5"/>
        <v>CON1T1</v>
      </c>
      <c r="C22" t="s">
        <v>6</v>
      </c>
      <c r="D22" t="s">
        <v>18</v>
      </c>
      <c r="E22" t="s">
        <v>8</v>
      </c>
      <c r="F22" t="s">
        <v>39</v>
      </c>
      <c r="G22" t="s">
        <v>9</v>
      </c>
      <c r="H22">
        <v>67.156964185110667</v>
      </c>
      <c r="I22">
        <v>93.029428476895362</v>
      </c>
      <c r="J22">
        <v>66.093057285445497</v>
      </c>
      <c r="K22">
        <v>17.333613447038328</v>
      </c>
      <c r="L22" s="2">
        <v>5.58</v>
      </c>
      <c r="M22" s="8">
        <v>56.037026106466925</v>
      </c>
      <c r="N22" s="8">
        <v>25.738913138370695</v>
      </c>
      <c r="O22" s="8">
        <v>23.814881865042718</v>
      </c>
      <c r="P22" s="8">
        <v>13.465372005461345</v>
      </c>
      <c r="Q22" s="8"/>
      <c r="R22" s="8">
        <v>50</v>
      </c>
      <c r="S22">
        <v>-26.268157075052148</v>
      </c>
      <c r="T22">
        <v>1.1259999999999999</v>
      </c>
      <c r="U22" s="14">
        <v>1.9750000000000001</v>
      </c>
      <c r="V22" s="14">
        <f t="shared" ref="V22:V85" si="50">T22*R22/100</f>
        <v>0.56299999999999994</v>
      </c>
      <c r="W22" s="14">
        <v>0.18033333333333401</v>
      </c>
      <c r="X22" s="13">
        <f t="shared" ref="X22:X85" si="51">T22/W22</f>
        <v>6.2439926062846336</v>
      </c>
      <c r="Y22" s="15">
        <f t="shared" ref="Y22:Y85" si="52">(S22/1000+1)*0.0112372</f>
        <v>1.0942019465316224E-2</v>
      </c>
      <c r="Z22" s="16">
        <f t="shared" ref="Z22:Z85" si="53">Y22/(1+Y22)*100</f>
        <v>1.0823587559555017</v>
      </c>
      <c r="AA22" s="17">
        <f t="shared" ref="AA22:AA85" si="54">100-Z22</f>
        <v>98.917641244044503</v>
      </c>
      <c r="AB22" s="17">
        <f t="shared" ref="AB22:AB85" si="55">Z22*V22/100</f>
        <v>6.0936797960294744E-3</v>
      </c>
      <c r="AD22" s="14">
        <v>-26.31</v>
      </c>
      <c r="AE22">
        <v>1.1100000000000001</v>
      </c>
      <c r="AF22" s="14">
        <f t="shared" si="11"/>
        <v>0.55500000000000005</v>
      </c>
      <c r="AG22" s="14">
        <v>5.1100000000000003</v>
      </c>
      <c r="AH22" s="14">
        <f t="shared" si="40"/>
        <v>0.21722113502935422</v>
      </c>
      <c r="AI22" s="15">
        <f t="shared" si="41"/>
        <v>1.0941549267999999E-2</v>
      </c>
      <c r="AJ22" s="16">
        <f t="shared" si="2"/>
        <v>1.0823127485384816</v>
      </c>
      <c r="AK22" s="17">
        <f t="shared" si="3"/>
        <v>98.917687251461516</v>
      </c>
      <c r="AL22" s="17">
        <f t="shared" si="42"/>
        <v>6.0068357543885727E-3</v>
      </c>
      <c r="AN22" s="14"/>
      <c r="AO22" s="14"/>
      <c r="AP22" s="14"/>
      <c r="AQ22" s="14"/>
      <c r="AR22" s="14"/>
      <c r="AS22" s="15"/>
      <c r="AT22" s="16"/>
      <c r="AU22" s="17"/>
      <c r="AV22" s="17"/>
    </row>
    <row r="23" spans="1:49" x14ac:dyDescent="0.3">
      <c r="A23">
        <v>22</v>
      </c>
      <c r="B23" t="str">
        <f t="shared" si="5"/>
        <v>LDN1T1</v>
      </c>
      <c r="C23" t="s">
        <v>10</v>
      </c>
      <c r="D23" t="s">
        <v>18</v>
      </c>
      <c r="E23" t="s">
        <v>8</v>
      </c>
      <c r="F23" t="s">
        <v>39</v>
      </c>
      <c r="G23" t="s">
        <v>11</v>
      </c>
      <c r="H23">
        <v>63.189331241830061</v>
      </c>
      <c r="I23">
        <v>141.40053585275768</v>
      </c>
      <c r="J23">
        <v>64.33577887848466</v>
      </c>
      <c r="K23">
        <v>14.577910258110466</v>
      </c>
      <c r="L23" s="2">
        <v>5.48</v>
      </c>
      <c r="M23" s="8">
        <v>57.859167134541956</v>
      </c>
      <c r="N23" s="8">
        <v>25.578769406540236</v>
      </c>
      <c r="O23" s="8">
        <v>28.822964568373294</v>
      </c>
      <c r="P23" s="8">
        <v>12.369941452193801</v>
      </c>
      <c r="Q23" s="8"/>
      <c r="R23" s="8">
        <v>50</v>
      </c>
      <c r="S23">
        <v>-31.504505734084553</v>
      </c>
      <c r="T23">
        <v>2.5870000000000002</v>
      </c>
      <c r="U23" s="14">
        <v>1.9899714285714301</v>
      </c>
      <c r="V23" s="14">
        <f t="shared" si="50"/>
        <v>1.2935000000000003</v>
      </c>
      <c r="W23" s="14">
        <v>0.18099047619047701</v>
      </c>
      <c r="X23" s="13">
        <f t="shared" si="51"/>
        <v>14.293569774784192</v>
      </c>
      <c r="Y23" s="15">
        <f t="shared" si="52"/>
        <v>1.0883177568164945E-2</v>
      </c>
      <c r="Z23" s="16">
        <f t="shared" si="53"/>
        <v>1.076600917857403</v>
      </c>
      <c r="AA23" s="17">
        <f t="shared" si="54"/>
        <v>98.923399082142595</v>
      </c>
      <c r="AB23" s="17">
        <f t="shared" si="55"/>
        <v>1.392583287248551E-2</v>
      </c>
      <c r="AD23" s="14">
        <v>-26.31</v>
      </c>
      <c r="AE23">
        <v>1.1100000000000001</v>
      </c>
      <c r="AF23" s="14">
        <f t="shared" si="11"/>
        <v>0.55500000000000005</v>
      </c>
      <c r="AG23" s="14">
        <v>6.11</v>
      </c>
      <c r="AH23" s="14">
        <f t="shared" si="40"/>
        <v>0.18166939443535188</v>
      </c>
      <c r="AI23" s="15">
        <f t="shared" si="41"/>
        <v>1.0941549267999999E-2</v>
      </c>
      <c r="AJ23" s="16">
        <f t="shared" si="2"/>
        <v>1.0823127485384816</v>
      </c>
      <c r="AK23" s="17">
        <f t="shared" si="3"/>
        <v>98.917687251461516</v>
      </c>
      <c r="AL23" s="17">
        <f t="shared" si="42"/>
        <v>6.0068357543885727E-3</v>
      </c>
      <c r="AN23" s="14">
        <v>-32.270000000000003</v>
      </c>
      <c r="AO23" s="14">
        <v>86.137</v>
      </c>
      <c r="AP23" s="14">
        <f>AO23*1/100</f>
        <v>0.86136999999999997</v>
      </c>
      <c r="AQ23" s="14">
        <v>0.10866666666666668</v>
      </c>
      <c r="AR23" s="14">
        <f t="shared" ref="AR23:AR26" si="56">AO23/AQ23</f>
        <v>792.67177914110425</v>
      </c>
      <c r="AS23" s="15">
        <f t="shared" ref="AS23:AS26" si="57">(AN23/1000+1)*0.0112372</f>
        <v>1.0874575555999999E-2</v>
      </c>
      <c r="AT23" s="16">
        <f t="shared" ref="AT23:AT26" si="58">AS23/(1+AS23)*100</f>
        <v>1.0757591316428923</v>
      </c>
      <c r="AU23" s="17">
        <f t="shared" ref="AU23:AU26" si="59">100-AT23</f>
        <v>98.924240868357103</v>
      </c>
      <c r="AV23" s="17">
        <f t="shared" ref="AV23:AV26" si="60">AT23*AP23/100</f>
        <v>9.2662664322323805E-3</v>
      </c>
      <c r="AW23">
        <f>(AO23*1.5/100+$CK$107*$CK$99/100)/(AQ23*1.5/100+$CK$102*$CK$107/100)</f>
        <v>792.67177914110414</v>
      </c>
    </row>
    <row r="24" spans="1:49" x14ac:dyDescent="0.3">
      <c r="A24">
        <v>23</v>
      </c>
      <c r="B24" t="str">
        <f t="shared" si="5"/>
        <v>BSN1T1</v>
      </c>
      <c r="C24" t="s">
        <v>12</v>
      </c>
      <c r="D24" t="s">
        <v>18</v>
      </c>
      <c r="E24" t="s">
        <v>8</v>
      </c>
      <c r="F24" t="s">
        <v>39</v>
      </c>
      <c r="G24" t="s">
        <v>13</v>
      </c>
      <c r="H24">
        <v>70.135166739989558</v>
      </c>
      <c r="I24">
        <v>95.97815130765963</v>
      </c>
      <c r="J24">
        <v>58.123481627602139</v>
      </c>
      <c r="K24">
        <v>14.434885492532832</v>
      </c>
      <c r="L24" s="2">
        <v>5.51</v>
      </c>
      <c r="M24" s="8">
        <v>65.471481968447762</v>
      </c>
      <c r="N24" s="8">
        <v>28.334935236640014</v>
      </c>
      <c r="O24" s="8">
        <v>26.052984520008774</v>
      </c>
      <c r="P24" s="8">
        <v>14.091801851549093</v>
      </c>
      <c r="Q24" s="8"/>
      <c r="R24" s="8">
        <v>50</v>
      </c>
      <c r="S24">
        <v>-21.927299925825285</v>
      </c>
      <c r="T24">
        <v>1.925</v>
      </c>
      <c r="U24" s="13">
        <v>2.00494285714286</v>
      </c>
      <c r="V24" s="14">
        <f t="shared" si="50"/>
        <v>0.96250000000000002</v>
      </c>
      <c r="W24" s="14">
        <v>0.18164761904762</v>
      </c>
      <c r="X24" s="13">
        <f t="shared" si="51"/>
        <v>10.597441409322023</v>
      </c>
      <c r="Y24" s="15">
        <f t="shared" si="52"/>
        <v>1.0990798545273515E-2</v>
      </c>
      <c r="Z24" s="16">
        <f t="shared" si="53"/>
        <v>1.0871314121838007</v>
      </c>
      <c r="AA24" s="17">
        <f t="shared" si="54"/>
        <v>98.912868587816206</v>
      </c>
      <c r="AB24" s="17">
        <f t="shared" si="55"/>
        <v>1.0463639842269081E-2</v>
      </c>
      <c r="AD24" s="14">
        <v>-26.31</v>
      </c>
      <c r="AE24">
        <v>1.1100000000000001</v>
      </c>
      <c r="AF24" s="14">
        <f t="shared" si="11"/>
        <v>0.55500000000000005</v>
      </c>
      <c r="AG24" s="14">
        <v>7.11</v>
      </c>
      <c r="AH24" s="14">
        <f t="shared" si="40"/>
        <v>0.15611814345991562</v>
      </c>
      <c r="AI24" s="15">
        <f t="shared" si="41"/>
        <v>1.0941549267999999E-2</v>
      </c>
      <c r="AJ24" s="16">
        <f t="shared" si="2"/>
        <v>1.0823127485384816</v>
      </c>
      <c r="AK24" s="17">
        <f t="shared" si="3"/>
        <v>98.917687251461516</v>
      </c>
      <c r="AL24" s="17">
        <f t="shared" si="42"/>
        <v>6.0068357543885727E-3</v>
      </c>
      <c r="AN24" s="14">
        <v>-16.899999999999999</v>
      </c>
      <c r="AO24" s="14">
        <v>55.933333333333337</v>
      </c>
      <c r="AP24" s="14">
        <f t="shared" ref="AP24:AP26" si="61">AO24*1/100</f>
        <v>0.55933333333333335</v>
      </c>
      <c r="AQ24" s="14">
        <v>2.4666666666666667E-2</v>
      </c>
      <c r="AR24" s="14">
        <f t="shared" si="56"/>
        <v>2267.5675675675679</v>
      </c>
      <c r="AS24" s="15">
        <f t="shared" si="57"/>
        <v>1.1047291319999999E-2</v>
      </c>
      <c r="AT24" s="16">
        <f t="shared" si="58"/>
        <v>1.0926582183487097</v>
      </c>
      <c r="AU24" s="17">
        <f t="shared" si="59"/>
        <v>98.907341781651297</v>
      </c>
      <c r="AV24" s="17">
        <f t="shared" si="60"/>
        <v>6.1116016346304492E-3</v>
      </c>
      <c r="AW24">
        <f t="shared" ref="AW24:AW26" si="62">(AO24*1.5/100+$CK$107*$CK$99/100)/(AQ24*1.5/100+$CK$102*$CK$107/100)</f>
        <v>2267.5675675675679</v>
      </c>
    </row>
    <row r="25" spans="1:49" x14ac:dyDescent="0.3">
      <c r="A25">
        <v>24</v>
      </c>
      <c r="B25" t="str">
        <f t="shared" si="5"/>
        <v>HAN1T1</v>
      </c>
      <c r="C25" t="s">
        <v>14</v>
      </c>
      <c r="D25" t="s">
        <v>18</v>
      </c>
      <c r="E25" t="s">
        <v>8</v>
      </c>
      <c r="F25" t="s">
        <v>39</v>
      </c>
      <c r="G25" t="s">
        <v>15</v>
      </c>
      <c r="H25">
        <v>74.866644277582395</v>
      </c>
      <c r="I25">
        <v>330.91043711518756</v>
      </c>
      <c r="J25">
        <v>26.572547484834956</v>
      </c>
      <c r="K25">
        <v>1.348746512433854</v>
      </c>
      <c r="L25" s="2">
        <v>6.23</v>
      </c>
      <c r="M25" s="8">
        <v>62.655278716123377</v>
      </c>
      <c r="N25" s="8">
        <v>25.614782824640479</v>
      </c>
      <c r="O25" s="8">
        <v>124.13171208219869</v>
      </c>
      <c r="P25" s="8">
        <v>13.380604437125145</v>
      </c>
      <c r="Q25" s="8"/>
      <c r="R25" s="8">
        <v>50</v>
      </c>
      <c r="S25">
        <v>-20.268869886761689</v>
      </c>
      <c r="T25">
        <v>2.004</v>
      </c>
      <c r="U25" s="14">
        <v>2.01991428571429</v>
      </c>
      <c r="V25" s="14">
        <f t="shared" si="50"/>
        <v>1.002</v>
      </c>
      <c r="W25" s="14">
        <v>0.182304761904763</v>
      </c>
      <c r="X25" s="13">
        <f t="shared" si="51"/>
        <v>10.992581757392056</v>
      </c>
      <c r="Y25" s="15">
        <f t="shared" si="52"/>
        <v>1.1009434655308481E-2</v>
      </c>
      <c r="Z25" s="16">
        <f t="shared" si="53"/>
        <v>1.0889546900283888</v>
      </c>
      <c r="AA25" s="17">
        <f t="shared" si="54"/>
        <v>98.911045309971612</v>
      </c>
      <c r="AB25" s="17">
        <f t="shared" si="55"/>
        <v>1.0911325994084455E-2</v>
      </c>
      <c r="AD25" s="14">
        <v>-26.31</v>
      </c>
      <c r="AE25">
        <v>1.1100000000000001</v>
      </c>
      <c r="AF25" s="14">
        <f t="shared" si="11"/>
        <v>0.55500000000000005</v>
      </c>
      <c r="AG25" s="14">
        <v>8.11</v>
      </c>
      <c r="AH25" s="14">
        <f t="shared" si="40"/>
        <v>0.13686806411837241</v>
      </c>
      <c r="AI25" s="15">
        <f t="shared" si="41"/>
        <v>1.0941549267999999E-2</v>
      </c>
      <c r="AJ25" s="16">
        <f t="shared" si="2"/>
        <v>1.0823127485384816</v>
      </c>
      <c r="AK25" s="17">
        <f t="shared" si="3"/>
        <v>98.917687251461516</v>
      </c>
      <c r="AL25" s="17">
        <f t="shared" si="42"/>
        <v>6.0068357543885727E-3</v>
      </c>
      <c r="AN25" s="14">
        <v>-12.39</v>
      </c>
      <c r="AO25" s="14">
        <v>47.193666666666672</v>
      </c>
      <c r="AP25" s="14">
        <f t="shared" si="61"/>
        <v>0.47193666666666673</v>
      </c>
      <c r="AQ25" s="14">
        <v>6.7000000000000004E-2</v>
      </c>
      <c r="AR25" s="14">
        <f t="shared" si="56"/>
        <v>704.38308457711446</v>
      </c>
      <c r="AS25" s="15">
        <f t="shared" si="57"/>
        <v>1.1097971092E-2</v>
      </c>
      <c r="AT25" s="16">
        <f t="shared" si="58"/>
        <v>1.0976158007728998</v>
      </c>
      <c r="AU25" s="17">
        <f t="shared" si="59"/>
        <v>98.9023841992271</v>
      </c>
      <c r="AV25" s="17">
        <f t="shared" si="60"/>
        <v>5.1800514229742647E-3</v>
      </c>
      <c r="AW25">
        <f t="shared" si="62"/>
        <v>704.38308457711457</v>
      </c>
    </row>
    <row r="26" spans="1:49" x14ac:dyDescent="0.3">
      <c r="A26">
        <v>25</v>
      </c>
      <c r="B26" t="str">
        <f t="shared" si="5"/>
        <v>PLN1T1</v>
      </c>
      <c r="C26" t="s">
        <v>16</v>
      </c>
      <c r="D26" t="s">
        <v>18</v>
      </c>
      <c r="E26" t="s">
        <v>8</v>
      </c>
      <c r="F26" t="s">
        <v>39</v>
      </c>
      <c r="G26" t="s">
        <v>17</v>
      </c>
      <c r="H26">
        <v>62.742751958944353</v>
      </c>
      <c r="I26">
        <v>63.497701369163295</v>
      </c>
      <c r="J26">
        <v>65.259225905049732</v>
      </c>
      <c r="K26">
        <v>16.478534791541492</v>
      </c>
      <c r="L26" s="2">
        <v>5.5</v>
      </c>
      <c r="M26" s="8">
        <v>70.127512715470132</v>
      </c>
      <c r="N26" s="8">
        <v>32.930419610095591</v>
      </c>
      <c r="O26" s="8">
        <v>26.869784972680723</v>
      </c>
      <c r="P26" s="8">
        <v>13.429030991743881</v>
      </c>
      <c r="Q26" s="8"/>
      <c r="R26" s="8">
        <v>50</v>
      </c>
      <c r="S26">
        <v>-19.013158063407253</v>
      </c>
      <c r="T26">
        <v>2.2829999999999999</v>
      </c>
      <c r="U26" s="14">
        <v>2.03488571428572</v>
      </c>
      <c r="V26" s="14">
        <f t="shared" si="50"/>
        <v>1.1415</v>
      </c>
      <c r="W26" s="14">
        <v>0.18296190476190599</v>
      </c>
      <c r="X26" s="13">
        <f t="shared" si="51"/>
        <v>12.47800739159848</v>
      </c>
      <c r="Y26" s="15">
        <f t="shared" si="52"/>
        <v>1.102354534020988E-2</v>
      </c>
      <c r="Z26" s="16">
        <f t="shared" si="53"/>
        <v>1.090335174785712</v>
      </c>
      <c r="AA26" s="17">
        <f t="shared" si="54"/>
        <v>98.909664825214293</v>
      </c>
      <c r="AB26" s="17">
        <f t="shared" si="55"/>
        <v>1.24461760201789E-2</v>
      </c>
      <c r="AD26" s="14">
        <v>-26.31</v>
      </c>
      <c r="AE26">
        <v>1.1100000000000001</v>
      </c>
      <c r="AF26" s="14">
        <f t="shared" si="11"/>
        <v>0.55500000000000005</v>
      </c>
      <c r="AG26" s="14">
        <v>9.11</v>
      </c>
      <c r="AH26" s="14">
        <f t="shared" si="40"/>
        <v>0.12184412733260155</v>
      </c>
      <c r="AI26" s="15">
        <f t="shared" si="41"/>
        <v>1.0941549267999999E-2</v>
      </c>
      <c r="AJ26" s="16">
        <f t="shared" si="2"/>
        <v>1.0823127485384816</v>
      </c>
      <c r="AK26" s="17">
        <f t="shared" si="3"/>
        <v>98.917687251461516</v>
      </c>
      <c r="AL26" s="17">
        <f t="shared" si="42"/>
        <v>6.0068357543885727E-3</v>
      </c>
      <c r="AN26" s="14">
        <v>-10.65</v>
      </c>
      <c r="AO26" s="14">
        <v>50.042999999999999</v>
      </c>
      <c r="AP26" s="14">
        <f t="shared" si="61"/>
        <v>0.50043000000000004</v>
      </c>
      <c r="AQ26" s="14">
        <v>3.1333333333333331E-2</v>
      </c>
      <c r="AR26" s="14">
        <f t="shared" si="56"/>
        <v>1597.1170212765958</v>
      </c>
      <c r="AS26" s="15">
        <f t="shared" si="57"/>
        <v>1.1117523819999999E-2</v>
      </c>
      <c r="AT26" s="16">
        <f t="shared" si="58"/>
        <v>1.0995283493849473</v>
      </c>
      <c r="AU26" s="17">
        <f t="shared" si="59"/>
        <v>98.900471650615046</v>
      </c>
      <c r="AV26" s="17">
        <f t="shared" si="60"/>
        <v>5.5023697188270916E-3</v>
      </c>
      <c r="AW26">
        <f t="shared" si="62"/>
        <v>1597.1170212765958</v>
      </c>
    </row>
    <row r="27" spans="1:49" x14ac:dyDescent="0.3">
      <c r="A27">
        <v>26</v>
      </c>
      <c r="B27" t="str">
        <f t="shared" si="5"/>
        <v>CON1T1</v>
      </c>
      <c r="C27" t="s">
        <v>6</v>
      </c>
      <c r="D27" t="s">
        <v>18</v>
      </c>
      <c r="E27" t="s">
        <v>8</v>
      </c>
      <c r="F27" t="s">
        <v>39</v>
      </c>
      <c r="G27" t="s">
        <v>9</v>
      </c>
      <c r="H27">
        <v>61.844255053804147</v>
      </c>
      <c r="I27">
        <v>96.55891338895114</v>
      </c>
      <c r="J27">
        <v>64.012216603885477</v>
      </c>
      <c r="K27">
        <v>16.551092796193906</v>
      </c>
      <c r="L27" s="2">
        <v>5.48</v>
      </c>
      <c r="M27" s="8">
        <v>73.742695156206452</v>
      </c>
      <c r="N27" s="8">
        <v>31.805060971824602</v>
      </c>
      <c r="O27" s="8">
        <v>26.877854478434006</v>
      </c>
      <c r="P27" s="8">
        <v>13.740708409295266</v>
      </c>
      <c r="Q27" s="8"/>
      <c r="R27" s="8">
        <v>50</v>
      </c>
      <c r="S27">
        <v>-26.137627804131341</v>
      </c>
      <c r="T27">
        <v>1.1240000000000001</v>
      </c>
      <c r="U27" s="13">
        <v>2.0498571428571499</v>
      </c>
      <c r="V27" s="14">
        <f t="shared" si="50"/>
        <v>0.56200000000000006</v>
      </c>
      <c r="W27" s="14">
        <v>0.18361904761904899</v>
      </c>
      <c r="X27" s="13">
        <f t="shared" si="51"/>
        <v>6.1213692946057643</v>
      </c>
      <c r="Y27" s="15">
        <f t="shared" si="52"/>
        <v>1.0943486248839415E-2</v>
      </c>
      <c r="Z27" s="16">
        <f t="shared" si="53"/>
        <v>1.0825022761109837</v>
      </c>
      <c r="AA27" s="17">
        <f t="shared" si="54"/>
        <v>98.917497723889014</v>
      </c>
      <c r="AB27" s="17">
        <f t="shared" si="55"/>
        <v>6.0836627917437288E-3</v>
      </c>
      <c r="AD27" s="14">
        <v>-26.31</v>
      </c>
      <c r="AE27">
        <v>1.1100000000000001</v>
      </c>
      <c r="AF27" s="14">
        <f t="shared" si="11"/>
        <v>0.55500000000000005</v>
      </c>
      <c r="AG27" s="14">
        <v>10.11</v>
      </c>
      <c r="AH27" s="14">
        <f t="shared" si="40"/>
        <v>0.10979228486646886</v>
      </c>
      <c r="AI27" s="15">
        <f t="shared" si="41"/>
        <v>1.0941549267999999E-2</v>
      </c>
      <c r="AJ27" s="16">
        <f t="shared" si="2"/>
        <v>1.0823127485384816</v>
      </c>
      <c r="AK27" s="17">
        <f t="shared" si="3"/>
        <v>98.917687251461516</v>
      </c>
      <c r="AL27" s="17">
        <f t="shared" si="42"/>
        <v>6.0068357543885727E-3</v>
      </c>
      <c r="AN27" s="14"/>
      <c r="AO27" s="14"/>
      <c r="AP27" s="14"/>
      <c r="AQ27" s="14"/>
      <c r="AR27" s="14"/>
      <c r="AS27" s="15"/>
      <c r="AT27" s="16"/>
      <c r="AU27" s="17"/>
      <c r="AV27" s="17"/>
    </row>
    <row r="28" spans="1:49" x14ac:dyDescent="0.3">
      <c r="A28">
        <v>27</v>
      </c>
      <c r="B28" t="str">
        <f t="shared" si="5"/>
        <v>LDN1T1</v>
      </c>
      <c r="C28" t="s">
        <v>10</v>
      </c>
      <c r="D28" t="s">
        <v>18</v>
      </c>
      <c r="E28" t="s">
        <v>8</v>
      </c>
      <c r="F28" t="s">
        <v>39</v>
      </c>
      <c r="G28" t="s">
        <v>11</v>
      </c>
      <c r="H28">
        <v>60.902502074388394</v>
      </c>
      <c r="I28">
        <v>122.41808987267851</v>
      </c>
      <c r="J28">
        <v>61.954931848044488</v>
      </c>
      <c r="K28">
        <v>15.963629931034474</v>
      </c>
      <c r="L28" s="2">
        <v>5.47</v>
      </c>
      <c r="M28" s="8">
        <v>70.088147347542773</v>
      </c>
      <c r="N28" s="8">
        <v>29.632057504933147</v>
      </c>
      <c r="O28" s="8">
        <v>29.989040038888476</v>
      </c>
      <c r="P28" s="8">
        <v>11.659928374108423</v>
      </c>
      <c r="Q28" s="8"/>
      <c r="R28" s="8">
        <v>50</v>
      </c>
      <c r="S28">
        <v>-31.585454119151727</v>
      </c>
      <c r="T28">
        <v>2.7320000000000002</v>
      </c>
      <c r="U28" s="14">
        <v>2.0648285714285799</v>
      </c>
      <c r="V28" s="14">
        <f t="shared" si="50"/>
        <v>1.3660000000000003</v>
      </c>
      <c r="W28" s="14">
        <v>0.18427619047619201</v>
      </c>
      <c r="X28" s="13">
        <f t="shared" si="51"/>
        <v>14.82557238100148</v>
      </c>
      <c r="Y28" s="15">
        <f t="shared" si="52"/>
        <v>1.0882267934972267E-2</v>
      </c>
      <c r="Z28" s="16">
        <f t="shared" si="53"/>
        <v>1.0765119025386147</v>
      </c>
      <c r="AA28" s="17">
        <f t="shared" si="54"/>
        <v>98.923488097461387</v>
      </c>
      <c r="AB28" s="17">
        <f t="shared" si="55"/>
        <v>1.4705152588677481E-2</v>
      </c>
      <c r="AD28" s="14">
        <v>-26.31</v>
      </c>
      <c r="AE28">
        <v>1.1100000000000001</v>
      </c>
      <c r="AF28" s="14">
        <f t="shared" si="11"/>
        <v>0.55500000000000005</v>
      </c>
      <c r="AG28" s="14">
        <v>11.11</v>
      </c>
      <c r="AH28" s="14">
        <f t="shared" si="40"/>
        <v>9.9909990999099918E-2</v>
      </c>
      <c r="AI28" s="15">
        <f t="shared" si="41"/>
        <v>1.0941549267999999E-2</v>
      </c>
      <c r="AJ28" s="16">
        <f t="shared" si="2"/>
        <v>1.0823127485384816</v>
      </c>
      <c r="AK28" s="17">
        <f t="shared" si="3"/>
        <v>98.917687251461516</v>
      </c>
      <c r="AL28" s="17">
        <f t="shared" si="42"/>
        <v>6.0068357543885727E-3</v>
      </c>
      <c r="AN28" s="14">
        <v>-32.270000000000003</v>
      </c>
      <c r="AO28" s="14">
        <v>86.137</v>
      </c>
      <c r="AP28" s="14">
        <f>AO28*1/100</f>
        <v>0.86136999999999997</v>
      </c>
      <c r="AQ28" s="14">
        <v>0.10866666666666668</v>
      </c>
      <c r="AR28" s="14">
        <f t="shared" ref="AR28:AR31" si="63">AO28/AQ28</f>
        <v>792.67177914110425</v>
      </c>
      <c r="AS28" s="15">
        <f t="shared" ref="AS28:AS31" si="64">(AN28/1000+1)*0.0112372</f>
        <v>1.0874575555999999E-2</v>
      </c>
      <c r="AT28" s="16">
        <f t="shared" ref="AT28:AT31" si="65">AS28/(1+AS28)*100</f>
        <v>1.0757591316428923</v>
      </c>
      <c r="AU28" s="17">
        <f t="shared" ref="AU28:AU31" si="66">100-AT28</f>
        <v>98.924240868357103</v>
      </c>
      <c r="AV28" s="17">
        <f t="shared" ref="AV28:AV31" si="67">AT28*AP28/100</f>
        <v>9.2662664322323805E-3</v>
      </c>
      <c r="AW28">
        <f>(AO28*1.5/100+$CK$107*$CK$99/100)/(AQ28*1.5/100+$CK$102*$CK$107/100)</f>
        <v>792.67177914110414</v>
      </c>
    </row>
    <row r="29" spans="1:49" x14ac:dyDescent="0.3">
      <c r="A29">
        <v>28</v>
      </c>
      <c r="B29" t="str">
        <f t="shared" si="5"/>
        <v>BSN1T1</v>
      </c>
      <c r="C29" t="s">
        <v>12</v>
      </c>
      <c r="D29" t="s">
        <v>18</v>
      </c>
      <c r="E29" t="s">
        <v>8</v>
      </c>
      <c r="F29" t="s">
        <v>39</v>
      </c>
      <c r="G29" t="s">
        <v>13</v>
      </c>
      <c r="H29">
        <v>70.108086000822055</v>
      </c>
      <c r="I29">
        <v>92.661515101983298</v>
      </c>
      <c r="J29">
        <v>56.882626329696343</v>
      </c>
      <c r="K29">
        <v>14.49586440923019</v>
      </c>
      <c r="L29" s="3">
        <v>5.49</v>
      </c>
      <c r="M29" s="8">
        <v>70.56897833723707</v>
      </c>
      <c r="N29" s="8">
        <v>29.378511222047681</v>
      </c>
      <c r="O29" s="8">
        <v>32.763519229117101</v>
      </c>
      <c r="P29" s="8">
        <v>15.206197960380823</v>
      </c>
      <c r="Q29" s="8"/>
      <c r="R29" s="8">
        <v>50</v>
      </c>
      <c r="S29">
        <v>-21.543806951569579</v>
      </c>
      <c r="T29">
        <v>2.214</v>
      </c>
      <c r="U29" s="14">
        <v>2.0798000000000099</v>
      </c>
      <c r="V29" s="14">
        <f t="shared" si="50"/>
        <v>1.107</v>
      </c>
      <c r="W29" s="14">
        <v>0.184933333333335</v>
      </c>
      <c r="X29" s="13">
        <f t="shared" si="51"/>
        <v>11.971881759192394</v>
      </c>
      <c r="Y29" s="15">
        <f t="shared" si="52"/>
        <v>1.0995107932523823E-2</v>
      </c>
      <c r="Z29" s="16">
        <f t="shared" si="53"/>
        <v>1.0875530303018699</v>
      </c>
      <c r="AA29" s="17">
        <f t="shared" si="54"/>
        <v>98.912446969698124</v>
      </c>
      <c r="AB29" s="17">
        <f t="shared" si="55"/>
        <v>1.2039212045441701E-2</v>
      </c>
      <c r="AD29" s="14">
        <v>-26.31</v>
      </c>
      <c r="AE29">
        <v>1.1100000000000001</v>
      </c>
      <c r="AF29" s="14">
        <f t="shared" si="11"/>
        <v>0.55500000000000005</v>
      </c>
      <c r="AG29" s="14">
        <v>12.11</v>
      </c>
      <c r="AH29" s="14">
        <f t="shared" si="40"/>
        <v>9.1659785301403812E-2</v>
      </c>
      <c r="AI29" s="15">
        <f t="shared" si="41"/>
        <v>1.0941549267999999E-2</v>
      </c>
      <c r="AJ29" s="16">
        <f t="shared" si="2"/>
        <v>1.0823127485384816</v>
      </c>
      <c r="AK29" s="17">
        <f t="shared" si="3"/>
        <v>98.917687251461516</v>
      </c>
      <c r="AL29" s="17">
        <f t="shared" si="42"/>
        <v>6.0068357543885727E-3</v>
      </c>
      <c r="AN29" s="14">
        <v>-16.899999999999999</v>
      </c>
      <c r="AO29" s="14">
        <v>55.933333333333337</v>
      </c>
      <c r="AP29" s="14">
        <f t="shared" ref="AP29:AP31" si="68">AO29*1/100</f>
        <v>0.55933333333333335</v>
      </c>
      <c r="AQ29" s="14">
        <v>2.4666666666666667E-2</v>
      </c>
      <c r="AR29" s="14">
        <f t="shared" si="63"/>
        <v>2267.5675675675679</v>
      </c>
      <c r="AS29" s="15">
        <f t="shared" si="64"/>
        <v>1.1047291319999999E-2</v>
      </c>
      <c r="AT29" s="16">
        <f t="shared" si="65"/>
        <v>1.0926582183487097</v>
      </c>
      <c r="AU29" s="17">
        <f t="shared" si="66"/>
        <v>98.907341781651297</v>
      </c>
      <c r="AV29" s="17">
        <f t="shared" si="67"/>
        <v>6.1116016346304492E-3</v>
      </c>
      <c r="AW29">
        <f t="shared" ref="AW29:AW31" si="69">(AO29*1.5/100+$CK$107*$CK$99/100)/(AQ29*1.5/100+$CK$102*$CK$107/100)</f>
        <v>2267.5675675675679</v>
      </c>
    </row>
    <row r="30" spans="1:49" x14ac:dyDescent="0.3">
      <c r="A30">
        <v>29</v>
      </c>
      <c r="B30" t="str">
        <f t="shared" si="5"/>
        <v>HAN1T1</v>
      </c>
      <c r="C30" t="s">
        <v>14</v>
      </c>
      <c r="D30" t="s">
        <v>18</v>
      </c>
      <c r="E30" t="s">
        <v>8</v>
      </c>
      <c r="F30" t="s">
        <v>39</v>
      </c>
      <c r="G30" t="s">
        <v>15</v>
      </c>
      <c r="H30">
        <v>77.783885425137797</v>
      </c>
      <c r="I30">
        <v>377.46107928074468</v>
      </c>
      <c r="J30">
        <v>34.827177270047308</v>
      </c>
      <c r="K30">
        <v>1.9991057777343393</v>
      </c>
      <c r="L30" s="2">
        <v>6.19</v>
      </c>
      <c r="M30" s="8">
        <v>64.737740089761488</v>
      </c>
      <c r="N30" s="8">
        <v>26.240046010445106</v>
      </c>
      <c r="O30" s="8">
        <v>122.48189660303559</v>
      </c>
      <c r="P30" s="8">
        <v>13.009660445542742</v>
      </c>
      <c r="Q30" s="8"/>
      <c r="R30" s="8">
        <v>50</v>
      </c>
      <c r="S30">
        <v>-20.01590618342679</v>
      </c>
      <c r="T30">
        <v>1.982</v>
      </c>
      <c r="U30" s="13">
        <v>2.0947714285714398</v>
      </c>
      <c r="V30" s="14">
        <f t="shared" si="50"/>
        <v>0.99099999999999999</v>
      </c>
      <c r="W30" s="14">
        <v>0.185590476190478</v>
      </c>
      <c r="X30" s="13">
        <f t="shared" si="51"/>
        <v>10.679427310514598</v>
      </c>
      <c r="Y30" s="15">
        <f t="shared" si="52"/>
        <v>1.1012277259035596E-2</v>
      </c>
      <c r="Z30" s="16">
        <f t="shared" si="53"/>
        <v>1.0892327923940825</v>
      </c>
      <c r="AA30" s="17">
        <f t="shared" si="54"/>
        <v>98.910767207605915</v>
      </c>
      <c r="AB30" s="17">
        <f t="shared" si="55"/>
        <v>1.0794296972625359E-2</v>
      </c>
      <c r="AD30" s="14">
        <v>-26.31</v>
      </c>
      <c r="AE30">
        <v>1.1100000000000001</v>
      </c>
      <c r="AF30" s="14">
        <f t="shared" si="11"/>
        <v>0.55500000000000005</v>
      </c>
      <c r="AG30" s="14">
        <v>13.11</v>
      </c>
      <c r="AH30" s="14">
        <f t="shared" si="40"/>
        <v>8.4668192219679639E-2</v>
      </c>
      <c r="AI30" s="15">
        <f t="shared" si="41"/>
        <v>1.0941549267999999E-2</v>
      </c>
      <c r="AJ30" s="16">
        <f t="shared" si="2"/>
        <v>1.0823127485384816</v>
      </c>
      <c r="AK30" s="17">
        <f t="shared" si="3"/>
        <v>98.917687251461516</v>
      </c>
      <c r="AL30" s="17">
        <f t="shared" si="42"/>
        <v>6.0068357543885727E-3</v>
      </c>
      <c r="AN30" s="14">
        <v>-12.39</v>
      </c>
      <c r="AO30" s="14">
        <v>47.193666666666672</v>
      </c>
      <c r="AP30" s="14">
        <f t="shared" si="68"/>
        <v>0.47193666666666673</v>
      </c>
      <c r="AQ30" s="14">
        <v>6.7000000000000004E-2</v>
      </c>
      <c r="AR30" s="14">
        <f t="shared" si="63"/>
        <v>704.38308457711446</v>
      </c>
      <c r="AS30" s="15">
        <f t="shared" si="64"/>
        <v>1.1097971092E-2</v>
      </c>
      <c r="AT30" s="16">
        <f t="shared" si="65"/>
        <v>1.0976158007728998</v>
      </c>
      <c r="AU30" s="17">
        <f t="shared" si="66"/>
        <v>98.9023841992271</v>
      </c>
      <c r="AV30" s="17">
        <f t="shared" si="67"/>
        <v>5.1800514229742647E-3</v>
      </c>
      <c r="AW30">
        <f t="shared" si="69"/>
        <v>704.38308457711457</v>
      </c>
    </row>
    <row r="31" spans="1:49" x14ac:dyDescent="0.3">
      <c r="A31">
        <v>30</v>
      </c>
      <c r="B31" t="str">
        <f t="shared" si="5"/>
        <v>PLN1T1</v>
      </c>
      <c r="C31" t="s">
        <v>16</v>
      </c>
      <c r="D31" t="s">
        <v>18</v>
      </c>
      <c r="E31" t="s">
        <v>8</v>
      </c>
      <c r="F31" t="s">
        <v>39</v>
      </c>
      <c r="G31" t="s">
        <v>17</v>
      </c>
      <c r="H31">
        <v>60.725977798526841</v>
      </c>
      <c r="I31">
        <v>63.922051250129712</v>
      </c>
      <c r="J31">
        <v>63.524847678573728</v>
      </c>
      <c r="K31">
        <v>18.29857286425791</v>
      </c>
      <c r="L31" s="2">
        <v>5.53</v>
      </c>
      <c r="M31" s="8">
        <v>71.4335050793823</v>
      </c>
      <c r="N31" s="8">
        <v>32.242723773089857</v>
      </c>
      <c r="O31" s="8">
        <v>37.109999668572719</v>
      </c>
      <c r="P31" s="8">
        <v>13.039954790589558</v>
      </c>
      <c r="Q31" s="8"/>
      <c r="R31" s="8">
        <v>50</v>
      </c>
      <c r="S31">
        <v>-19.964301587946469</v>
      </c>
      <c r="T31">
        <v>2.246</v>
      </c>
      <c r="U31" s="14">
        <v>2.1097428571428698</v>
      </c>
      <c r="V31" s="14">
        <f t="shared" si="50"/>
        <v>1.123</v>
      </c>
      <c r="W31" s="14">
        <v>0.18624761904762099</v>
      </c>
      <c r="X31" s="13">
        <f t="shared" si="51"/>
        <v>12.059214563305254</v>
      </c>
      <c r="Y31" s="15">
        <f t="shared" si="52"/>
        <v>1.1012857150195928E-2</v>
      </c>
      <c r="Z31" s="16">
        <f t="shared" si="53"/>
        <v>1.0892895250846308</v>
      </c>
      <c r="AA31" s="17">
        <f t="shared" si="54"/>
        <v>98.910710474915362</v>
      </c>
      <c r="AB31" s="17">
        <f t="shared" si="55"/>
        <v>1.2232721366700405E-2</v>
      </c>
      <c r="AD31" s="14">
        <v>-26.31</v>
      </c>
      <c r="AE31">
        <v>1.1100000000000001</v>
      </c>
      <c r="AF31" s="14">
        <f t="shared" si="11"/>
        <v>0.55500000000000005</v>
      </c>
      <c r="AG31" s="14">
        <v>14.11</v>
      </c>
      <c r="AH31" s="14">
        <f t="shared" si="40"/>
        <v>7.8667611622962444E-2</v>
      </c>
      <c r="AI31" s="15">
        <f t="shared" si="41"/>
        <v>1.0941549267999999E-2</v>
      </c>
      <c r="AJ31" s="16">
        <f t="shared" si="2"/>
        <v>1.0823127485384816</v>
      </c>
      <c r="AK31" s="17">
        <f t="shared" si="3"/>
        <v>98.917687251461516</v>
      </c>
      <c r="AL31" s="17">
        <f t="shared" si="42"/>
        <v>6.0068357543885727E-3</v>
      </c>
      <c r="AN31" s="14">
        <v>-10.65</v>
      </c>
      <c r="AO31" s="14">
        <v>50.042999999999999</v>
      </c>
      <c r="AP31" s="14">
        <f t="shared" si="68"/>
        <v>0.50043000000000004</v>
      </c>
      <c r="AQ31" s="14">
        <v>3.1333333333333331E-2</v>
      </c>
      <c r="AR31" s="14">
        <f t="shared" si="63"/>
        <v>1597.1170212765958</v>
      </c>
      <c r="AS31" s="15">
        <f t="shared" si="64"/>
        <v>1.1117523819999999E-2</v>
      </c>
      <c r="AT31" s="16">
        <f t="shared" si="65"/>
        <v>1.0995283493849473</v>
      </c>
      <c r="AU31" s="17">
        <f t="shared" si="66"/>
        <v>98.900471650615046</v>
      </c>
      <c r="AV31" s="17">
        <f t="shared" si="67"/>
        <v>5.5023697188270916E-3</v>
      </c>
      <c r="AW31">
        <f t="shared" si="69"/>
        <v>1597.1170212765958</v>
      </c>
    </row>
    <row r="32" spans="1:49" x14ac:dyDescent="0.3">
      <c r="A32">
        <v>31</v>
      </c>
      <c r="B32" t="str">
        <f t="shared" si="5"/>
        <v>CON1T1</v>
      </c>
      <c r="C32" t="s">
        <v>6</v>
      </c>
      <c r="D32" t="s">
        <v>18</v>
      </c>
      <c r="E32" t="s">
        <v>8</v>
      </c>
      <c r="F32" t="s">
        <v>39</v>
      </c>
      <c r="G32" t="s">
        <v>9</v>
      </c>
      <c r="H32">
        <v>61.450781478350727</v>
      </c>
      <c r="I32">
        <v>79.653280467328301</v>
      </c>
      <c r="J32">
        <v>63.767550374072925</v>
      </c>
      <c r="K32">
        <v>17.403135993724025</v>
      </c>
      <c r="L32" s="2">
        <v>5.49</v>
      </c>
      <c r="M32" s="8">
        <v>97.786724884217236</v>
      </c>
      <c r="N32" s="8">
        <v>44.077397031386177</v>
      </c>
      <c r="O32" s="8">
        <v>25.577575928105013</v>
      </c>
      <c r="P32" s="8">
        <v>20.675475609795509</v>
      </c>
      <c r="Q32" s="8"/>
      <c r="R32" s="8">
        <v>50</v>
      </c>
      <c r="S32">
        <v>-26.127509255997946</v>
      </c>
      <c r="T32">
        <v>1.173</v>
      </c>
      <c r="U32" s="14">
        <v>2.1247142857143002</v>
      </c>
      <c r="V32" s="14">
        <f t="shared" si="50"/>
        <v>0.58650000000000002</v>
      </c>
      <c r="W32" s="14">
        <v>0.18690476190476399</v>
      </c>
      <c r="X32" s="13">
        <f t="shared" si="51"/>
        <v>6.2759235668789115</v>
      </c>
      <c r="Y32" s="15">
        <f t="shared" si="52"/>
        <v>1.0943599952988499E-2</v>
      </c>
      <c r="Z32" s="16">
        <f t="shared" si="53"/>
        <v>1.0825134016870381</v>
      </c>
      <c r="AA32" s="17">
        <f t="shared" si="54"/>
        <v>98.917486598312962</v>
      </c>
      <c r="AB32" s="17">
        <f t="shared" si="55"/>
        <v>6.3489411008944788E-3</v>
      </c>
      <c r="AD32" s="14">
        <v>-26.31</v>
      </c>
      <c r="AE32">
        <v>1.1100000000000001</v>
      </c>
      <c r="AF32" s="14">
        <f t="shared" si="11"/>
        <v>0.55500000000000005</v>
      </c>
      <c r="AG32" s="14">
        <v>15.11</v>
      </c>
      <c r="AH32" s="14">
        <f t="shared" si="40"/>
        <v>7.3461283917935147E-2</v>
      </c>
      <c r="AI32" s="15">
        <f t="shared" si="41"/>
        <v>1.0941549267999999E-2</v>
      </c>
      <c r="AJ32" s="16">
        <f t="shared" si="2"/>
        <v>1.0823127485384816</v>
      </c>
      <c r="AK32" s="17">
        <f t="shared" si="3"/>
        <v>98.917687251461516</v>
      </c>
      <c r="AL32" s="17">
        <f t="shared" si="42"/>
        <v>6.0068357543885727E-3</v>
      </c>
      <c r="AN32" s="14"/>
      <c r="AO32" s="14"/>
      <c r="AP32" s="14"/>
      <c r="AQ32" s="14"/>
      <c r="AR32" s="14"/>
      <c r="AS32" s="15"/>
      <c r="AT32" s="16"/>
      <c r="AU32" s="17"/>
      <c r="AV32" s="17"/>
    </row>
    <row r="33" spans="1:49" x14ac:dyDescent="0.3">
      <c r="A33">
        <v>32</v>
      </c>
      <c r="B33" t="str">
        <f t="shared" si="5"/>
        <v>LDN1T1</v>
      </c>
      <c r="C33" t="s">
        <v>10</v>
      </c>
      <c r="D33" t="s">
        <v>18</v>
      </c>
      <c r="E33" t="s">
        <v>8</v>
      </c>
      <c r="F33" t="s">
        <v>39</v>
      </c>
      <c r="G33" t="s">
        <v>11</v>
      </c>
      <c r="H33">
        <v>62.813325833978389</v>
      </c>
      <c r="I33">
        <v>131.07763441777666</v>
      </c>
      <c r="J33">
        <v>63.64306324217597</v>
      </c>
      <c r="K33">
        <v>18.674316858547932</v>
      </c>
      <c r="L33" s="2">
        <v>5.48</v>
      </c>
      <c r="M33" s="8">
        <v>100.98113979572396</v>
      </c>
      <c r="N33" s="8">
        <v>38.576857355807483</v>
      </c>
      <c r="O33" s="8">
        <v>27.010941002797267</v>
      </c>
      <c r="P33" s="8">
        <v>19.901123194956575</v>
      </c>
      <c r="Q33" s="8"/>
      <c r="R33" s="8">
        <v>50</v>
      </c>
      <c r="S33">
        <v>-30.999590182228097</v>
      </c>
      <c r="T33">
        <v>2.5379999999999998</v>
      </c>
      <c r="U33" s="13">
        <v>2.1396857142857302</v>
      </c>
      <c r="V33" s="14">
        <f t="shared" si="50"/>
        <v>1.2689999999999999</v>
      </c>
      <c r="W33" s="14">
        <v>0.18756190476190701</v>
      </c>
      <c r="X33" s="13">
        <f t="shared" si="51"/>
        <v>13.531532446430221</v>
      </c>
      <c r="Y33" s="15">
        <f t="shared" si="52"/>
        <v>1.0888851405204266E-2</v>
      </c>
      <c r="Z33" s="16">
        <f t="shared" si="53"/>
        <v>1.0771561472923576</v>
      </c>
      <c r="AA33" s="17">
        <f t="shared" si="54"/>
        <v>98.922843852707643</v>
      </c>
      <c r="AB33" s="17">
        <f t="shared" si="55"/>
        <v>1.3669111509140018E-2</v>
      </c>
      <c r="AD33" s="14">
        <v>-26.31</v>
      </c>
      <c r="AE33">
        <v>1.1100000000000001</v>
      </c>
      <c r="AF33" s="14">
        <f t="shared" si="11"/>
        <v>0.55500000000000005</v>
      </c>
      <c r="AG33" s="14">
        <v>16.11</v>
      </c>
      <c r="AH33" s="14">
        <f t="shared" si="40"/>
        <v>6.8901303538175057E-2</v>
      </c>
      <c r="AI33" s="15">
        <f t="shared" si="41"/>
        <v>1.0941549267999999E-2</v>
      </c>
      <c r="AJ33" s="16">
        <f t="shared" si="2"/>
        <v>1.0823127485384816</v>
      </c>
      <c r="AK33" s="17">
        <f t="shared" si="3"/>
        <v>98.917687251461516</v>
      </c>
      <c r="AL33" s="17">
        <f t="shared" si="42"/>
        <v>6.0068357543885727E-3</v>
      </c>
      <c r="AN33" s="14">
        <v>-32.270000000000003</v>
      </c>
      <c r="AO33" s="14">
        <v>86.137</v>
      </c>
      <c r="AP33" s="14">
        <f>AO33*1/100</f>
        <v>0.86136999999999997</v>
      </c>
      <c r="AQ33" s="14">
        <v>0.10866666666666668</v>
      </c>
      <c r="AR33" s="14">
        <f t="shared" ref="AR33:AR36" si="70">AO33/AQ33</f>
        <v>792.67177914110425</v>
      </c>
      <c r="AS33" s="15">
        <f t="shared" ref="AS33:AS36" si="71">(AN33/1000+1)*0.0112372</f>
        <v>1.0874575555999999E-2</v>
      </c>
      <c r="AT33" s="16">
        <f t="shared" ref="AT33:AT36" si="72">AS33/(1+AS33)*100</f>
        <v>1.0757591316428923</v>
      </c>
      <c r="AU33" s="17">
        <f t="shared" ref="AU33:AU36" si="73">100-AT33</f>
        <v>98.924240868357103</v>
      </c>
      <c r="AV33" s="17">
        <f t="shared" ref="AV33:AV36" si="74">AT33*AP33/100</f>
        <v>9.2662664322323805E-3</v>
      </c>
      <c r="AW33">
        <f>(AO33*1.5/100+$CK$107*$CK$99/100)/(AQ33*1.5/100+$CK$102*$CK$107/100)</f>
        <v>792.67177914110414</v>
      </c>
    </row>
    <row r="34" spans="1:49" x14ac:dyDescent="0.3">
      <c r="A34">
        <v>33</v>
      </c>
      <c r="B34" t="str">
        <f t="shared" si="5"/>
        <v>BSN1T1</v>
      </c>
      <c r="C34" t="s">
        <v>12</v>
      </c>
      <c r="D34" t="s">
        <v>18</v>
      </c>
      <c r="E34" t="s">
        <v>8</v>
      </c>
      <c r="F34" t="s">
        <v>39</v>
      </c>
      <c r="G34" t="s">
        <v>13</v>
      </c>
      <c r="H34">
        <v>64.939183369954762</v>
      </c>
      <c r="I34">
        <v>99.037334183174281</v>
      </c>
      <c r="J34">
        <v>56.877803329712222</v>
      </c>
      <c r="K34">
        <v>12.850138245653786</v>
      </c>
      <c r="L34" s="2">
        <v>5.5</v>
      </c>
      <c r="M34" s="8">
        <v>107.42560290270016</v>
      </c>
      <c r="N34" s="8">
        <v>42.350918466723783</v>
      </c>
      <c r="O34" s="8">
        <v>24.181465411856138</v>
      </c>
      <c r="P34" s="8">
        <v>20.481557303813695</v>
      </c>
      <c r="Q34" s="8"/>
      <c r="R34" s="8">
        <v>50</v>
      </c>
      <c r="S34">
        <v>-20.805152937831672</v>
      </c>
      <c r="T34">
        <v>2.5270000000000001</v>
      </c>
      <c r="U34" s="14">
        <v>2.1546571428571601</v>
      </c>
      <c r="V34" s="14">
        <f t="shared" si="50"/>
        <v>1.2635000000000001</v>
      </c>
      <c r="W34" s="14">
        <v>0.18821904761905001</v>
      </c>
      <c r="X34" s="13">
        <f t="shared" si="51"/>
        <v>13.425846278398859</v>
      </c>
      <c r="Y34" s="15">
        <f t="shared" si="52"/>
        <v>1.1003408335406997E-2</v>
      </c>
      <c r="Z34" s="16">
        <f t="shared" si="53"/>
        <v>1.0883651078411147</v>
      </c>
      <c r="AA34" s="17">
        <f t="shared" si="54"/>
        <v>98.911634892158887</v>
      </c>
      <c r="AB34" s="17">
        <f t="shared" si="55"/>
        <v>1.3751493137572486E-2</v>
      </c>
      <c r="AD34" s="14">
        <v>-26.31</v>
      </c>
      <c r="AE34">
        <v>1.1100000000000001</v>
      </c>
      <c r="AF34" s="14">
        <f t="shared" si="11"/>
        <v>0.55500000000000005</v>
      </c>
      <c r="AG34" s="14">
        <v>17.11</v>
      </c>
      <c r="AH34" s="14">
        <f t="shared" si="40"/>
        <v>6.4874342489772072E-2</v>
      </c>
      <c r="AI34" s="15">
        <f t="shared" si="41"/>
        <v>1.0941549267999999E-2</v>
      </c>
      <c r="AJ34" s="16">
        <f t="shared" si="2"/>
        <v>1.0823127485384816</v>
      </c>
      <c r="AK34" s="17">
        <f t="shared" si="3"/>
        <v>98.917687251461516</v>
      </c>
      <c r="AL34" s="17">
        <f t="shared" si="42"/>
        <v>6.0068357543885727E-3</v>
      </c>
      <c r="AN34" s="14">
        <v>-16.899999999999999</v>
      </c>
      <c r="AO34" s="14">
        <v>55.933333333333337</v>
      </c>
      <c r="AP34" s="14">
        <f t="shared" ref="AP34:AP36" si="75">AO34*1/100</f>
        <v>0.55933333333333335</v>
      </c>
      <c r="AQ34" s="14">
        <v>2.4666666666666667E-2</v>
      </c>
      <c r="AR34" s="14">
        <f t="shared" si="70"/>
        <v>2267.5675675675679</v>
      </c>
      <c r="AS34" s="15">
        <f t="shared" si="71"/>
        <v>1.1047291319999999E-2</v>
      </c>
      <c r="AT34" s="16">
        <f t="shared" si="72"/>
        <v>1.0926582183487097</v>
      </c>
      <c r="AU34" s="17">
        <f t="shared" si="73"/>
        <v>98.907341781651297</v>
      </c>
      <c r="AV34" s="17">
        <f t="shared" si="74"/>
        <v>6.1116016346304492E-3</v>
      </c>
      <c r="AW34">
        <f t="shared" ref="AW34:AW36" si="76">(AO34*1.5/100+$CK$107*$CK$99/100)/(AQ34*1.5/100+$CK$102*$CK$107/100)</f>
        <v>2267.5675675675679</v>
      </c>
    </row>
    <row r="35" spans="1:49" x14ac:dyDescent="0.3">
      <c r="A35">
        <v>34</v>
      </c>
      <c r="B35" t="str">
        <f t="shared" si="5"/>
        <v>HAN1T1</v>
      </c>
      <c r="C35" t="s">
        <v>14</v>
      </c>
      <c r="D35" t="s">
        <v>18</v>
      </c>
      <c r="E35" t="s">
        <v>8</v>
      </c>
      <c r="F35" t="s">
        <v>39</v>
      </c>
      <c r="G35" t="s">
        <v>15</v>
      </c>
      <c r="H35">
        <v>78.30421912966645</v>
      </c>
      <c r="I35">
        <v>384.06801147197586</v>
      </c>
      <c r="J35">
        <v>35.623080910391693</v>
      </c>
      <c r="K35">
        <v>2.2025618631763906</v>
      </c>
      <c r="L35" s="2">
        <v>6.23</v>
      </c>
      <c r="M35" s="8">
        <v>60.825250189296078</v>
      </c>
      <c r="N35" s="8">
        <v>27.174495946248584</v>
      </c>
      <c r="O35" s="8">
        <v>118.76715176998046</v>
      </c>
      <c r="P35" s="8">
        <v>14.8956211238348</v>
      </c>
      <c r="Q35" s="8"/>
      <c r="R35" s="8">
        <v>50</v>
      </c>
      <c r="S35">
        <v>-20.331604885188742</v>
      </c>
      <c r="T35">
        <v>1.9490000000000001</v>
      </c>
      <c r="U35" s="14">
        <v>2.1696285714285901</v>
      </c>
      <c r="V35" s="14">
        <f t="shared" si="50"/>
        <v>0.97450000000000003</v>
      </c>
      <c r="W35" s="14">
        <v>0.188876190476193</v>
      </c>
      <c r="X35" s="13">
        <f t="shared" si="51"/>
        <v>10.318929003630359</v>
      </c>
      <c r="Y35" s="15">
        <f t="shared" si="52"/>
        <v>1.1008729689584157E-2</v>
      </c>
      <c r="Z35" s="16">
        <f t="shared" si="53"/>
        <v>1.0888857203996873</v>
      </c>
      <c r="AA35" s="17">
        <f t="shared" si="54"/>
        <v>98.911114279600312</v>
      </c>
      <c r="AB35" s="17">
        <f t="shared" si="55"/>
        <v>1.0611191345294953E-2</v>
      </c>
      <c r="AD35" s="14">
        <v>-26.31</v>
      </c>
      <c r="AE35">
        <v>1.1100000000000001</v>
      </c>
      <c r="AF35" s="14">
        <f t="shared" si="11"/>
        <v>0.55500000000000005</v>
      </c>
      <c r="AG35" s="14">
        <v>18.11</v>
      </c>
      <c r="AH35" s="14">
        <f t="shared" si="40"/>
        <v>6.1292103810049701E-2</v>
      </c>
      <c r="AI35" s="15">
        <f t="shared" si="41"/>
        <v>1.0941549267999999E-2</v>
      </c>
      <c r="AJ35" s="16">
        <f t="shared" si="2"/>
        <v>1.0823127485384816</v>
      </c>
      <c r="AK35" s="17">
        <f t="shared" si="3"/>
        <v>98.917687251461516</v>
      </c>
      <c r="AL35" s="17">
        <f t="shared" si="42"/>
        <v>6.0068357543885727E-3</v>
      </c>
      <c r="AN35" s="14">
        <v>-12.39</v>
      </c>
      <c r="AO35" s="14">
        <v>47.193666666666672</v>
      </c>
      <c r="AP35" s="14">
        <f t="shared" si="75"/>
        <v>0.47193666666666673</v>
      </c>
      <c r="AQ35" s="14">
        <v>6.7000000000000004E-2</v>
      </c>
      <c r="AR35" s="14">
        <f t="shared" si="70"/>
        <v>704.38308457711446</v>
      </c>
      <c r="AS35" s="15">
        <f t="shared" si="71"/>
        <v>1.1097971092E-2</v>
      </c>
      <c r="AT35" s="16">
        <f t="shared" si="72"/>
        <v>1.0976158007728998</v>
      </c>
      <c r="AU35" s="17">
        <f t="shared" si="73"/>
        <v>98.9023841992271</v>
      </c>
      <c r="AV35" s="17">
        <f t="shared" si="74"/>
        <v>5.1800514229742647E-3</v>
      </c>
      <c r="AW35">
        <f t="shared" si="76"/>
        <v>704.38308457711457</v>
      </c>
    </row>
    <row r="36" spans="1:49" x14ac:dyDescent="0.3">
      <c r="A36">
        <v>35</v>
      </c>
      <c r="B36" t="str">
        <f t="shared" si="5"/>
        <v>PLN1T1</v>
      </c>
      <c r="C36" t="s">
        <v>16</v>
      </c>
      <c r="D36" t="s">
        <v>18</v>
      </c>
      <c r="E36" t="s">
        <v>8</v>
      </c>
      <c r="F36" t="s">
        <v>39</v>
      </c>
      <c r="G36" t="s">
        <v>17</v>
      </c>
      <c r="H36">
        <v>53.064777472829761</v>
      </c>
      <c r="I36">
        <v>62.47306635813888</v>
      </c>
      <c r="J36">
        <v>60.484853904035383</v>
      </c>
      <c r="K36">
        <v>14.475167575637846</v>
      </c>
      <c r="L36" s="2">
        <v>5.49</v>
      </c>
      <c r="M36" s="8">
        <v>110.97228423373245</v>
      </c>
      <c r="N36" s="8">
        <v>45.955534574910281</v>
      </c>
      <c r="O36" s="8">
        <v>26.174463572285475</v>
      </c>
      <c r="P36" s="8">
        <v>20.802406564444151</v>
      </c>
      <c r="Q36" s="8"/>
      <c r="R36" s="8">
        <v>50</v>
      </c>
      <c r="S36">
        <v>-17.526743342611386</v>
      </c>
      <c r="T36">
        <v>2.0270000000000001</v>
      </c>
      <c r="U36" s="13">
        <v>2.1846000000000201</v>
      </c>
      <c r="V36" s="14">
        <f t="shared" si="50"/>
        <v>1.0135000000000001</v>
      </c>
      <c r="W36" s="14">
        <v>0.189533333333336</v>
      </c>
      <c r="X36" s="13">
        <f t="shared" si="51"/>
        <v>10.694688709109945</v>
      </c>
      <c r="Y36" s="15">
        <f t="shared" si="52"/>
        <v>1.1040248479710406E-2</v>
      </c>
      <c r="Z36" s="16">
        <f t="shared" si="53"/>
        <v>1.0919692362704156</v>
      </c>
      <c r="AA36" s="17">
        <f t="shared" si="54"/>
        <v>98.908030763729585</v>
      </c>
      <c r="AB36" s="17">
        <f t="shared" si="55"/>
        <v>1.1067108209600662E-2</v>
      </c>
      <c r="AD36" s="14">
        <v>-26.31</v>
      </c>
      <c r="AE36">
        <v>1.1100000000000001</v>
      </c>
      <c r="AF36" s="14">
        <f t="shared" si="11"/>
        <v>0.55500000000000005</v>
      </c>
      <c r="AG36" s="14">
        <v>19.11</v>
      </c>
      <c r="AH36" s="14">
        <f t="shared" si="40"/>
        <v>5.8084772370486662E-2</v>
      </c>
      <c r="AI36" s="15">
        <f t="shared" si="41"/>
        <v>1.0941549267999999E-2</v>
      </c>
      <c r="AJ36" s="16">
        <f t="shared" si="2"/>
        <v>1.0823127485384816</v>
      </c>
      <c r="AK36" s="17">
        <f t="shared" si="3"/>
        <v>98.917687251461516</v>
      </c>
      <c r="AL36" s="17">
        <f t="shared" si="42"/>
        <v>6.0068357543885727E-3</v>
      </c>
      <c r="AN36" s="14">
        <v>-10.65</v>
      </c>
      <c r="AO36" s="14">
        <v>50.042999999999999</v>
      </c>
      <c r="AP36" s="14">
        <f t="shared" si="75"/>
        <v>0.50043000000000004</v>
      </c>
      <c r="AQ36" s="14">
        <v>3.1333333333333331E-2</v>
      </c>
      <c r="AR36" s="14">
        <f t="shared" si="70"/>
        <v>1597.1170212765958</v>
      </c>
      <c r="AS36" s="15">
        <f t="shared" si="71"/>
        <v>1.1117523819999999E-2</v>
      </c>
      <c r="AT36" s="16">
        <f t="shared" si="72"/>
        <v>1.0995283493849473</v>
      </c>
      <c r="AU36" s="17">
        <f t="shared" si="73"/>
        <v>98.900471650615046</v>
      </c>
      <c r="AV36" s="17">
        <f t="shared" si="74"/>
        <v>5.5023697188270916E-3</v>
      </c>
      <c r="AW36">
        <f t="shared" si="76"/>
        <v>1597.1170212765958</v>
      </c>
    </row>
    <row r="37" spans="1:49" x14ac:dyDescent="0.3">
      <c r="A37">
        <v>36</v>
      </c>
      <c r="B37" t="str">
        <f t="shared" si="5"/>
        <v>CON1T1</v>
      </c>
      <c r="C37" t="s">
        <v>6</v>
      </c>
      <c r="D37" t="s">
        <v>18</v>
      </c>
      <c r="E37" t="s">
        <v>8</v>
      </c>
      <c r="F37" t="s">
        <v>39</v>
      </c>
      <c r="G37" t="s">
        <v>9</v>
      </c>
      <c r="H37">
        <v>63.172863926415651</v>
      </c>
      <c r="I37">
        <v>118.43746458622394</v>
      </c>
      <c r="J37">
        <v>63.46469173304255</v>
      </c>
      <c r="K37">
        <v>16.978943946610116</v>
      </c>
      <c r="L37" s="2">
        <v>5.49</v>
      </c>
      <c r="M37" s="8">
        <v>106.07959651209265</v>
      </c>
      <c r="N37" s="8">
        <v>46.36532774249239</v>
      </c>
      <c r="O37" s="8">
        <v>29.465062876603927</v>
      </c>
      <c r="P37" s="8">
        <v>21.360524128867681</v>
      </c>
      <c r="Q37" s="8"/>
      <c r="R37" s="8">
        <v>50</v>
      </c>
      <c r="S37">
        <v>-26.194291673678357</v>
      </c>
      <c r="T37">
        <v>1.101</v>
      </c>
      <c r="U37" s="14">
        <v>2.19957142857145</v>
      </c>
      <c r="V37" s="14">
        <f t="shared" si="50"/>
        <v>0.55049999999999999</v>
      </c>
      <c r="W37" s="14">
        <v>0.19019047619047899</v>
      </c>
      <c r="X37" s="13">
        <f t="shared" si="51"/>
        <v>5.7889334001000652</v>
      </c>
      <c r="Y37" s="15">
        <f t="shared" si="52"/>
        <v>1.094284950560454E-2</v>
      </c>
      <c r="Z37" s="16">
        <f t="shared" si="53"/>
        <v>1.0824399728388281</v>
      </c>
      <c r="AA37" s="17">
        <f t="shared" si="54"/>
        <v>98.917560027161173</v>
      </c>
      <c r="AB37" s="17">
        <f t="shared" si="55"/>
        <v>5.9588320504777477E-3</v>
      </c>
      <c r="AD37" s="14">
        <v>-26.31</v>
      </c>
      <c r="AE37">
        <v>1.1100000000000001</v>
      </c>
      <c r="AF37" s="14">
        <f t="shared" si="11"/>
        <v>0.55500000000000005</v>
      </c>
      <c r="AG37" s="14">
        <v>20.11</v>
      </c>
      <c r="AH37" s="14">
        <f t="shared" si="40"/>
        <v>5.5196419691695683E-2</v>
      </c>
      <c r="AI37" s="15">
        <f t="shared" si="41"/>
        <v>1.0941549267999999E-2</v>
      </c>
      <c r="AJ37" s="16">
        <f t="shared" si="2"/>
        <v>1.0823127485384816</v>
      </c>
      <c r="AK37" s="17">
        <f t="shared" si="3"/>
        <v>98.917687251461516</v>
      </c>
      <c r="AL37" s="17">
        <f t="shared" si="42"/>
        <v>6.0068357543885727E-3</v>
      </c>
      <c r="AN37" s="14"/>
      <c r="AO37" s="14"/>
      <c r="AP37" s="14"/>
      <c r="AQ37" s="14"/>
      <c r="AR37" s="14"/>
      <c r="AS37" s="15"/>
      <c r="AT37" s="16"/>
      <c r="AU37" s="17"/>
      <c r="AV37" s="17"/>
    </row>
    <row r="38" spans="1:49" x14ac:dyDescent="0.3">
      <c r="A38">
        <v>37</v>
      </c>
      <c r="B38" t="str">
        <f t="shared" si="5"/>
        <v>LDN1T1</v>
      </c>
      <c r="C38" t="s">
        <v>10</v>
      </c>
      <c r="D38" t="s">
        <v>18</v>
      </c>
      <c r="E38" t="s">
        <v>8</v>
      </c>
      <c r="F38" t="s">
        <v>39</v>
      </c>
      <c r="G38" t="s">
        <v>11</v>
      </c>
      <c r="H38">
        <v>63.851908663308826</v>
      </c>
      <c r="I38">
        <v>112.58683066412183</v>
      </c>
      <c r="J38">
        <v>60.19054244475192</v>
      </c>
      <c r="K38">
        <v>17.374707115584645</v>
      </c>
      <c r="L38" s="2">
        <v>5.48</v>
      </c>
      <c r="M38" s="8">
        <v>104.66473393807392</v>
      </c>
      <c r="N38" s="8">
        <v>46.145945385560289</v>
      </c>
      <c r="O38" s="8">
        <v>29.325680771109873</v>
      </c>
      <c r="P38" s="8">
        <v>20.58029024488766</v>
      </c>
      <c r="Q38" s="8"/>
      <c r="R38" s="8">
        <v>50</v>
      </c>
      <c r="S38">
        <v>-30.909535103840874</v>
      </c>
      <c r="T38">
        <v>2.5649999999999999</v>
      </c>
      <c r="U38" s="14">
        <v>2.21454285714288</v>
      </c>
      <c r="V38" s="14">
        <f t="shared" si="50"/>
        <v>1.2825</v>
      </c>
      <c r="W38" s="14">
        <v>0.19084761904762201</v>
      </c>
      <c r="X38" s="13">
        <f t="shared" si="51"/>
        <v>13.440041918259185</v>
      </c>
      <c r="Y38" s="15">
        <f t="shared" si="52"/>
        <v>1.0889863372131119E-2</v>
      </c>
      <c r="Z38" s="16">
        <f t="shared" si="53"/>
        <v>1.0772551755346189</v>
      </c>
      <c r="AA38" s="17">
        <f t="shared" si="54"/>
        <v>98.922744824465383</v>
      </c>
      <c r="AB38" s="17">
        <f t="shared" si="55"/>
        <v>1.3815797626231488E-2</v>
      </c>
      <c r="AD38" s="14">
        <v>-26.31</v>
      </c>
      <c r="AE38">
        <v>1.1100000000000001</v>
      </c>
      <c r="AF38" s="14">
        <f t="shared" si="11"/>
        <v>0.55500000000000005</v>
      </c>
      <c r="AG38" s="14">
        <v>21.11</v>
      </c>
      <c r="AH38" s="14">
        <f t="shared" si="40"/>
        <v>5.2581714827096171E-2</v>
      </c>
      <c r="AI38" s="15">
        <f t="shared" si="41"/>
        <v>1.0941549267999999E-2</v>
      </c>
      <c r="AJ38" s="16">
        <f t="shared" si="2"/>
        <v>1.0823127485384816</v>
      </c>
      <c r="AK38" s="17">
        <f t="shared" si="3"/>
        <v>98.917687251461516</v>
      </c>
      <c r="AL38" s="17">
        <f t="shared" si="42"/>
        <v>6.0068357543885727E-3</v>
      </c>
      <c r="AN38" s="14">
        <v>-32.270000000000003</v>
      </c>
      <c r="AO38" s="14">
        <v>86.137</v>
      </c>
      <c r="AP38" s="14">
        <f>AO38*1/100</f>
        <v>0.86136999999999997</v>
      </c>
      <c r="AQ38" s="14">
        <v>0.10866666666666668</v>
      </c>
      <c r="AR38" s="14">
        <f t="shared" ref="AR38:AR41" si="77">AO38/AQ38</f>
        <v>792.67177914110425</v>
      </c>
      <c r="AS38" s="15">
        <f t="shared" ref="AS38:AS41" si="78">(AN38/1000+1)*0.0112372</f>
        <v>1.0874575555999999E-2</v>
      </c>
      <c r="AT38" s="16">
        <f t="shared" ref="AT38:AT41" si="79">AS38/(1+AS38)*100</f>
        <v>1.0757591316428923</v>
      </c>
      <c r="AU38" s="17">
        <f t="shared" ref="AU38:AU41" si="80">100-AT38</f>
        <v>98.924240868357103</v>
      </c>
      <c r="AV38" s="17">
        <f t="shared" ref="AV38:AV41" si="81">AT38*AP38/100</f>
        <v>9.2662664322323805E-3</v>
      </c>
      <c r="AW38">
        <f>(AO38*1.5/100+$CK$107*$CK$99/100)/(AQ38*1.5/100+$CK$102*$CK$107/100)</f>
        <v>792.67177914110414</v>
      </c>
    </row>
    <row r="39" spans="1:49" x14ac:dyDescent="0.3">
      <c r="A39">
        <v>38</v>
      </c>
      <c r="B39" t="str">
        <f t="shared" si="5"/>
        <v>BSN1T1</v>
      </c>
      <c r="C39" t="s">
        <v>12</v>
      </c>
      <c r="D39" t="s">
        <v>18</v>
      </c>
      <c r="E39" t="s">
        <v>8</v>
      </c>
      <c r="F39" t="s">
        <v>39</v>
      </c>
      <c r="G39" t="s">
        <v>13</v>
      </c>
      <c r="H39">
        <v>65.408832641490321</v>
      </c>
      <c r="I39">
        <v>104.85995918661818</v>
      </c>
      <c r="J39">
        <v>58.130036057105833</v>
      </c>
      <c r="K39">
        <v>14.116926481642405</v>
      </c>
      <c r="L39" s="2">
        <v>5.49</v>
      </c>
      <c r="M39" s="8">
        <v>105.85874695267853</v>
      </c>
      <c r="N39" s="8">
        <v>47.058841675249433</v>
      </c>
      <c r="O39" s="8">
        <v>28.337334164750857</v>
      </c>
      <c r="P39" s="8">
        <v>19.791744775616589</v>
      </c>
      <c r="Q39" s="8"/>
      <c r="R39" s="8">
        <v>50</v>
      </c>
      <c r="S39">
        <v>-22.331029996347784</v>
      </c>
      <c r="T39">
        <v>2.0720000000000001</v>
      </c>
      <c r="U39" s="13">
        <v>2.22951428571431</v>
      </c>
      <c r="V39" s="14">
        <f t="shared" si="50"/>
        <v>1.036</v>
      </c>
      <c r="W39" s="14">
        <v>0.19150476190476501</v>
      </c>
      <c r="X39" s="13">
        <f t="shared" si="51"/>
        <v>10.819574298786378</v>
      </c>
      <c r="Y39" s="15">
        <f t="shared" si="52"/>
        <v>1.0986261749725041E-2</v>
      </c>
      <c r="Z39" s="16">
        <f t="shared" si="53"/>
        <v>1.0866875412046646</v>
      </c>
      <c r="AA39" s="17">
        <f t="shared" si="54"/>
        <v>98.913312458795332</v>
      </c>
      <c r="AB39" s="17">
        <f t="shared" si="55"/>
        <v>1.1258082926880327E-2</v>
      </c>
      <c r="AD39" s="14">
        <v>-26.31</v>
      </c>
      <c r="AE39">
        <v>1.1100000000000001</v>
      </c>
      <c r="AF39" s="14">
        <f t="shared" si="11"/>
        <v>0.55500000000000005</v>
      </c>
      <c r="AG39" s="14">
        <v>22.11</v>
      </c>
      <c r="AH39" s="14">
        <f t="shared" si="40"/>
        <v>5.0203527815468121E-2</v>
      </c>
      <c r="AI39" s="15">
        <f t="shared" si="41"/>
        <v>1.0941549267999999E-2</v>
      </c>
      <c r="AJ39" s="16">
        <f t="shared" si="2"/>
        <v>1.0823127485384816</v>
      </c>
      <c r="AK39" s="17">
        <f t="shared" si="3"/>
        <v>98.917687251461516</v>
      </c>
      <c r="AL39" s="17">
        <f t="shared" si="42"/>
        <v>6.0068357543885727E-3</v>
      </c>
      <c r="AN39" s="14">
        <v>-16.899999999999999</v>
      </c>
      <c r="AO39" s="14">
        <v>55.933333333333337</v>
      </c>
      <c r="AP39" s="14">
        <f t="shared" ref="AP39:AP41" si="82">AO39*1/100</f>
        <v>0.55933333333333335</v>
      </c>
      <c r="AQ39" s="14">
        <v>2.4666666666666667E-2</v>
      </c>
      <c r="AR39" s="14">
        <f t="shared" si="77"/>
        <v>2267.5675675675679</v>
      </c>
      <c r="AS39" s="15">
        <f t="shared" si="78"/>
        <v>1.1047291319999999E-2</v>
      </c>
      <c r="AT39" s="16">
        <f t="shared" si="79"/>
        <v>1.0926582183487097</v>
      </c>
      <c r="AU39" s="17">
        <f t="shared" si="80"/>
        <v>98.907341781651297</v>
      </c>
      <c r="AV39" s="17">
        <f t="shared" si="81"/>
        <v>6.1116016346304492E-3</v>
      </c>
      <c r="AW39">
        <f t="shared" ref="AW39:AW41" si="83">(AO39*1.5/100+$CK$107*$CK$99/100)/(AQ39*1.5/100+$CK$102*$CK$107/100)</f>
        <v>2267.5675675675679</v>
      </c>
    </row>
    <row r="40" spans="1:49" x14ac:dyDescent="0.3">
      <c r="A40">
        <v>39</v>
      </c>
      <c r="B40" t="str">
        <f t="shared" si="5"/>
        <v>HAN1T1</v>
      </c>
      <c r="C40" t="s">
        <v>14</v>
      </c>
      <c r="D40" t="s">
        <v>18</v>
      </c>
      <c r="E40" t="s">
        <v>8</v>
      </c>
      <c r="F40" t="s">
        <v>39</v>
      </c>
      <c r="G40" t="s">
        <v>15</v>
      </c>
      <c r="H40">
        <v>76.231660960680557</v>
      </c>
      <c r="I40">
        <v>332.03343235168279</v>
      </c>
      <c r="J40">
        <v>34.141176863637305</v>
      </c>
      <c r="K40">
        <v>4.4814570362063844</v>
      </c>
      <c r="L40" s="2">
        <v>6.11</v>
      </c>
      <c r="M40" s="8">
        <v>66.439299895459655</v>
      </c>
      <c r="N40" s="8">
        <v>28.369547320768476</v>
      </c>
      <c r="O40" s="8">
        <v>110.8026843158065</v>
      </c>
      <c r="P40" s="8">
        <v>14.532322184031409</v>
      </c>
      <c r="Q40" s="8"/>
      <c r="R40" s="8">
        <v>50</v>
      </c>
      <c r="S40">
        <v>-20.170719969867747</v>
      </c>
      <c r="T40">
        <v>1.93</v>
      </c>
      <c r="U40" s="14">
        <v>2.24448571428574</v>
      </c>
      <c r="V40" s="14">
        <f t="shared" si="50"/>
        <v>0.96499999999999997</v>
      </c>
      <c r="W40" s="14">
        <v>0.192161904761908</v>
      </c>
      <c r="X40" s="13">
        <f t="shared" si="51"/>
        <v>10.043614015958596</v>
      </c>
      <c r="Y40" s="15">
        <f t="shared" si="52"/>
        <v>1.1010537585554602E-2</v>
      </c>
      <c r="Z40" s="16">
        <f t="shared" si="53"/>
        <v>1.0890625939319507</v>
      </c>
      <c r="AA40" s="17">
        <f t="shared" si="54"/>
        <v>98.910937406068044</v>
      </c>
      <c r="AB40" s="17">
        <f t="shared" si="55"/>
        <v>1.0509454031443323E-2</v>
      </c>
      <c r="AD40" s="14">
        <v>-26.31</v>
      </c>
      <c r="AE40">
        <v>1.1100000000000001</v>
      </c>
      <c r="AF40" s="14">
        <f t="shared" si="11"/>
        <v>0.55500000000000005</v>
      </c>
      <c r="AG40" s="14">
        <v>23.11</v>
      </c>
      <c r="AH40" s="14">
        <f t="shared" si="40"/>
        <v>4.8031155344006926E-2</v>
      </c>
      <c r="AI40" s="15">
        <f t="shared" si="41"/>
        <v>1.0941549267999999E-2</v>
      </c>
      <c r="AJ40" s="16">
        <f t="shared" si="2"/>
        <v>1.0823127485384816</v>
      </c>
      <c r="AK40" s="17">
        <f t="shared" si="3"/>
        <v>98.917687251461516</v>
      </c>
      <c r="AL40" s="17">
        <f t="shared" si="42"/>
        <v>6.0068357543885727E-3</v>
      </c>
      <c r="AN40" s="14">
        <v>-12.39</v>
      </c>
      <c r="AO40" s="14">
        <v>47.193666666666672</v>
      </c>
      <c r="AP40" s="14">
        <f t="shared" si="82"/>
        <v>0.47193666666666673</v>
      </c>
      <c r="AQ40" s="14">
        <v>6.7000000000000004E-2</v>
      </c>
      <c r="AR40" s="14">
        <f t="shared" si="77"/>
        <v>704.38308457711446</v>
      </c>
      <c r="AS40" s="15">
        <f t="shared" si="78"/>
        <v>1.1097971092E-2</v>
      </c>
      <c r="AT40" s="16">
        <f t="shared" si="79"/>
        <v>1.0976158007728998</v>
      </c>
      <c r="AU40" s="17">
        <f t="shared" si="80"/>
        <v>98.9023841992271</v>
      </c>
      <c r="AV40" s="17">
        <f t="shared" si="81"/>
        <v>5.1800514229742647E-3</v>
      </c>
      <c r="AW40">
        <f t="shared" si="83"/>
        <v>704.38308457711457</v>
      </c>
    </row>
    <row r="41" spans="1:49" x14ac:dyDescent="0.3">
      <c r="A41">
        <v>40</v>
      </c>
      <c r="B41" t="str">
        <f t="shared" si="5"/>
        <v>PLN1T1</v>
      </c>
      <c r="C41" t="s">
        <v>16</v>
      </c>
      <c r="D41" t="s">
        <v>18</v>
      </c>
      <c r="E41" t="s">
        <v>8</v>
      </c>
      <c r="F41" t="s">
        <v>39</v>
      </c>
      <c r="G41" t="s">
        <v>17</v>
      </c>
      <c r="H41">
        <v>46.715052243119459</v>
      </c>
      <c r="I41">
        <v>131.79260635142796</v>
      </c>
      <c r="J41">
        <v>62.606516219517239</v>
      </c>
      <c r="K41">
        <v>17.74376097127676</v>
      </c>
      <c r="L41" s="2">
        <v>5.55</v>
      </c>
      <c r="M41" s="8">
        <v>109.39698296571837</v>
      </c>
      <c r="N41" s="8">
        <v>46.004655645834767</v>
      </c>
      <c r="O41" s="8">
        <v>29.719276656934259</v>
      </c>
      <c r="P41" s="8">
        <v>21.556687631244301</v>
      </c>
      <c r="Q41" s="8"/>
      <c r="R41" s="8">
        <v>50</v>
      </c>
      <c r="S41">
        <v>-20.033107715253564</v>
      </c>
      <c r="T41">
        <v>1.9159999999999999</v>
      </c>
      <c r="U41" s="14">
        <v>2.2594571428571699</v>
      </c>
      <c r="V41" s="14">
        <f t="shared" si="50"/>
        <v>0.95799999999999996</v>
      </c>
      <c r="W41" s="14">
        <v>0.192819047619051</v>
      </c>
      <c r="X41" s="13">
        <f t="shared" si="51"/>
        <v>9.9367776350882373</v>
      </c>
      <c r="Y41" s="15">
        <f t="shared" si="52"/>
        <v>1.1012083961982153E-2</v>
      </c>
      <c r="Z41" s="16">
        <f t="shared" si="53"/>
        <v>1.0892138814827705</v>
      </c>
      <c r="AA41" s="17">
        <f t="shared" si="54"/>
        <v>98.910786118517223</v>
      </c>
      <c r="AB41" s="17">
        <f t="shared" si="55"/>
        <v>1.0434668984604942E-2</v>
      </c>
      <c r="AD41" s="14">
        <v>-26.31</v>
      </c>
      <c r="AE41">
        <v>1.1100000000000001</v>
      </c>
      <c r="AF41" s="14">
        <f t="shared" si="11"/>
        <v>0.55500000000000005</v>
      </c>
      <c r="AG41" s="14">
        <v>24.11</v>
      </c>
      <c r="AH41" s="14">
        <f t="shared" si="40"/>
        <v>4.6038987971795939E-2</v>
      </c>
      <c r="AI41" s="15">
        <f t="shared" si="41"/>
        <v>1.0941549267999999E-2</v>
      </c>
      <c r="AJ41" s="16">
        <f t="shared" si="2"/>
        <v>1.0823127485384816</v>
      </c>
      <c r="AK41" s="17">
        <f t="shared" si="3"/>
        <v>98.917687251461516</v>
      </c>
      <c r="AL41" s="17">
        <f t="shared" si="42"/>
        <v>6.0068357543885727E-3</v>
      </c>
      <c r="AN41" s="14">
        <v>-10.65</v>
      </c>
      <c r="AO41" s="14">
        <v>50.042999999999999</v>
      </c>
      <c r="AP41" s="14">
        <f t="shared" si="82"/>
        <v>0.50043000000000004</v>
      </c>
      <c r="AQ41" s="14">
        <v>3.1333333333333331E-2</v>
      </c>
      <c r="AR41" s="14">
        <f t="shared" si="77"/>
        <v>1597.1170212765958</v>
      </c>
      <c r="AS41" s="15">
        <f t="shared" si="78"/>
        <v>1.1117523819999999E-2</v>
      </c>
      <c r="AT41" s="16">
        <f t="shared" si="79"/>
        <v>1.0995283493849473</v>
      </c>
      <c r="AU41" s="17">
        <f t="shared" si="80"/>
        <v>98.900471650615046</v>
      </c>
      <c r="AV41" s="17">
        <f t="shared" si="81"/>
        <v>5.5023697188270916E-3</v>
      </c>
      <c r="AW41">
        <f t="shared" si="83"/>
        <v>1597.1170212765958</v>
      </c>
    </row>
    <row r="42" spans="1:49" x14ac:dyDescent="0.3">
      <c r="A42">
        <v>41</v>
      </c>
      <c r="B42" t="str">
        <f t="shared" si="5"/>
        <v>CON0T2</v>
      </c>
      <c r="C42" t="s">
        <v>6</v>
      </c>
      <c r="D42" t="s">
        <v>7</v>
      </c>
      <c r="E42" t="s">
        <v>19</v>
      </c>
      <c r="F42" t="s">
        <v>40</v>
      </c>
      <c r="G42" t="s">
        <v>9</v>
      </c>
      <c r="H42">
        <v>59.432478940132498</v>
      </c>
      <c r="I42">
        <v>66.128391626397416</v>
      </c>
      <c r="J42">
        <v>17.029885631385724</v>
      </c>
      <c r="K42">
        <v>0.93374235298800912</v>
      </c>
      <c r="L42">
        <v>5.85</v>
      </c>
      <c r="M42" s="8">
        <v>109.42478457802684</v>
      </c>
      <c r="N42" s="8">
        <v>47.588454763403021</v>
      </c>
      <c r="O42" s="8">
        <v>32.777890930534859</v>
      </c>
      <c r="P42" s="8">
        <v>22.669336778405352</v>
      </c>
      <c r="Q42" s="8"/>
      <c r="R42" s="8">
        <v>50</v>
      </c>
      <c r="S42">
        <v>-26.301548283892355</v>
      </c>
      <c r="T42">
        <v>1.1080000000000001</v>
      </c>
      <c r="U42" s="13">
        <v>2.2744285714285999</v>
      </c>
      <c r="V42" s="14">
        <f t="shared" si="50"/>
        <v>0.55400000000000005</v>
      </c>
      <c r="W42" s="14">
        <v>0.19347619047619399</v>
      </c>
      <c r="X42" s="13">
        <f t="shared" si="51"/>
        <v>5.7268028550331227</v>
      </c>
      <c r="Y42" s="15">
        <f t="shared" si="52"/>
        <v>1.0941644241624245E-2</v>
      </c>
      <c r="Z42" s="16">
        <f t="shared" si="53"/>
        <v>1.0823220414302266</v>
      </c>
      <c r="AA42" s="17">
        <f t="shared" si="54"/>
        <v>98.917677958569769</v>
      </c>
      <c r="AB42" s="17">
        <f t="shared" si="55"/>
        <v>5.996064109523456E-3</v>
      </c>
      <c r="AD42" s="14">
        <v>-26.31</v>
      </c>
      <c r="AE42">
        <v>1.1100000000000001</v>
      </c>
      <c r="AF42" s="14">
        <f t="shared" si="11"/>
        <v>0.55500000000000005</v>
      </c>
      <c r="AG42" s="14">
        <v>25.11</v>
      </c>
      <c r="AH42" s="14">
        <f t="shared" si="40"/>
        <v>4.4205495818399047E-2</v>
      </c>
      <c r="AI42" s="15">
        <f t="shared" si="41"/>
        <v>1.0941549267999999E-2</v>
      </c>
      <c r="AJ42" s="16">
        <f t="shared" si="2"/>
        <v>1.0823127485384816</v>
      </c>
      <c r="AK42" s="17">
        <f t="shared" si="3"/>
        <v>98.917687251461516</v>
      </c>
      <c r="AL42" s="17">
        <f t="shared" si="42"/>
        <v>6.0068357543885727E-3</v>
      </c>
      <c r="AN42" s="14"/>
      <c r="AO42" s="14"/>
      <c r="AP42" s="14"/>
      <c r="AQ42" s="14"/>
      <c r="AR42" s="14"/>
      <c r="AS42" s="15"/>
      <c r="AT42" s="16"/>
      <c r="AU42" s="17"/>
      <c r="AV42" s="17"/>
    </row>
    <row r="43" spans="1:49" x14ac:dyDescent="0.3">
      <c r="A43">
        <v>42</v>
      </c>
      <c r="B43" t="str">
        <f t="shared" si="5"/>
        <v>LDN0T2</v>
      </c>
      <c r="C43" t="s">
        <v>10</v>
      </c>
      <c r="D43" t="s">
        <v>7</v>
      </c>
      <c r="E43" t="s">
        <v>19</v>
      </c>
      <c r="F43" t="s">
        <v>40</v>
      </c>
      <c r="G43" t="s">
        <v>11</v>
      </c>
      <c r="H43">
        <v>51.126143605957239</v>
      </c>
      <c r="I43">
        <v>80.231359395243274</v>
      </c>
      <c r="J43">
        <v>13.082107821887559</v>
      </c>
      <c r="K43">
        <v>1.2672666283627603</v>
      </c>
      <c r="L43">
        <v>6.14</v>
      </c>
      <c r="M43" s="8">
        <v>118.58816096620633</v>
      </c>
      <c r="N43" s="8">
        <v>49.162800865558729</v>
      </c>
      <c r="O43" s="8">
        <v>32.591287044944742</v>
      </c>
      <c r="P43" s="8">
        <v>21.104052556982911</v>
      </c>
      <c r="Q43" s="8"/>
      <c r="R43" s="8">
        <v>50</v>
      </c>
      <c r="S43">
        <v>-30.961139699321194</v>
      </c>
      <c r="T43">
        <v>2.7810000000000001</v>
      </c>
      <c r="U43" s="14">
        <v>2.2894000000000299</v>
      </c>
      <c r="V43" s="14">
        <f t="shared" si="50"/>
        <v>1.3905000000000001</v>
      </c>
      <c r="W43" s="14">
        <v>0.19413333333333699</v>
      </c>
      <c r="X43" s="13">
        <f t="shared" si="51"/>
        <v>14.325206043955776</v>
      </c>
      <c r="Y43" s="15">
        <f t="shared" si="52"/>
        <v>1.0889283480970787E-2</v>
      </c>
      <c r="Z43" s="16">
        <f t="shared" si="53"/>
        <v>1.0771984290380272</v>
      </c>
      <c r="AA43" s="17">
        <f t="shared" si="54"/>
        <v>98.92280157096198</v>
      </c>
      <c r="AB43" s="17">
        <f t="shared" si="55"/>
        <v>1.4978444155773769E-2</v>
      </c>
      <c r="AD43" s="14">
        <v>-26.31</v>
      </c>
      <c r="AE43">
        <v>1.1100000000000001</v>
      </c>
      <c r="AF43" s="14">
        <f t="shared" si="11"/>
        <v>0.55500000000000005</v>
      </c>
      <c r="AG43" s="14">
        <v>26.11</v>
      </c>
      <c r="AH43" s="14">
        <f t="shared" si="40"/>
        <v>4.2512447338184607E-2</v>
      </c>
      <c r="AI43" s="15">
        <f t="shared" si="41"/>
        <v>1.0941549267999999E-2</v>
      </c>
      <c r="AJ43" s="16">
        <f t="shared" si="2"/>
        <v>1.0823127485384816</v>
      </c>
      <c r="AK43" s="17">
        <f t="shared" si="3"/>
        <v>98.917687251461516</v>
      </c>
      <c r="AL43" s="17">
        <f t="shared" si="42"/>
        <v>6.0068357543885727E-3</v>
      </c>
      <c r="AN43" s="14">
        <v>-32.270000000000003</v>
      </c>
      <c r="AO43" s="14">
        <v>86.137</v>
      </c>
      <c r="AP43" s="14">
        <f>AO43*1/100</f>
        <v>0.86136999999999997</v>
      </c>
      <c r="AQ43" s="14">
        <v>0.10866666666666668</v>
      </c>
      <c r="AR43" s="14">
        <f t="shared" ref="AR43:AR46" si="84">AO43/AQ43</f>
        <v>792.67177914110425</v>
      </c>
      <c r="AS43" s="15">
        <f t="shared" ref="AS43:AS46" si="85">(AN43/1000+1)*0.0112372</f>
        <v>1.0874575555999999E-2</v>
      </c>
      <c r="AT43" s="16">
        <f t="shared" ref="AT43:AT46" si="86">AS43/(1+AS43)*100</f>
        <v>1.0757591316428923</v>
      </c>
      <c r="AU43" s="17">
        <f t="shared" ref="AU43:AU46" si="87">100-AT43</f>
        <v>98.924240868357103</v>
      </c>
      <c r="AV43" s="17">
        <f t="shared" ref="AV43:AV46" si="88">AT43*AP43/100</f>
        <v>9.2662664322323805E-3</v>
      </c>
      <c r="AW43">
        <f>(AO43*1.5/100+$CK$107*$CK$99/100)/(AQ43*1.5/100+$CK$102*$CK$107/100)</f>
        <v>792.67177914110414</v>
      </c>
    </row>
    <row r="44" spans="1:49" x14ac:dyDescent="0.3">
      <c r="A44">
        <v>43</v>
      </c>
      <c r="B44" t="str">
        <f t="shared" si="5"/>
        <v>BSN0T2</v>
      </c>
      <c r="C44" t="s">
        <v>12</v>
      </c>
      <c r="D44" t="s">
        <v>7</v>
      </c>
      <c r="E44" t="s">
        <v>19</v>
      </c>
      <c r="F44" t="s">
        <v>40</v>
      </c>
      <c r="G44" t="s">
        <v>13</v>
      </c>
      <c r="H44">
        <v>61.422357157916935</v>
      </c>
      <c r="I44">
        <v>83.539510699457054</v>
      </c>
      <c r="J44">
        <v>8.1681465091556724</v>
      </c>
      <c r="K44">
        <v>0.32394887365510783</v>
      </c>
      <c r="L44">
        <v>6.3</v>
      </c>
      <c r="M44" s="8">
        <v>116.56276662008273</v>
      </c>
      <c r="N44" s="8">
        <v>50.474856495710831</v>
      </c>
      <c r="O44" s="8">
        <v>37.443614128610108</v>
      </c>
      <c r="P44" s="8">
        <v>22.849947084906795</v>
      </c>
      <c r="Q44" s="8"/>
      <c r="R44" s="8">
        <v>50</v>
      </c>
      <c r="S44">
        <v>-22.790412081603957</v>
      </c>
      <c r="T44">
        <v>2.08</v>
      </c>
      <c r="U44" s="14">
        <v>2.3043714285714598</v>
      </c>
      <c r="V44" s="14">
        <f t="shared" si="50"/>
        <v>1.04</v>
      </c>
      <c r="W44" s="14">
        <v>0.19479047619048001</v>
      </c>
      <c r="X44" s="13">
        <f t="shared" si="51"/>
        <v>10.678140126142655</v>
      </c>
      <c r="Y44" s="15">
        <f t="shared" si="52"/>
        <v>1.0981099581356599E-2</v>
      </c>
      <c r="Z44" s="16">
        <f t="shared" si="53"/>
        <v>1.0861824801575253</v>
      </c>
      <c r="AA44" s="17">
        <f t="shared" si="54"/>
        <v>98.913817519842468</v>
      </c>
      <c r="AB44" s="17">
        <f t="shared" si="55"/>
        <v>1.1296297793638263E-2</v>
      </c>
      <c r="AD44" s="14">
        <v>-26.31</v>
      </c>
      <c r="AE44">
        <v>1.1100000000000001</v>
      </c>
      <c r="AF44" s="14">
        <f t="shared" si="11"/>
        <v>0.55500000000000005</v>
      </c>
      <c r="AG44" s="14">
        <v>27.11</v>
      </c>
      <c r="AH44" s="14">
        <f t="shared" si="40"/>
        <v>4.0944300995942463E-2</v>
      </c>
      <c r="AI44" s="15">
        <f t="shared" si="41"/>
        <v>1.0941549267999999E-2</v>
      </c>
      <c r="AJ44" s="16">
        <f t="shared" si="2"/>
        <v>1.0823127485384816</v>
      </c>
      <c r="AK44" s="17">
        <f t="shared" si="3"/>
        <v>98.917687251461516</v>
      </c>
      <c r="AL44" s="17">
        <f t="shared" si="42"/>
        <v>6.0068357543885727E-3</v>
      </c>
      <c r="AN44" s="14">
        <v>-16.899999999999999</v>
      </c>
      <c r="AO44" s="14">
        <v>55.933333333333337</v>
      </c>
      <c r="AP44" s="14">
        <f t="shared" ref="AP44:AP46" si="89">AO44*1/100</f>
        <v>0.55933333333333335</v>
      </c>
      <c r="AQ44" s="14">
        <v>2.4666666666666667E-2</v>
      </c>
      <c r="AR44" s="14">
        <f t="shared" si="84"/>
        <v>2267.5675675675679</v>
      </c>
      <c r="AS44" s="15">
        <f t="shared" si="85"/>
        <v>1.1047291319999999E-2</v>
      </c>
      <c r="AT44" s="16">
        <f t="shared" si="86"/>
        <v>1.0926582183487097</v>
      </c>
      <c r="AU44" s="17">
        <f t="shared" si="87"/>
        <v>98.907341781651297</v>
      </c>
      <c r="AV44" s="17">
        <f t="shared" si="88"/>
        <v>6.1116016346304492E-3</v>
      </c>
      <c r="AW44">
        <f t="shared" ref="AW44:AW46" si="90">(AO44*1.5/100+$CK$107*$CK$99/100)/(AQ44*1.5/100+$CK$102*$CK$107/100)</f>
        <v>2267.5675675675679</v>
      </c>
    </row>
    <row r="45" spans="1:49" x14ac:dyDescent="0.3">
      <c r="A45">
        <v>44</v>
      </c>
      <c r="B45" t="str">
        <f t="shared" si="5"/>
        <v>HAN0T2</v>
      </c>
      <c r="C45" t="s">
        <v>14</v>
      </c>
      <c r="D45" t="s">
        <v>7</v>
      </c>
      <c r="E45" t="s">
        <v>19</v>
      </c>
      <c r="F45" t="s">
        <v>40</v>
      </c>
      <c r="G45" t="s">
        <v>15</v>
      </c>
      <c r="H45">
        <v>54.496591878401652</v>
      </c>
      <c r="I45">
        <v>194.36708472949647</v>
      </c>
      <c r="J45" s="1">
        <v>0</v>
      </c>
      <c r="K45">
        <v>0.24061845424271069</v>
      </c>
      <c r="L45">
        <v>6.98</v>
      </c>
      <c r="M45" s="8">
        <v>61.546717325478816</v>
      </c>
      <c r="N45" s="8">
        <v>25.269521309868594</v>
      </c>
      <c r="O45" s="8">
        <v>125.09984386954309</v>
      </c>
      <c r="P45" s="8">
        <v>14.556170656747961</v>
      </c>
      <c r="Q45" s="8"/>
      <c r="R45" s="8">
        <v>50</v>
      </c>
      <c r="S45">
        <v>-20.469217139802929</v>
      </c>
      <c r="T45">
        <v>1.7430000000000001</v>
      </c>
      <c r="U45" s="13">
        <v>2.3193428571428898</v>
      </c>
      <c r="V45" s="14">
        <f t="shared" si="50"/>
        <v>0.87150000000000005</v>
      </c>
      <c r="W45" s="14">
        <v>0.19544761904762301</v>
      </c>
      <c r="X45" s="13">
        <f t="shared" si="51"/>
        <v>8.9179904492737698</v>
      </c>
      <c r="Y45" s="15">
        <f t="shared" si="52"/>
        <v>1.1007183313156607E-2</v>
      </c>
      <c r="Z45" s="16">
        <f t="shared" si="53"/>
        <v>1.0887344318449974</v>
      </c>
      <c r="AA45" s="17">
        <f t="shared" si="54"/>
        <v>98.911265568155002</v>
      </c>
      <c r="AB45" s="17">
        <f t="shared" si="55"/>
        <v>9.4883205735291527E-3</v>
      </c>
      <c r="AD45" s="14">
        <v>-26.31</v>
      </c>
      <c r="AE45">
        <v>1.1100000000000001</v>
      </c>
      <c r="AF45" s="14">
        <f t="shared" si="11"/>
        <v>0.55500000000000005</v>
      </c>
      <c r="AG45" s="14">
        <v>28.11</v>
      </c>
      <c r="AH45" s="14">
        <f t="shared" si="40"/>
        <v>3.9487726787620067E-2</v>
      </c>
      <c r="AI45" s="15">
        <f t="shared" si="41"/>
        <v>1.0941549267999999E-2</v>
      </c>
      <c r="AJ45" s="16">
        <f t="shared" si="2"/>
        <v>1.0823127485384816</v>
      </c>
      <c r="AK45" s="17">
        <f t="shared" si="3"/>
        <v>98.917687251461516</v>
      </c>
      <c r="AL45" s="17">
        <f t="shared" si="42"/>
        <v>6.0068357543885727E-3</v>
      </c>
      <c r="AN45" s="14">
        <v>-12.39</v>
      </c>
      <c r="AO45" s="14">
        <v>47.193666666666672</v>
      </c>
      <c r="AP45" s="14">
        <f t="shared" si="89"/>
        <v>0.47193666666666673</v>
      </c>
      <c r="AQ45" s="14">
        <v>6.7000000000000004E-2</v>
      </c>
      <c r="AR45" s="14">
        <f t="shared" si="84"/>
        <v>704.38308457711446</v>
      </c>
      <c r="AS45" s="15">
        <f t="shared" si="85"/>
        <v>1.1097971092E-2</v>
      </c>
      <c r="AT45" s="16">
        <f t="shared" si="86"/>
        <v>1.0976158007728998</v>
      </c>
      <c r="AU45" s="17">
        <f t="shared" si="87"/>
        <v>98.9023841992271</v>
      </c>
      <c r="AV45" s="17">
        <f t="shared" si="88"/>
        <v>5.1800514229742647E-3</v>
      </c>
      <c r="AW45">
        <f t="shared" si="90"/>
        <v>704.38308457711457</v>
      </c>
    </row>
    <row r="46" spans="1:49" x14ac:dyDescent="0.3">
      <c r="A46">
        <v>45</v>
      </c>
      <c r="B46" t="str">
        <f t="shared" si="5"/>
        <v>PLN0T2</v>
      </c>
      <c r="C46" t="s">
        <v>16</v>
      </c>
      <c r="D46" t="s">
        <v>7</v>
      </c>
      <c r="E46" t="s">
        <v>19</v>
      </c>
      <c r="F46" t="s">
        <v>40</v>
      </c>
      <c r="G46" t="s">
        <v>17</v>
      </c>
      <c r="H46">
        <v>55.762566755097119</v>
      </c>
      <c r="I46">
        <v>83.867994845373119</v>
      </c>
      <c r="J46">
        <v>10.986298220821414</v>
      </c>
      <c r="K46">
        <v>1.4370087384285837</v>
      </c>
      <c r="L46">
        <v>6.08</v>
      </c>
      <c r="M46" s="8">
        <v>107.77114742775315</v>
      </c>
      <c r="N46" s="8">
        <v>47.620395007223323</v>
      </c>
      <c r="O46" s="8">
        <v>35.467399110733858</v>
      </c>
      <c r="P46" s="8">
        <v>20.165370170284479</v>
      </c>
      <c r="Q46" s="8"/>
      <c r="R46" s="8">
        <v>50</v>
      </c>
      <c r="S46">
        <v>-18.440448239057041</v>
      </c>
      <c r="T46">
        <v>2.194</v>
      </c>
      <c r="U46" s="14">
        <v>2.3343142857143202</v>
      </c>
      <c r="V46" s="14">
        <f t="shared" si="50"/>
        <v>1.097</v>
      </c>
      <c r="W46" s="14">
        <v>0.196104761904766</v>
      </c>
      <c r="X46" s="13">
        <f t="shared" si="51"/>
        <v>11.187897625175815</v>
      </c>
      <c r="Y46" s="15">
        <f t="shared" si="52"/>
        <v>1.1029980995048068E-2</v>
      </c>
      <c r="Z46" s="16">
        <f t="shared" si="53"/>
        <v>1.0909647787291574</v>
      </c>
      <c r="AA46" s="17">
        <f t="shared" si="54"/>
        <v>98.909035221270841</v>
      </c>
      <c r="AB46" s="17">
        <f t="shared" si="55"/>
        <v>1.1967883622658857E-2</v>
      </c>
      <c r="AD46" s="14">
        <v>-26.31</v>
      </c>
      <c r="AE46">
        <v>1.1100000000000001</v>
      </c>
      <c r="AF46" s="14">
        <f t="shared" si="11"/>
        <v>0.55500000000000005</v>
      </c>
      <c r="AG46" s="14">
        <v>29.11</v>
      </c>
      <c r="AH46" s="14">
        <f t="shared" si="40"/>
        <v>3.8131226382686366E-2</v>
      </c>
      <c r="AI46" s="15">
        <f t="shared" si="41"/>
        <v>1.0941549267999999E-2</v>
      </c>
      <c r="AJ46" s="16">
        <f t="shared" si="2"/>
        <v>1.0823127485384816</v>
      </c>
      <c r="AK46" s="17">
        <f t="shared" si="3"/>
        <v>98.917687251461516</v>
      </c>
      <c r="AL46" s="17">
        <f t="shared" si="42"/>
        <v>6.0068357543885727E-3</v>
      </c>
      <c r="AN46" s="14">
        <v>-10.65</v>
      </c>
      <c r="AO46" s="14">
        <v>50.042999999999999</v>
      </c>
      <c r="AP46" s="14">
        <f t="shared" si="89"/>
        <v>0.50043000000000004</v>
      </c>
      <c r="AQ46" s="14">
        <v>3.1333333333333331E-2</v>
      </c>
      <c r="AR46" s="14">
        <f t="shared" si="84"/>
        <v>1597.1170212765958</v>
      </c>
      <c r="AS46" s="15">
        <f t="shared" si="85"/>
        <v>1.1117523819999999E-2</v>
      </c>
      <c r="AT46" s="16">
        <f t="shared" si="86"/>
        <v>1.0995283493849473</v>
      </c>
      <c r="AU46" s="17">
        <f t="shared" si="87"/>
        <v>98.900471650615046</v>
      </c>
      <c r="AV46" s="17">
        <f t="shared" si="88"/>
        <v>5.5023697188270916E-3</v>
      </c>
      <c r="AW46">
        <f t="shared" si="90"/>
        <v>1597.1170212765958</v>
      </c>
    </row>
    <row r="47" spans="1:49" x14ac:dyDescent="0.3">
      <c r="A47">
        <v>46</v>
      </c>
      <c r="B47" t="str">
        <f t="shared" si="5"/>
        <v>CON0T2</v>
      </c>
      <c r="C47" t="s">
        <v>6</v>
      </c>
      <c r="D47" t="s">
        <v>7</v>
      </c>
      <c r="E47" t="s">
        <v>19</v>
      </c>
      <c r="F47" t="s">
        <v>40</v>
      </c>
      <c r="G47" t="s">
        <v>9</v>
      </c>
      <c r="H47">
        <v>85.924590526984119</v>
      </c>
      <c r="I47">
        <v>33.816152292139563</v>
      </c>
      <c r="J47">
        <v>18.378632760611993</v>
      </c>
      <c r="K47">
        <v>0.66649397223885909</v>
      </c>
      <c r="L47">
        <v>6.14</v>
      </c>
      <c r="M47" s="8">
        <v>81.650329052663238</v>
      </c>
      <c r="N47" s="8">
        <v>36.425511980984005</v>
      </c>
      <c r="O47" s="8">
        <v>32.83090092739743</v>
      </c>
      <c r="P47" s="8">
        <v>10.165940778073491</v>
      </c>
      <c r="Q47" s="8"/>
      <c r="R47" s="8">
        <v>50</v>
      </c>
      <c r="S47">
        <v>-26.31874981571913</v>
      </c>
      <c r="T47">
        <v>1.1359999999999999</v>
      </c>
      <c r="U47" s="14">
        <v>2.3492857142857502</v>
      </c>
      <c r="V47" s="14">
        <f t="shared" si="50"/>
        <v>0.56799999999999995</v>
      </c>
      <c r="W47" s="14">
        <v>0.196761904761909</v>
      </c>
      <c r="X47" s="13">
        <f t="shared" si="51"/>
        <v>5.7734753146174942</v>
      </c>
      <c r="Y47" s="15">
        <f t="shared" si="52"/>
        <v>1.09414509445708E-2</v>
      </c>
      <c r="Z47" s="16">
        <f t="shared" si="53"/>
        <v>1.0823031278762663</v>
      </c>
      <c r="AA47" s="17">
        <f t="shared" si="54"/>
        <v>98.917696872123727</v>
      </c>
      <c r="AB47" s="17">
        <f t="shared" si="55"/>
        <v>6.1474817663371914E-3</v>
      </c>
      <c r="AD47" s="14">
        <v>-26.31</v>
      </c>
      <c r="AE47">
        <v>1.1100000000000001</v>
      </c>
      <c r="AF47" s="14">
        <f t="shared" si="11"/>
        <v>0.55500000000000005</v>
      </c>
      <c r="AG47" s="14">
        <v>30.11</v>
      </c>
      <c r="AH47" s="14">
        <f t="shared" si="40"/>
        <v>3.6864828960478248E-2</v>
      </c>
      <c r="AI47" s="15">
        <f t="shared" si="41"/>
        <v>1.0941549267999999E-2</v>
      </c>
      <c r="AJ47" s="16">
        <f t="shared" si="2"/>
        <v>1.0823127485384816</v>
      </c>
      <c r="AK47" s="17">
        <f t="shared" si="3"/>
        <v>98.917687251461516</v>
      </c>
      <c r="AL47" s="17">
        <f t="shared" si="42"/>
        <v>6.0068357543885727E-3</v>
      </c>
      <c r="AN47" s="14"/>
      <c r="AO47" s="14"/>
      <c r="AP47" s="14"/>
      <c r="AQ47" s="14"/>
      <c r="AR47" s="14"/>
      <c r="AS47" s="15"/>
      <c r="AT47" s="16"/>
      <c r="AU47" s="17"/>
      <c r="AV47" s="17"/>
    </row>
    <row r="48" spans="1:49" x14ac:dyDescent="0.3">
      <c r="A48">
        <v>47</v>
      </c>
      <c r="B48" t="str">
        <f t="shared" si="5"/>
        <v>LDN0T2</v>
      </c>
      <c r="C48" t="s">
        <v>10</v>
      </c>
      <c r="D48" t="s">
        <v>7</v>
      </c>
      <c r="E48" t="s">
        <v>19</v>
      </c>
      <c r="F48" t="s">
        <v>40</v>
      </c>
      <c r="G48" t="s">
        <v>11</v>
      </c>
      <c r="H48">
        <v>52.747995648816179</v>
      </c>
      <c r="I48">
        <v>61.699182043478821</v>
      </c>
      <c r="J48">
        <v>11.663548230869718</v>
      </c>
      <c r="K48">
        <v>0.7492608143732219</v>
      </c>
      <c r="L48">
        <v>6.12</v>
      </c>
      <c r="M48" s="8">
        <v>89.284097137426187</v>
      </c>
      <c r="N48" s="8">
        <v>39.158798940687205</v>
      </c>
      <c r="O48" s="8">
        <v>35.837480730259664</v>
      </c>
      <c r="P48" s="8">
        <v>8.3866114382512968</v>
      </c>
      <c r="Q48" s="8"/>
      <c r="R48" s="8">
        <v>50</v>
      </c>
      <c r="S48">
        <v>-31.26773170776309</v>
      </c>
      <c r="T48">
        <v>2.7629999999999999</v>
      </c>
      <c r="U48" s="13">
        <v>2.3642571428571801</v>
      </c>
      <c r="V48" s="14">
        <f t="shared" si="50"/>
        <v>1.3815</v>
      </c>
      <c r="W48" s="14">
        <v>0.19741904761905199</v>
      </c>
      <c r="X48" s="13">
        <f t="shared" si="51"/>
        <v>13.995610014954584</v>
      </c>
      <c r="Y48" s="15">
        <f t="shared" si="52"/>
        <v>1.0885838245253524E-2</v>
      </c>
      <c r="Z48" s="16">
        <f t="shared" si="53"/>
        <v>1.076861286745268</v>
      </c>
      <c r="AA48" s="17">
        <f t="shared" si="54"/>
        <v>98.92313871325473</v>
      </c>
      <c r="AB48" s="17">
        <f t="shared" si="55"/>
        <v>1.4876838676385878E-2</v>
      </c>
      <c r="AD48" s="14">
        <v>-26.31</v>
      </c>
      <c r="AE48">
        <v>1.1100000000000001</v>
      </c>
      <c r="AF48" s="14">
        <f t="shared" si="11"/>
        <v>0.55500000000000005</v>
      </c>
      <c r="AG48" s="14">
        <v>31.11</v>
      </c>
      <c r="AH48" s="14">
        <f t="shared" si="40"/>
        <v>3.5679845708775318E-2</v>
      </c>
      <c r="AI48" s="15">
        <f t="shared" si="41"/>
        <v>1.0941549267999999E-2</v>
      </c>
      <c r="AJ48" s="16">
        <f t="shared" si="2"/>
        <v>1.0823127485384816</v>
      </c>
      <c r="AK48" s="17">
        <f t="shared" si="3"/>
        <v>98.917687251461516</v>
      </c>
      <c r="AL48" s="17">
        <f t="shared" si="42"/>
        <v>6.0068357543885727E-3</v>
      </c>
      <c r="AN48" s="14">
        <v>-32.270000000000003</v>
      </c>
      <c r="AO48" s="14">
        <v>86.137</v>
      </c>
      <c r="AP48" s="14">
        <f>AO48*1/100</f>
        <v>0.86136999999999997</v>
      </c>
      <c r="AQ48" s="14">
        <v>0.10866666666666668</v>
      </c>
      <c r="AR48" s="14">
        <f t="shared" ref="AR48:AR51" si="91">AO48/AQ48</f>
        <v>792.67177914110425</v>
      </c>
      <c r="AS48" s="15">
        <f t="shared" ref="AS48:AS51" si="92">(AN48/1000+1)*0.0112372</f>
        <v>1.0874575555999999E-2</v>
      </c>
      <c r="AT48" s="16">
        <f t="shared" ref="AT48:AT51" si="93">AS48/(1+AS48)*100</f>
        <v>1.0757591316428923</v>
      </c>
      <c r="AU48" s="17">
        <f t="shared" ref="AU48:AU51" si="94">100-AT48</f>
        <v>98.924240868357103</v>
      </c>
      <c r="AV48" s="17">
        <f t="shared" ref="AV48:AV51" si="95">AT48*AP48/100</f>
        <v>9.2662664322323805E-3</v>
      </c>
      <c r="AW48">
        <f>(AO48*1.5/100+$CK$107*$CK$99/100)/(AQ48*1.5/100+$CK$102*$CK$107/100)</f>
        <v>792.67177914110414</v>
      </c>
    </row>
    <row r="49" spans="1:49" x14ac:dyDescent="0.3">
      <c r="A49">
        <v>48</v>
      </c>
      <c r="B49" t="str">
        <f t="shared" si="5"/>
        <v>BSN0T2</v>
      </c>
      <c r="C49" t="s">
        <v>12</v>
      </c>
      <c r="D49" t="s">
        <v>7</v>
      </c>
      <c r="E49" t="s">
        <v>19</v>
      </c>
      <c r="F49" t="s">
        <v>40</v>
      </c>
      <c r="G49" t="s">
        <v>13</v>
      </c>
      <c r="H49">
        <v>58.492036024286243</v>
      </c>
      <c r="I49">
        <v>62.658971571711454</v>
      </c>
      <c r="J49">
        <v>7.7152929584927268</v>
      </c>
      <c r="K49">
        <v>0.40777775757570972</v>
      </c>
      <c r="L49">
        <v>6.06</v>
      </c>
      <c r="M49" s="8">
        <v>91.285095644130365</v>
      </c>
      <c r="N49" s="8">
        <v>37.670922549804814</v>
      </c>
      <c r="O49" s="8">
        <v>34.502627630824364</v>
      </c>
      <c r="P49" s="8">
        <v>9.1816823741818911</v>
      </c>
      <c r="Q49" s="8"/>
      <c r="R49" s="8">
        <v>50</v>
      </c>
      <c r="S49">
        <v>-22.682143616576621</v>
      </c>
      <c r="T49">
        <v>2.08</v>
      </c>
      <c r="U49" s="14">
        <v>2.3792285714286101</v>
      </c>
      <c r="V49" s="14">
        <f t="shared" si="50"/>
        <v>1.04</v>
      </c>
      <c r="W49" s="14">
        <v>0.19807619047619501</v>
      </c>
      <c r="X49" s="13">
        <f t="shared" si="51"/>
        <v>10.501009712472113</v>
      </c>
      <c r="Y49" s="15">
        <f t="shared" si="52"/>
        <v>1.0982316215751804E-2</v>
      </c>
      <c r="Z49" s="16">
        <f t="shared" si="53"/>
        <v>1.0863015148336272</v>
      </c>
      <c r="AA49" s="17">
        <f t="shared" si="54"/>
        <v>98.913698485166378</v>
      </c>
      <c r="AB49" s="17">
        <f t="shared" si="55"/>
        <v>1.1297535754269722E-2</v>
      </c>
      <c r="AD49" s="14">
        <v>-26.31</v>
      </c>
      <c r="AE49">
        <v>1.1100000000000001</v>
      </c>
      <c r="AF49" s="14">
        <f t="shared" si="11"/>
        <v>0.55500000000000005</v>
      </c>
      <c r="AG49" s="14">
        <v>32.11</v>
      </c>
      <c r="AH49" s="14">
        <f t="shared" si="40"/>
        <v>3.4568670196200565E-2</v>
      </c>
      <c r="AI49" s="15">
        <f t="shared" si="41"/>
        <v>1.0941549267999999E-2</v>
      </c>
      <c r="AJ49" s="16">
        <f t="shared" si="2"/>
        <v>1.0823127485384816</v>
      </c>
      <c r="AK49" s="17">
        <f t="shared" si="3"/>
        <v>98.917687251461516</v>
      </c>
      <c r="AL49" s="17">
        <f t="shared" si="42"/>
        <v>6.0068357543885727E-3</v>
      </c>
      <c r="AN49" s="14">
        <v>-16.899999999999999</v>
      </c>
      <c r="AO49" s="14">
        <v>55.933333333333337</v>
      </c>
      <c r="AP49" s="14">
        <f t="shared" ref="AP49:AP51" si="96">AO49*1/100</f>
        <v>0.55933333333333335</v>
      </c>
      <c r="AQ49" s="14">
        <v>2.4666666666666667E-2</v>
      </c>
      <c r="AR49" s="14">
        <f t="shared" si="91"/>
        <v>2267.5675675675679</v>
      </c>
      <c r="AS49" s="15">
        <f t="shared" si="92"/>
        <v>1.1047291319999999E-2</v>
      </c>
      <c r="AT49" s="16">
        <f t="shared" si="93"/>
        <v>1.0926582183487097</v>
      </c>
      <c r="AU49" s="17">
        <f t="shared" si="94"/>
        <v>98.907341781651297</v>
      </c>
      <c r="AV49" s="17">
        <f t="shared" si="95"/>
        <v>6.1116016346304492E-3</v>
      </c>
      <c r="AW49">
        <f t="shared" ref="AW49:AW51" si="97">(AO49*1.5/100+$CK$107*$CK$99/100)/(AQ49*1.5/100+$CK$102*$CK$107/100)</f>
        <v>2267.5675675675679</v>
      </c>
    </row>
    <row r="50" spans="1:49" x14ac:dyDescent="0.3">
      <c r="A50">
        <v>49</v>
      </c>
      <c r="B50" t="str">
        <f t="shared" si="5"/>
        <v>HAN0T2</v>
      </c>
      <c r="C50" t="s">
        <v>14</v>
      </c>
      <c r="D50" t="s">
        <v>7</v>
      </c>
      <c r="E50" t="s">
        <v>19</v>
      </c>
      <c r="F50" t="s">
        <v>40</v>
      </c>
      <c r="G50" t="s">
        <v>15</v>
      </c>
      <c r="H50">
        <v>56.614178273544795</v>
      </c>
      <c r="I50">
        <v>184.91183252370143</v>
      </c>
      <c r="J50" s="1">
        <v>0</v>
      </c>
      <c r="K50">
        <v>0.32574639710799752</v>
      </c>
      <c r="L50">
        <v>7.05</v>
      </c>
      <c r="M50" s="8">
        <v>66.463647708014747</v>
      </c>
      <c r="N50" s="8">
        <v>27.988866594068906</v>
      </c>
      <c r="O50" s="8">
        <v>135.95438482245615</v>
      </c>
      <c r="P50" s="8">
        <v>15.099654207525644</v>
      </c>
      <c r="Q50" s="8"/>
      <c r="R50" s="8">
        <v>50</v>
      </c>
      <c r="S50">
        <v>-20.725216407577847</v>
      </c>
      <c r="T50">
        <v>1.905</v>
      </c>
      <c r="U50" s="14">
        <v>2.3942000000000401</v>
      </c>
      <c r="V50" s="14">
        <f t="shared" si="50"/>
        <v>0.95250000000000001</v>
      </c>
      <c r="W50" s="14">
        <v>0.19873333333333801</v>
      </c>
      <c r="X50" s="13">
        <f t="shared" si="51"/>
        <v>9.5857094934583458</v>
      </c>
      <c r="Y50" s="15">
        <f t="shared" si="52"/>
        <v>1.1004306598184766E-2</v>
      </c>
      <c r="Z50" s="16">
        <f t="shared" si="53"/>
        <v>1.0884529894053494</v>
      </c>
      <c r="AA50" s="17">
        <f t="shared" si="54"/>
        <v>98.911547010594646</v>
      </c>
      <c r="AB50" s="17">
        <f t="shared" si="55"/>
        <v>1.0367514724085954E-2</v>
      </c>
      <c r="AD50" s="14">
        <v>-26.31</v>
      </c>
      <c r="AE50">
        <v>1.1100000000000001</v>
      </c>
      <c r="AF50" s="14">
        <f t="shared" si="11"/>
        <v>0.55500000000000005</v>
      </c>
      <c r="AG50" s="14">
        <v>33.11</v>
      </c>
      <c r="AH50" s="14">
        <f t="shared" si="40"/>
        <v>3.3524614919963759E-2</v>
      </c>
      <c r="AI50" s="15">
        <f t="shared" si="41"/>
        <v>1.0941549267999999E-2</v>
      </c>
      <c r="AJ50" s="16">
        <f t="shared" si="2"/>
        <v>1.0823127485384816</v>
      </c>
      <c r="AK50" s="17">
        <f t="shared" si="3"/>
        <v>98.917687251461516</v>
      </c>
      <c r="AL50" s="17">
        <f t="shared" si="42"/>
        <v>6.0068357543885727E-3</v>
      </c>
      <c r="AN50" s="14">
        <v>-12.39</v>
      </c>
      <c r="AO50" s="14">
        <v>47.193666666666672</v>
      </c>
      <c r="AP50" s="14">
        <f t="shared" si="96"/>
        <v>0.47193666666666673</v>
      </c>
      <c r="AQ50" s="14">
        <v>6.7000000000000004E-2</v>
      </c>
      <c r="AR50" s="14">
        <f t="shared" si="91"/>
        <v>704.38308457711446</v>
      </c>
      <c r="AS50" s="15">
        <f t="shared" si="92"/>
        <v>1.1097971092E-2</v>
      </c>
      <c r="AT50" s="16">
        <f t="shared" si="93"/>
        <v>1.0976158007728998</v>
      </c>
      <c r="AU50" s="17">
        <f t="shared" si="94"/>
        <v>98.9023841992271</v>
      </c>
      <c r="AV50" s="17">
        <f t="shared" si="95"/>
        <v>5.1800514229742647E-3</v>
      </c>
      <c r="AW50">
        <f t="shared" si="97"/>
        <v>704.38308457711457</v>
      </c>
    </row>
    <row r="51" spans="1:49" x14ac:dyDescent="0.3">
      <c r="A51">
        <v>50</v>
      </c>
      <c r="B51" t="str">
        <f t="shared" si="5"/>
        <v>PLN0T2</v>
      </c>
      <c r="C51" t="s">
        <v>16</v>
      </c>
      <c r="D51" t="s">
        <v>7</v>
      </c>
      <c r="E51" t="s">
        <v>19</v>
      </c>
      <c r="F51" t="s">
        <v>40</v>
      </c>
      <c r="G51" t="s">
        <v>17</v>
      </c>
      <c r="H51">
        <v>59.901581419969574</v>
      </c>
      <c r="I51">
        <v>63.741181310620675</v>
      </c>
      <c r="J51">
        <v>18.585790693156113</v>
      </c>
      <c r="K51">
        <v>1.5287711565868558</v>
      </c>
      <c r="L51">
        <v>6.11</v>
      </c>
      <c r="M51" s="8">
        <v>82.811700113868667</v>
      </c>
      <c r="N51" s="8">
        <v>36.147269238118561</v>
      </c>
      <c r="O51" s="8">
        <v>35.326625320276221</v>
      </c>
      <c r="P51" s="8">
        <v>9.1006516517100806</v>
      </c>
      <c r="Q51" s="8"/>
      <c r="R51" s="8">
        <v>50</v>
      </c>
      <c r="S51">
        <v>-20.436837785776063</v>
      </c>
      <c r="T51">
        <v>2.1110000000000002</v>
      </c>
      <c r="U51" s="13">
        <v>2.40917142857147</v>
      </c>
      <c r="V51" s="14">
        <f t="shared" si="50"/>
        <v>1.0555000000000001</v>
      </c>
      <c r="W51" s="14">
        <v>0.199390476190481</v>
      </c>
      <c r="X51" s="13">
        <f t="shared" si="51"/>
        <v>10.587265953381481</v>
      </c>
      <c r="Y51" s="15">
        <f t="shared" si="52"/>
        <v>1.1007547166433675E-2</v>
      </c>
      <c r="Z51" s="16">
        <f t="shared" si="53"/>
        <v>1.0887700291936193</v>
      </c>
      <c r="AA51" s="17">
        <f t="shared" si="54"/>
        <v>98.911229970806374</v>
      </c>
      <c r="AB51" s="17">
        <f t="shared" si="55"/>
        <v>1.1491967658138653E-2</v>
      </c>
      <c r="AD51" s="14">
        <v>-26.31</v>
      </c>
      <c r="AE51">
        <v>1.1100000000000001</v>
      </c>
      <c r="AF51" s="14">
        <f t="shared" si="11"/>
        <v>0.55500000000000005</v>
      </c>
      <c r="AG51" s="14">
        <v>34.11</v>
      </c>
      <c r="AH51" s="14">
        <f t="shared" si="40"/>
        <v>3.2541776605101144E-2</v>
      </c>
      <c r="AI51" s="15">
        <f t="shared" si="41"/>
        <v>1.0941549267999999E-2</v>
      </c>
      <c r="AJ51" s="16">
        <f t="shared" si="2"/>
        <v>1.0823127485384816</v>
      </c>
      <c r="AK51" s="17">
        <f t="shared" si="3"/>
        <v>98.917687251461516</v>
      </c>
      <c r="AL51" s="17">
        <f t="shared" si="42"/>
        <v>6.0068357543885727E-3</v>
      </c>
      <c r="AN51" s="14">
        <v>-10.65</v>
      </c>
      <c r="AO51" s="14">
        <v>50.042999999999999</v>
      </c>
      <c r="AP51" s="14">
        <f t="shared" si="96"/>
        <v>0.50043000000000004</v>
      </c>
      <c r="AQ51" s="14">
        <v>3.1333333333333331E-2</v>
      </c>
      <c r="AR51" s="14">
        <f t="shared" si="91"/>
        <v>1597.1170212765958</v>
      </c>
      <c r="AS51" s="15">
        <f t="shared" si="92"/>
        <v>1.1117523819999999E-2</v>
      </c>
      <c r="AT51" s="16">
        <f t="shared" si="93"/>
        <v>1.0995283493849473</v>
      </c>
      <c r="AU51" s="17">
        <f t="shared" si="94"/>
        <v>98.900471650615046</v>
      </c>
      <c r="AV51" s="17">
        <f t="shared" si="95"/>
        <v>5.5023697188270916E-3</v>
      </c>
      <c r="AW51">
        <f t="shared" si="97"/>
        <v>1597.1170212765958</v>
      </c>
    </row>
    <row r="52" spans="1:49" x14ac:dyDescent="0.3">
      <c r="A52">
        <v>51</v>
      </c>
      <c r="B52" t="str">
        <f t="shared" si="5"/>
        <v>CON0T2</v>
      </c>
      <c r="C52" t="s">
        <v>6</v>
      </c>
      <c r="D52" t="s">
        <v>7</v>
      </c>
      <c r="E52" t="s">
        <v>19</v>
      </c>
      <c r="F52" t="s">
        <v>40</v>
      </c>
      <c r="G52" t="s">
        <v>9</v>
      </c>
      <c r="H52">
        <v>58.432494203035766</v>
      </c>
      <c r="I52">
        <v>72.673753009662676</v>
      </c>
      <c r="J52">
        <v>17.116858976211276</v>
      </c>
      <c r="K52">
        <v>0.32484535872139042</v>
      </c>
      <c r="L52">
        <v>6.14</v>
      </c>
      <c r="M52" s="8">
        <v>83.545996032671042</v>
      </c>
      <c r="N52" s="8">
        <v>39.053368091028034</v>
      </c>
      <c r="O52" s="8">
        <v>40.477378969206839</v>
      </c>
      <c r="P52" s="8">
        <v>9.3002085738122116</v>
      </c>
      <c r="Q52" s="8"/>
      <c r="R52" s="8">
        <v>50</v>
      </c>
      <c r="S52">
        <v>-26.357200298626033</v>
      </c>
      <c r="T52">
        <v>1.1579999999999999</v>
      </c>
      <c r="U52" s="14">
        <v>2.4241428571429</v>
      </c>
      <c r="V52" s="14">
        <f t="shared" si="50"/>
        <v>0.57899999999999996</v>
      </c>
      <c r="W52" s="14">
        <v>0.200047619047624</v>
      </c>
      <c r="X52" s="13">
        <f t="shared" si="51"/>
        <v>5.7886217567244458</v>
      </c>
      <c r="Y52" s="15">
        <f t="shared" si="52"/>
        <v>1.0941018868804279E-2</v>
      </c>
      <c r="Z52" s="16">
        <f t="shared" si="53"/>
        <v>1.0822608504942024</v>
      </c>
      <c r="AA52" s="17">
        <f t="shared" si="54"/>
        <v>98.917739149505792</v>
      </c>
      <c r="AB52" s="17">
        <f t="shared" si="55"/>
        <v>6.2662903243614308E-3</v>
      </c>
      <c r="AD52" s="14">
        <v>-26.31</v>
      </c>
      <c r="AE52">
        <v>1.1100000000000001</v>
      </c>
      <c r="AF52" s="14">
        <f t="shared" si="11"/>
        <v>0.55500000000000005</v>
      </c>
      <c r="AG52" s="14">
        <v>35.11</v>
      </c>
      <c r="AH52" s="14">
        <f t="shared" si="40"/>
        <v>3.1614924522927947E-2</v>
      </c>
      <c r="AI52" s="15">
        <f t="shared" si="41"/>
        <v>1.0941549267999999E-2</v>
      </c>
      <c r="AJ52" s="16">
        <f t="shared" si="2"/>
        <v>1.0823127485384816</v>
      </c>
      <c r="AK52" s="17">
        <f t="shared" si="3"/>
        <v>98.917687251461516</v>
      </c>
      <c r="AL52" s="17">
        <f t="shared" si="42"/>
        <v>6.0068357543885727E-3</v>
      </c>
      <c r="AN52" s="14"/>
      <c r="AO52" s="14"/>
      <c r="AP52" s="14"/>
      <c r="AQ52" s="14"/>
      <c r="AR52" s="14"/>
      <c r="AS52" s="15"/>
      <c r="AT52" s="16"/>
      <c r="AU52" s="17"/>
      <c r="AV52" s="17"/>
    </row>
    <row r="53" spans="1:49" x14ac:dyDescent="0.3">
      <c r="A53">
        <v>52</v>
      </c>
      <c r="B53" t="str">
        <f t="shared" si="5"/>
        <v>LDN0T2</v>
      </c>
      <c r="C53" t="s">
        <v>10</v>
      </c>
      <c r="D53" t="s">
        <v>7</v>
      </c>
      <c r="E53" t="s">
        <v>19</v>
      </c>
      <c r="F53" t="s">
        <v>40</v>
      </c>
      <c r="G53" t="s">
        <v>11</v>
      </c>
      <c r="H53">
        <v>52.600969914304827</v>
      </c>
      <c r="I53">
        <v>59.120871527682766</v>
      </c>
      <c r="J53">
        <v>18.041091384036662</v>
      </c>
      <c r="K53">
        <v>0.67296988027988724</v>
      </c>
      <c r="L53">
        <v>6.09</v>
      </c>
      <c r="M53" s="8">
        <v>89.327520213652889</v>
      </c>
      <c r="N53" s="8">
        <v>38.048717565762161</v>
      </c>
      <c r="O53" s="8">
        <v>42.301276359971176</v>
      </c>
      <c r="P53" s="8">
        <v>9.9830813339242699</v>
      </c>
      <c r="Q53" s="8"/>
      <c r="R53" s="8">
        <v>50</v>
      </c>
      <c r="S53">
        <v>-31.1301194531489</v>
      </c>
      <c r="T53">
        <v>2.7090000000000001</v>
      </c>
      <c r="U53" s="14">
        <v>2.43911428571433</v>
      </c>
      <c r="V53" s="14">
        <f t="shared" si="50"/>
        <v>1.3545000000000003</v>
      </c>
      <c r="W53" s="14">
        <v>0.20070476190476699</v>
      </c>
      <c r="X53" s="13">
        <f t="shared" si="51"/>
        <v>13.497437600834811</v>
      </c>
      <c r="Y53" s="15">
        <f t="shared" si="52"/>
        <v>1.0887384621681075E-2</v>
      </c>
      <c r="Z53" s="16">
        <f t="shared" si="53"/>
        <v>1.077012611622967</v>
      </c>
      <c r="AA53" s="17">
        <f t="shared" si="54"/>
        <v>98.922987388377038</v>
      </c>
      <c r="AB53" s="17">
        <f t="shared" si="55"/>
        <v>1.458813582443309E-2</v>
      </c>
      <c r="AD53" s="14">
        <v>-26.31</v>
      </c>
      <c r="AE53">
        <v>1.1100000000000001</v>
      </c>
      <c r="AF53" s="14">
        <f t="shared" si="11"/>
        <v>0.55500000000000005</v>
      </c>
      <c r="AG53" s="14">
        <v>36.11</v>
      </c>
      <c r="AH53" s="14">
        <f t="shared" si="40"/>
        <v>3.0739407366380506E-2</v>
      </c>
      <c r="AI53" s="15">
        <f t="shared" si="41"/>
        <v>1.0941549267999999E-2</v>
      </c>
      <c r="AJ53" s="16">
        <f t="shared" si="2"/>
        <v>1.0823127485384816</v>
      </c>
      <c r="AK53" s="17">
        <f t="shared" si="3"/>
        <v>98.917687251461516</v>
      </c>
      <c r="AL53" s="17">
        <f t="shared" si="42"/>
        <v>6.0068357543885727E-3</v>
      </c>
      <c r="AN53" s="14">
        <v>-32.270000000000003</v>
      </c>
      <c r="AO53" s="14">
        <v>86.137</v>
      </c>
      <c r="AP53" s="14">
        <f>AO53*1/100</f>
        <v>0.86136999999999997</v>
      </c>
      <c r="AQ53" s="14">
        <v>0.10866666666666668</v>
      </c>
      <c r="AR53" s="14">
        <f t="shared" ref="AR53:AR56" si="98">AO53/AQ53</f>
        <v>792.67177914110425</v>
      </c>
      <c r="AS53" s="15">
        <f t="shared" ref="AS53:AS56" si="99">(AN53/1000+1)*0.0112372</f>
        <v>1.0874575555999999E-2</v>
      </c>
      <c r="AT53" s="16">
        <f t="shared" ref="AT53:AT56" si="100">AS53/(1+AS53)*100</f>
        <v>1.0757591316428923</v>
      </c>
      <c r="AU53" s="17">
        <f t="shared" ref="AU53:AU56" si="101">100-AT53</f>
        <v>98.924240868357103</v>
      </c>
      <c r="AV53" s="17">
        <f t="shared" ref="AV53:AV56" si="102">AT53*AP53/100</f>
        <v>9.2662664322323805E-3</v>
      </c>
      <c r="AW53">
        <f>(AO53*1.5/100+$CK$107*$CK$99/100)/(AQ53*1.5/100+$CK$102*$CK$107/100)</f>
        <v>792.67177914110414</v>
      </c>
    </row>
    <row r="54" spans="1:49" x14ac:dyDescent="0.3">
      <c r="A54">
        <v>53</v>
      </c>
      <c r="B54" t="str">
        <f t="shared" si="5"/>
        <v>BSN0T2</v>
      </c>
      <c r="C54" t="s">
        <v>12</v>
      </c>
      <c r="D54" t="s">
        <v>7</v>
      </c>
      <c r="E54" t="s">
        <v>19</v>
      </c>
      <c r="F54" t="s">
        <v>40</v>
      </c>
      <c r="G54" t="s">
        <v>13</v>
      </c>
      <c r="H54">
        <v>52.592034460006225</v>
      </c>
      <c r="I54">
        <v>85.655687725925702</v>
      </c>
      <c r="J54">
        <v>10.377061585933365</v>
      </c>
      <c r="K54">
        <v>0.33070527687493195</v>
      </c>
      <c r="L54">
        <v>6.26</v>
      </c>
      <c r="M54" s="8">
        <v>92.851479730096401</v>
      </c>
      <c r="N54" s="8">
        <v>38.43874374364875</v>
      </c>
      <c r="O54" s="8">
        <v>42.102943405131164</v>
      </c>
      <c r="P54" s="8">
        <v>10.45505095061853</v>
      </c>
      <c r="Q54" s="8"/>
      <c r="R54" s="8">
        <v>50</v>
      </c>
      <c r="S54">
        <v>-21.473988969449145</v>
      </c>
      <c r="T54">
        <v>2.331</v>
      </c>
      <c r="U54" s="13">
        <v>2.4540857142857599</v>
      </c>
      <c r="V54" s="14">
        <f t="shared" si="50"/>
        <v>1.1655</v>
      </c>
      <c r="W54" s="14">
        <v>0.20136190476190999</v>
      </c>
      <c r="X54" s="13">
        <f t="shared" si="51"/>
        <v>11.57617178262279</v>
      </c>
      <c r="Y54" s="15">
        <f t="shared" si="52"/>
        <v>1.0995892491152504E-2</v>
      </c>
      <c r="Z54" s="16">
        <f t="shared" si="53"/>
        <v>1.0876297888864799</v>
      </c>
      <c r="AA54" s="17">
        <f t="shared" si="54"/>
        <v>98.912370211113526</v>
      </c>
      <c r="AB54" s="17">
        <f t="shared" si="55"/>
        <v>1.2676325189471921E-2</v>
      </c>
      <c r="AD54" s="14">
        <v>-26.31</v>
      </c>
      <c r="AE54">
        <v>1.1100000000000001</v>
      </c>
      <c r="AF54" s="14">
        <f t="shared" si="11"/>
        <v>0.55500000000000005</v>
      </c>
      <c r="AG54" s="14">
        <v>37.11</v>
      </c>
      <c r="AH54" s="14">
        <f t="shared" si="40"/>
        <v>2.9911075181891678E-2</v>
      </c>
      <c r="AI54" s="15">
        <f t="shared" si="41"/>
        <v>1.0941549267999999E-2</v>
      </c>
      <c r="AJ54" s="16">
        <f t="shared" si="2"/>
        <v>1.0823127485384816</v>
      </c>
      <c r="AK54" s="17">
        <f t="shared" si="3"/>
        <v>98.917687251461516</v>
      </c>
      <c r="AL54" s="17">
        <f t="shared" si="42"/>
        <v>6.0068357543885727E-3</v>
      </c>
      <c r="AN54" s="14">
        <v>-16.899999999999999</v>
      </c>
      <c r="AO54" s="14">
        <v>55.933333333333337</v>
      </c>
      <c r="AP54" s="14">
        <f t="shared" ref="AP54:AP56" si="103">AO54*1/100</f>
        <v>0.55933333333333335</v>
      </c>
      <c r="AQ54" s="14">
        <v>2.4666666666666667E-2</v>
      </c>
      <c r="AR54" s="14">
        <f t="shared" si="98"/>
        <v>2267.5675675675679</v>
      </c>
      <c r="AS54" s="15">
        <f t="shared" si="99"/>
        <v>1.1047291319999999E-2</v>
      </c>
      <c r="AT54" s="16">
        <f t="shared" si="100"/>
        <v>1.0926582183487097</v>
      </c>
      <c r="AU54" s="17">
        <f t="shared" si="101"/>
        <v>98.907341781651297</v>
      </c>
      <c r="AV54" s="17">
        <f t="shared" si="102"/>
        <v>6.1116016346304492E-3</v>
      </c>
      <c r="AW54">
        <f t="shared" ref="AW54:AW56" si="104">(AO54*1.5/100+$CK$107*$CK$99/100)/(AQ54*1.5/100+$CK$102*$CK$107/100)</f>
        <v>2267.5675675675679</v>
      </c>
    </row>
    <row r="55" spans="1:49" x14ac:dyDescent="0.3">
      <c r="A55">
        <v>54</v>
      </c>
      <c r="B55" t="str">
        <f t="shared" si="5"/>
        <v>HAN0T2</v>
      </c>
      <c r="C55" t="s">
        <v>14</v>
      </c>
      <c r="D55" t="s">
        <v>7</v>
      </c>
      <c r="E55" t="s">
        <v>19</v>
      </c>
      <c r="F55" t="s">
        <v>40</v>
      </c>
      <c r="G55" t="s">
        <v>15</v>
      </c>
      <c r="H55">
        <v>50.514053325033721</v>
      </c>
      <c r="I55">
        <v>174.69555265068996</v>
      </c>
      <c r="J55">
        <v>1.9584430172541805</v>
      </c>
      <c r="K55">
        <v>0.32694448390304043</v>
      </c>
      <c r="L55">
        <v>7.08</v>
      </c>
      <c r="M55" s="8">
        <v>70.082075885873209</v>
      </c>
      <c r="N55" s="8">
        <v>29.599296683254355</v>
      </c>
      <c r="O55" s="8">
        <v>135.34304435634263</v>
      </c>
      <c r="P55" s="8">
        <v>15.815184114661776</v>
      </c>
      <c r="Q55" s="8"/>
      <c r="R55" s="8">
        <v>50</v>
      </c>
      <c r="S55">
        <v>-20.691825198737639</v>
      </c>
      <c r="T55">
        <v>1.9339999999999999</v>
      </c>
      <c r="U55" s="14">
        <v>2.4690571428571899</v>
      </c>
      <c r="V55" s="14">
        <f t="shared" si="50"/>
        <v>0.96700000000000008</v>
      </c>
      <c r="W55" s="14">
        <v>0.20201904761905301</v>
      </c>
      <c r="X55" s="13">
        <f t="shared" si="51"/>
        <v>9.5733547048837728</v>
      </c>
      <c r="Y55" s="15">
        <f t="shared" si="52"/>
        <v>1.1004681821876744E-2</v>
      </c>
      <c r="Z55" s="16">
        <f t="shared" si="53"/>
        <v>1.0884896993796114</v>
      </c>
      <c r="AA55" s="17">
        <f t="shared" si="54"/>
        <v>98.911510300620392</v>
      </c>
      <c r="AB55" s="17">
        <f t="shared" si="55"/>
        <v>1.0525695393000842E-2</v>
      </c>
      <c r="AD55" s="14">
        <v>-26.31</v>
      </c>
      <c r="AE55">
        <v>1.1100000000000001</v>
      </c>
      <c r="AF55" s="14">
        <f t="shared" si="11"/>
        <v>0.55500000000000005</v>
      </c>
      <c r="AG55" s="14">
        <v>38.11</v>
      </c>
      <c r="AH55" s="14">
        <f t="shared" si="40"/>
        <v>2.9126213592233014E-2</v>
      </c>
      <c r="AI55" s="15">
        <f t="shared" si="41"/>
        <v>1.0941549267999999E-2</v>
      </c>
      <c r="AJ55" s="16">
        <f t="shared" si="2"/>
        <v>1.0823127485384816</v>
      </c>
      <c r="AK55" s="17">
        <f t="shared" si="3"/>
        <v>98.917687251461516</v>
      </c>
      <c r="AL55" s="17">
        <f t="shared" si="42"/>
        <v>6.0068357543885727E-3</v>
      </c>
      <c r="AN55" s="14">
        <v>-12.39</v>
      </c>
      <c r="AO55" s="14">
        <v>47.193666666666672</v>
      </c>
      <c r="AP55" s="14">
        <f t="shared" si="103"/>
        <v>0.47193666666666673</v>
      </c>
      <c r="AQ55" s="14">
        <v>6.7000000000000004E-2</v>
      </c>
      <c r="AR55" s="14">
        <f t="shared" si="98"/>
        <v>704.38308457711446</v>
      </c>
      <c r="AS55" s="15">
        <f t="shared" si="99"/>
        <v>1.1097971092E-2</v>
      </c>
      <c r="AT55" s="16">
        <f t="shared" si="100"/>
        <v>1.0976158007728998</v>
      </c>
      <c r="AU55" s="17">
        <f t="shared" si="101"/>
        <v>98.9023841992271</v>
      </c>
      <c r="AV55" s="17">
        <f t="shared" si="102"/>
        <v>5.1800514229742647E-3</v>
      </c>
      <c r="AW55">
        <f t="shared" si="104"/>
        <v>704.38308457711457</v>
      </c>
    </row>
    <row r="56" spans="1:49" x14ac:dyDescent="0.3">
      <c r="A56">
        <v>55</v>
      </c>
      <c r="B56" t="str">
        <f t="shared" si="5"/>
        <v>PLN0T2</v>
      </c>
      <c r="C56" t="s">
        <v>16</v>
      </c>
      <c r="D56" t="s">
        <v>7</v>
      </c>
      <c r="E56" t="s">
        <v>19</v>
      </c>
      <c r="F56" t="s">
        <v>40</v>
      </c>
      <c r="G56" t="s">
        <v>17</v>
      </c>
      <c r="H56">
        <v>53.747992380952404</v>
      </c>
      <c r="I56">
        <v>65.398802706122154</v>
      </c>
      <c r="J56">
        <v>18.097150534389257</v>
      </c>
      <c r="K56">
        <v>0.49984511216822852</v>
      </c>
      <c r="L56">
        <v>6.06</v>
      </c>
      <c r="M56" s="8">
        <v>100.02570346128601</v>
      </c>
      <c r="N56" s="8">
        <v>40.591821389089766</v>
      </c>
      <c r="O56" s="8">
        <v>42.859602143094655</v>
      </c>
      <c r="P56" s="8">
        <v>8.8131787021618653</v>
      </c>
      <c r="Q56" s="8"/>
      <c r="R56" s="8">
        <v>50</v>
      </c>
      <c r="S56">
        <v>-20.122150938827449</v>
      </c>
      <c r="T56">
        <v>2.0939999999999999</v>
      </c>
      <c r="U56" s="14">
        <v>2.4840285714286199</v>
      </c>
      <c r="V56" s="14">
        <f t="shared" si="50"/>
        <v>1.0469999999999999</v>
      </c>
      <c r="W56" s="14">
        <v>0.20267619047619601</v>
      </c>
      <c r="X56" s="13">
        <f t="shared" si="51"/>
        <v>10.33175132747493</v>
      </c>
      <c r="Y56" s="15">
        <f t="shared" si="52"/>
        <v>1.1011083365470208E-2</v>
      </c>
      <c r="Z56" s="16">
        <f t="shared" si="53"/>
        <v>1.0891159895909681</v>
      </c>
      <c r="AA56" s="17">
        <f t="shared" si="54"/>
        <v>98.910884010409035</v>
      </c>
      <c r="AB56" s="17">
        <f t="shared" si="55"/>
        <v>1.1403044411017436E-2</v>
      </c>
      <c r="AD56" s="14">
        <v>-26.31</v>
      </c>
      <c r="AE56">
        <v>1.1100000000000001</v>
      </c>
      <c r="AF56" s="14">
        <f t="shared" si="11"/>
        <v>0.55500000000000005</v>
      </c>
      <c r="AG56" s="14">
        <v>39.11</v>
      </c>
      <c r="AH56" s="14">
        <f t="shared" si="40"/>
        <v>2.8381488110457688E-2</v>
      </c>
      <c r="AI56" s="15">
        <f t="shared" si="41"/>
        <v>1.0941549267999999E-2</v>
      </c>
      <c r="AJ56" s="16">
        <f t="shared" si="2"/>
        <v>1.0823127485384816</v>
      </c>
      <c r="AK56" s="17">
        <f t="shared" si="3"/>
        <v>98.917687251461516</v>
      </c>
      <c r="AL56" s="17">
        <f t="shared" si="42"/>
        <v>6.0068357543885727E-3</v>
      </c>
      <c r="AN56" s="14">
        <v>-10.65</v>
      </c>
      <c r="AO56" s="14">
        <v>50.042999999999999</v>
      </c>
      <c r="AP56" s="14">
        <f t="shared" si="103"/>
        <v>0.50043000000000004</v>
      </c>
      <c r="AQ56" s="14">
        <v>3.1333333333333331E-2</v>
      </c>
      <c r="AR56" s="14">
        <f t="shared" si="98"/>
        <v>1597.1170212765958</v>
      </c>
      <c r="AS56" s="15">
        <f t="shared" si="99"/>
        <v>1.1117523819999999E-2</v>
      </c>
      <c r="AT56" s="16">
        <f t="shared" si="100"/>
        <v>1.0995283493849473</v>
      </c>
      <c r="AU56" s="17">
        <f t="shared" si="101"/>
        <v>98.900471650615046</v>
      </c>
      <c r="AV56" s="17">
        <f t="shared" si="102"/>
        <v>5.5023697188270916E-3</v>
      </c>
      <c r="AW56">
        <f t="shared" si="104"/>
        <v>1597.1170212765958</v>
      </c>
    </row>
    <row r="57" spans="1:49" x14ac:dyDescent="0.3">
      <c r="A57">
        <v>56</v>
      </c>
      <c r="B57" t="str">
        <f t="shared" si="5"/>
        <v>CON0T2</v>
      </c>
      <c r="C57" t="s">
        <v>6</v>
      </c>
      <c r="D57" t="s">
        <v>7</v>
      </c>
      <c r="E57" t="s">
        <v>19</v>
      </c>
      <c r="F57" t="s">
        <v>40</v>
      </c>
      <c r="G57" t="s">
        <v>9</v>
      </c>
      <c r="H57">
        <v>50.17481454659751</v>
      </c>
      <c r="I57">
        <v>83.857841521194814</v>
      </c>
      <c r="J57">
        <v>19.282635169534135</v>
      </c>
      <c r="K57">
        <v>0.58610015938831461</v>
      </c>
      <c r="L57">
        <v>6.13</v>
      </c>
      <c r="M57" s="8">
        <v>110.64587919879929</v>
      </c>
      <c r="N57" s="8">
        <v>45.654079322339705</v>
      </c>
      <c r="O57" s="8">
        <v>44.279441772493556</v>
      </c>
      <c r="P57" s="8">
        <v>9.3040145077152161</v>
      </c>
      <c r="Q57" s="8"/>
      <c r="R57" s="8">
        <v>50</v>
      </c>
      <c r="S57">
        <v>-26.323809089785826</v>
      </c>
      <c r="T57">
        <v>1.147</v>
      </c>
      <c r="U57" s="13">
        <v>2.4990000000000498</v>
      </c>
      <c r="V57" s="14">
        <f t="shared" si="50"/>
        <v>0.57350000000000001</v>
      </c>
      <c r="W57" s="14">
        <v>0.203333333333339</v>
      </c>
      <c r="X57" s="13">
        <f t="shared" si="51"/>
        <v>5.6409836065572199</v>
      </c>
      <c r="Y57" s="15">
        <f t="shared" si="52"/>
        <v>1.0941394092496257E-2</v>
      </c>
      <c r="Z57" s="16">
        <f t="shared" si="53"/>
        <v>1.0822975650649016</v>
      </c>
      <c r="AA57" s="17">
        <f t="shared" si="54"/>
        <v>98.917702434935094</v>
      </c>
      <c r="AB57" s="17">
        <f t="shared" si="55"/>
        <v>6.2069765356472109E-3</v>
      </c>
      <c r="AD57" s="14">
        <v>-26.31</v>
      </c>
      <c r="AE57">
        <v>1.1100000000000001</v>
      </c>
      <c r="AF57" s="14">
        <f t="shared" si="11"/>
        <v>0.55500000000000005</v>
      </c>
      <c r="AG57" s="14">
        <v>40.11</v>
      </c>
      <c r="AH57" s="14">
        <f t="shared" si="40"/>
        <v>2.767389678384443E-2</v>
      </c>
      <c r="AI57" s="15">
        <f t="shared" si="41"/>
        <v>1.0941549267999999E-2</v>
      </c>
      <c r="AJ57" s="16">
        <f t="shared" si="2"/>
        <v>1.0823127485384816</v>
      </c>
      <c r="AK57" s="17">
        <f t="shared" si="3"/>
        <v>98.917687251461516</v>
      </c>
      <c r="AL57" s="17">
        <f t="shared" si="42"/>
        <v>6.0068357543885727E-3</v>
      </c>
      <c r="AN57" s="14"/>
      <c r="AO57" s="14"/>
      <c r="AP57" s="14"/>
      <c r="AQ57" s="14"/>
      <c r="AR57" s="14"/>
      <c r="AS57" s="15"/>
      <c r="AT57" s="16"/>
      <c r="AU57" s="17"/>
      <c r="AV57" s="17"/>
    </row>
    <row r="58" spans="1:49" x14ac:dyDescent="0.3">
      <c r="A58">
        <v>57</v>
      </c>
      <c r="B58" t="str">
        <f t="shared" si="5"/>
        <v>LDN0T2</v>
      </c>
      <c r="C58" t="s">
        <v>10</v>
      </c>
      <c r="D58" t="s">
        <v>7</v>
      </c>
      <c r="E58" t="s">
        <v>19</v>
      </c>
      <c r="F58" t="s">
        <v>40</v>
      </c>
      <c r="G58" t="s">
        <v>11</v>
      </c>
      <c r="H58">
        <v>51.058515978835963</v>
      </c>
      <c r="I58">
        <v>72.631942132695514</v>
      </c>
      <c r="J58">
        <v>19.012635323089</v>
      </c>
      <c r="K58">
        <v>1.5728619301585436</v>
      </c>
      <c r="L58">
        <v>6.14</v>
      </c>
      <c r="M58" s="8">
        <v>106.55193475048715</v>
      </c>
      <c r="N58" s="8">
        <v>43.014200423696252</v>
      </c>
      <c r="O58" s="8">
        <v>39.42962868296128</v>
      </c>
      <c r="P58" s="8">
        <v>7.9617294191229959</v>
      </c>
      <c r="Q58" s="8"/>
      <c r="R58" s="8">
        <v>50</v>
      </c>
      <c r="S58">
        <v>-31.026910262188267</v>
      </c>
      <c r="T58">
        <v>2.613</v>
      </c>
      <c r="U58" s="14">
        <v>2.5139714285714798</v>
      </c>
      <c r="V58" s="14">
        <f t="shared" si="50"/>
        <v>1.3065</v>
      </c>
      <c r="W58" s="14">
        <v>0.203990476190482</v>
      </c>
      <c r="X58" s="13">
        <f t="shared" si="51"/>
        <v>12.80942154162156</v>
      </c>
      <c r="Y58" s="15">
        <f t="shared" si="52"/>
        <v>1.0888544404001737E-2</v>
      </c>
      <c r="Z58" s="16">
        <f t="shared" si="53"/>
        <v>1.0771261049774177</v>
      </c>
      <c r="AA58" s="17">
        <f t="shared" si="54"/>
        <v>98.922873895022576</v>
      </c>
      <c r="AB58" s="17">
        <f t="shared" si="55"/>
        <v>1.4072652561529961E-2</v>
      </c>
      <c r="AD58" s="14">
        <v>-26.31</v>
      </c>
      <c r="AE58">
        <v>1.1100000000000001</v>
      </c>
      <c r="AF58" s="14">
        <f t="shared" si="11"/>
        <v>0.55500000000000005</v>
      </c>
      <c r="AG58" s="14">
        <v>41.11</v>
      </c>
      <c r="AH58" s="14">
        <f t="shared" si="40"/>
        <v>2.7000729749452692E-2</v>
      </c>
      <c r="AI58" s="15">
        <f t="shared" si="41"/>
        <v>1.0941549267999999E-2</v>
      </c>
      <c r="AJ58" s="16">
        <f t="shared" si="2"/>
        <v>1.0823127485384816</v>
      </c>
      <c r="AK58" s="17">
        <f t="shared" si="3"/>
        <v>98.917687251461516</v>
      </c>
      <c r="AL58" s="17">
        <f t="shared" si="42"/>
        <v>6.0068357543885727E-3</v>
      </c>
      <c r="AN58" s="14">
        <v>-32.270000000000003</v>
      </c>
      <c r="AO58" s="14">
        <v>86.137</v>
      </c>
      <c r="AP58" s="14">
        <f>AO58*1/100</f>
        <v>0.86136999999999997</v>
      </c>
      <c r="AQ58" s="14">
        <v>0.10866666666666668</v>
      </c>
      <c r="AR58" s="14">
        <f t="shared" ref="AR58:AR61" si="105">AO58/AQ58</f>
        <v>792.67177914110425</v>
      </c>
      <c r="AS58" s="15">
        <f t="shared" ref="AS58:AS61" si="106">(AN58/1000+1)*0.0112372</f>
        <v>1.0874575555999999E-2</v>
      </c>
      <c r="AT58" s="16">
        <f t="shared" ref="AT58:AT61" si="107">AS58/(1+AS58)*100</f>
        <v>1.0757591316428923</v>
      </c>
      <c r="AU58" s="17">
        <f t="shared" ref="AU58:AU61" si="108">100-AT58</f>
        <v>98.924240868357103</v>
      </c>
      <c r="AV58" s="17">
        <f t="shared" ref="AV58:AV61" si="109">AT58*AP58/100</f>
        <v>9.2662664322323805E-3</v>
      </c>
      <c r="AW58">
        <f>(AO58*1.5/100+$CK$107*$CK$99/100)/(AQ58*1.5/100+$CK$102*$CK$107/100)</f>
        <v>792.67177914110414</v>
      </c>
    </row>
    <row r="59" spans="1:49" x14ac:dyDescent="0.3">
      <c r="A59">
        <v>58</v>
      </c>
      <c r="B59" t="str">
        <f t="shared" si="5"/>
        <v>BSN0T2</v>
      </c>
      <c r="C59" t="s">
        <v>12</v>
      </c>
      <c r="D59" t="s">
        <v>7</v>
      </c>
      <c r="E59" t="s">
        <v>19</v>
      </c>
      <c r="F59" t="s">
        <v>40</v>
      </c>
      <c r="G59" t="s">
        <v>13</v>
      </c>
      <c r="H59">
        <v>58.241383600679129</v>
      </c>
      <c r="I59">
        <v>111.91039362785931</v>
      </c>
      <c r="J59">
        <v>10.754075698968721</v>
      </c>
      <c r="K59">
        <v>0.41287927159268845</v>
      </c>
      <c r="L59">
        <v>6.26</v>
      </c>
      <c r="M59" s="8">
        <v>120.26509668166149</v>
      </c>
      <c r="N59" s="8">
        <v>46.56649087181372</v>
      </c>
      <c r="O59" s="8">
        <v>41.399319773573012</v>
      </c>
      <c r="P59" s="8">
        <v>8.8486858782215965</v>
      </c>
      <c r="Q59" s="8"/>
      <c r="R59" s="8">
        <v>50</v>
      </c>
      <c r="S59">
        <v>-21.886825733291701</v>
      </c>
      <c r="T59">
        <v>2.3210000000000002</v>
      </c>
      <c r="U59" s="14">
        <v>2.5289428571429098</v>
      </c>
      <c r="V59" s="14">
        <f t="shared" si="50"/>
        <v>1.1605000000000001</v>
      </c>
      <c r="W59" s="14">
        <v>0.20464761904762499</v>
      </c>
      <c r="X59" s="13">
        <f t="shared" si="51"/>
        <v>11.341446388681726</v>
      </c>
      <c r="Y59" s="15">
        <f t="shared" si="52"/>
        <v>1.0991253361869853E-2</v>
      </c>
      <c r="Z59" s="16">
        <f t="shared" si="53"/>
        <v>1.08717591030787</v>
      </c>
      <c r="AA59" s="17">
        <f t="shared" si="54"/>
        <v>98.912824089692137</v>
      </c>
      <c r="AB59" s="17">
        <f t="shared" si="55"/>
        <v>1.2616676439122832E-2</v>
      </c>
      <c r="AD59" s="14">
        <v>-26.31</v>
      </c>
      <c r="AE59">
        <v>1.1100000000000001</v>
      </c>
      <c r="AF59" s="14">
        <f t="shared" si="11"/>
        <v>0.55500000000000005</v>
      </c>
      <c r="AG59" s="14">
        <v>42.11</v>
      </c>
      <c r="AH59" s="14">
        <f t="shared" si="40"/>
        <v>2.6359534552362861E-2</v>
      </c>
      <c r="AI59" s="15">
        <f t="shared" si="41"/>
        <v>1.0941549267999999E-2</v>
      </c>
      <c r="AJ59" s="16">
        <f t="shared" si="2"/>
        <v>1.0823127485384816</v>
      </c>
      <c r="AK59" s="17">
        <f t="shared" si="3"/>
        <v>98.917687251461516</v>
      </c>
      <c r="AL59" s="17">
        <f t="shared" si="42"/>
        <v>6.0068357543885727E-3</v>
      </c>
      <c r="AN59" s="14">
        <v>-16.899999999999999</v>
      </c>
      <c r="AO59" s="14">
        <v>55.933333333333337</v>
      </c>
      <c r="AP59" s="14">
        <f t="shared" ref="AP59:AP61" si="110">AO59*1/100</f>
        <v>0.55933333333333335</v>
      </c>
      <c r="AQ59" s="14">
        <v>2.4666666666666667E-2</v>
      </c>
      <c r="AR59" s="14">
        <f t="shared" si="105"/>
        <v>2267.5675675675679</v>
      </c>
      <c r="AS59" s="15">
        <f t="shared" si="106"/>
        <v>1.1047291319999999E-2</v>
      </c>
      <c r="AT59" s="16">
        <f t="shared" si="107"/>
        <v>1.0926582183487097</v>
      </c>
      <c r="AU59" s="17">
        <f t="shared" si="108"/>
        <v>98.907341781651297</v>
      </c>
      <c r="AV59" s="17">
        <f t="shared" si="109"/>
        <v>6.1116016346304492E-3</v>
      </c>
      <c r="AW59">
        <f t="shared" ref="AW59:AW61" si="111">(AO59*1.5/100+$CK$107*$CK$99/100)/(AQ59*1.5/100+$CK$102*$CK$107/100)</f>
        <v>2267.5675675675679</v>
      </c>
    </row>
    <row r="60" spans="1:49" x14ac:dyDescent="0.3">
      <c r="A60">
        <v>59</v>
      </c>
      <c r="B60" t="str">
        <f t="shared" si="5"/>
        <v>HAN0T2</v>
      </c>
      <c r="C60" t="s">
        <v>14</v>
      </c>
      <c r="D60" t="s">
        <v>7</v>
      </c>
      <c r="E60" t="s">
        <v>19</v>
      </c>
      <c r="F60" t="s">
        <v>40</v>
      </c>
      <c r="G60" t="s">
        <v>15</v>
      </c>
      <c r="H60">
        <v>54.305558569106644</v>
      </c>
      <c r="I60">
        <v>169.69453386973183</v>
      </c>
      <c r="J60" s="1">
        <v>0.01</v>
      </c>
      <c r="K60">
        <v>0.76005141104356622</v>
      </c>
      <c r="L60">
        <v>7.07</v>
      </c>
      <c r="M60" s="8">
        <v>68.210486314283884</v>
      </c>
      <c r="N60" s="8">
        <v>31.013226670510093</v>
      </c>
      <c r="O60" s="8">
        <v>139.13575627282174</v>
      </c>
      <c r="P60" s="8">
        <v>17.134143054530842</v>
      </c>
      <c r="Q60" s="8"/>
      <c r="R60" s="8">
        <v>50</v>
      </c>
      <c r="S60">
        <v>-20.516774316029888</v>
      </c>
      <c r="T60">
        <v>1.954</v>
      </c>
      <c r="U60" s="13">
        <v>2.5439142857143402</v>
      </c>
      <c r="V60" s="14">
        <f t="shared" si="50"/>
        <v>0.97699999999999998</v>
      </c>
      <c r="W60" s="14">
        <v>0.20530476190476801</v>
      </c>
      <c r="X60" s="13">
        <f t="shared" si="51"/>
        <v>9.5175581017764017</v>
      </c>
      <c r="Y60" s="15">
        <f t="shared" si="52"/>
        <v>1.1006648903655908E-2</v>
      </c>
      <c r="Z60" s="16">
        <f t="shared" si="53"/>
        <v>1.0886821481927551</v>
      </c>
      <c r="AA60" s="17">
        <f t="shared" si="54"/>
        <v>98.91131785180724</v>
      </c>
      <c r="AB60" s="17">
        <f t="shared" si="55"/>
        <v>1.0636424587843217E-2</v>
      </c>
      <c r="AD60" s="14">
        <v>-26.31</v>
      </c>
      <c r="AE60">
        <v>1.1100000000000001</v>
      </c>
      <c r="AF60" s="14">
        <f t="shared" si="11"/>
        <v>0.55500000000000005</v>
      </c>
      <c r="AG60" s="14">
        <v>43.11</v>
      </c>
      <c r="AH60" s="14">
        <f t="shared" si="40"/>
        <v>2.5748086290883789E-2</v>
      </c>
      <c r="AI60" s="15">
        <f t="shared" si="41"/>
        <v>1.0941549267999999E-2</v>
      </c>
      <c r="AJ60" s="16">
        <f t="shared" si="2"/>
        <v>1.0823127485384816</v>
      </c>
      <c r="AK60" s="17">
        <f t="shared" si="3"/>
        <v>98.917687251461516</v>
      </c>
      <c r="AL60" s="17">
        <f t="shared" si="42"/>
        <v>6.0068357543885727E-3</v>
      </c>
      <c r="AN60" s="14">
        <v>-12.39</v>
      </c>
      <c r="AO60" s="14">
        <v>47.193666666666672</v>
      </c>
      <c r="AP60" s="14">
        <f t="shared" si="110"/>
        <v>0.47193666666666673</v>
      </c>
      <c r="AQ60" s="14">
        <v>6.7000000000000004E-2</v>
      </c>
      <c r="AR60" s="14">
        <f t="shared" si="105"/>
        <v>704.38308457711446</v>
      </c>
      <c r="AS60" s="15">
        <f t="shared" si="106"/>
        <v>1.1097971092E-2</v>
      </c>
      <c r="AT60" s="16">
        <f t="shared" si="107"/>
        <v>1.0976158007728998</v>
      </c>
      <c r="AU60" s="17">
        <f t="shared" si="108"/>
        <v>98.9023841992271</v>
      </c>
      <c r="AV60" s="17">
        <f t="shared" si="109"/>
        <v>5.1800514229742647E-3</v>
      </c>
      <c r="AW60">
        <f t="shared" si="111"/>
        <v>704.38308457711457</v>
      </c>
    </row>
    <row r="61" spans="1:49" x14ac:dyDescent="0.3">
      <c r="A61">
        <v>60</v>
      </c>
      <c r="B61" t="str">
        <f t="shared" si="5"/>
        <v>PLN0T2</v>
      </c>
      <c r="C61" t="s">
        <v>16</v>
      </c>
      <c r="D61" t="s">
        <v>7</v>
      </c>
      <c r="E61" t="s">
        <v>19</v>
      </c>
      <c r="F61" t="s">
        <v>40</v>
      </c>
      <c r="G61" t="s">
        <v>17</v>
      </c>
      <c r="H61">
        <v>50.901845639441568</v>
      </c>
      <c r="I61">
        <v>67.929724900420979</v>
      </c>
      <c r="J61">
        <v>17.76713254517427</v>
      </c>
      <c r="K61">
        <v>0.2836444398502086</v>
      </c>
      <c r="L61">
        <v>6.1</v>
      </c>
      <c r="M61" s="8">
        <v>109.83814176660168</v>
      </c>
      <c r="N61" s="8">
        <v>47.569170433455447</v>
      </c>
      <c r="O61" s="8">
        <v>45.678270083551993</v>
      </c>
      <c r="P61" s="8">
        <v>9.1852334474596695</v>
      </c>
      <c r="Q61" s="8"/>
      <c r="R61" s="8">
        <v>50</v>
      </c>
      <c r="S61">
        <v>-17.216103914916133</v>
      </c>
      <c r="T61">
        <v>2.1429999999999998</v>
      </c>
      <c r="U61" s="14">
        <v>2.5588857142857702</v>
      </c>
      <c r="V61" s="14">
        <f t="shared" si="50"/>
        <v>1.0714999999999999</v>
      </c>
      <c r="W61" s="14">
        <v>0.20596190476191101</v>
      </c>
      <c r="X61" s="13">
        <f t="shared" si="51"/>
        <v>10.404836770553647</v>
      </c>
      <c r="Y61" s="15">
        <f t="shared" si="52"/>
        <v>1.1043739197087303E-2</v>
      </c>
      <c r="Z61" s="16">
        <f t="shared" si="53"/>
        <v>1.0923107249403083</v>
      </c>
      <c r="AA61" s="17">
        <f t="shared" si="54"/>
        <v>98.907689275059695</v>
      </c>
      <c r="AB61" s="17">
        <f t="shared" si="55"/>
        <v>1.1704109417735403E-2</v>
      </c>
      <c r="AD61" s="14">
        <v>-26.31</v>
      </c>
      <c r="AE61">
        <v>1.1100000000000001</v>
      </c>
      <c r="AF61" s="14">
        <f t="shared" si="11"/>
        <v>0.55500000000000005</v>
      </c>
      <c r="AG61" s="14">
        <v>44.11</v>
      </c>
      <c r="AH61" s="14">
        <f t="shared" si="40"/>
        <v>2.516436182271594E-2</v>
      </c>
      <c r="AI61" s="15">
        <f t="shared" si="41"/>
        <v>1.0941549267999999E-2</v>
      </c>
      <c r="AJ61" s="16">
        <f t="shared" si="2"/>
        <v>1.0823127485384816</v>
      </c>
      <c r="AK61" s="17">
        <f t="shared" si="3"/>
        <v>98.917687251461516</v>
      </c>
      <c r="AL61" s="17">
        <f t="shared" si="42"/>
        <v>6.0068357543885727E-3</v>
      </c>
      <c r="AN61" s="14">
        <v>-10.65</v>
      </c>
      <c r="AO61" s="14">
        <v>50.042999999999999</v>
      </c>
      <c r="AP61" s="14">
        <f t="shared" si="110"/>
        <v>0.50043000000000004</v>
      </c>
      <c r="AQ61" s="14">
        <v>3.1333333333333331E-2</v>
      </c>
      <c r="AR61" s="14">
        <f t="shared" si="105"/>
        <v>1597.1170212765958</v>
      </c>
      <c r="AS61" s="15">
        <f t="shared" si="106"/>
        <v>1.1117523819999999E-2</v>
      </c>
      <c r="AT61" s="16">
        <f t="shared" si="107"/>
        <v>1.0995283493849473</v>
      </c>
      <c r="AU61" s="17">
        <f t="shared" si="108"/>
        <v>98.900471650615046</v>
      </c>
      <c r="AV61" s="17">
        <f t="shared" si="109"/>
        <v>5.5023697188270916E-3</v>
      </c>
      <c r="AW61">
        <f t="shared" si="111"/>
        <v>1597.1170212765958</v>
      </c>
    </row>
    <row r="62" spans="1:49" x14ac:dyDescent="0.3">
      <c r="A62">
        <v>61</v>
      </c>
      <c r="B62" t="str">
        <f t="shared" si="5"/>
        <v>CON1T2</v>
      </c>
      <c r="C62" t="s">
        <v>6</v>
      </c>
      <c r="D62" t="s">
        <v>18</v>
      </c>
      <c r="E62" t="s">
        <v>19</v>
      </c>
      <c r="F62" t="s">
        <v>40</v>
      </c>
      <c r="G62" t="s">
        <v>9</v>
      </c>
      <c r="H62">
        <v>61.173535695238101</v>
      </c>
      <c r="I62">
        <v>66.129087470440481</v>
      </c>
      <c r="J62">
        <v>89.745862342160351</v>
      </c>
      <c r="K62">
        <v>2.5461177397158083</v>
      </c>
      <c r="L62" s="2">
        <v>5.82</v>
      </c>
      <c r="M62" s="8">
        <v>65.904022830604049</v>
      </c>
      <c r="N62" s="8">
        <v>31.009700876760522</v>
      </c>
      <c r="O62" s="8">
        <v>22.476604024156043</v>
      </c>
      <c r="P62" s="8">
        <v>15.028290551016463</v>
      </c>
      <c r="Q62" s="8"/>
      <c r="R62" s="8">
        <v>50</v>
      </c>
      <c r="S62">
        <v>-26.21756433438517</v>
      </c>
      <c r="T62">
        <v>1.135</v>
      </c>
      <c r="U62" s="14">
        <v>2.5738571428572001</v>
      </c>
      <c r="V62" s="14">
        <f t="shared" si="50"/>
        <v>0.5675</v>
      </c>
      <c r="W62" s="14">
        <v>0.206619047619054</v>
      </c>
      <c r="X62" s="13">
        <f t="shared" si="51"/>
        <v>5.493201198432649</v>
      </c>
      <c r="Y62" s="15">
        <f t="shared" si="52"/>
        <v>1.0942587986061646E-2</v>
      </c>
      <c r="Z62" s="16">
        <f t="shared" si="53"/>
        <v>1.0824143839721703</v>
      </c>
      <c r="AA62" s="17">
        <f t="shared" si="54"/>
        <v>98.917585616027836</v>
      </c>
      <c r="AB62" s="17">
        <f t="shared" si="55"/>
        <v>6.1427016290420662E-3</v>
      </c>
      <c r="AD62" s="14">
        <v>-26.31</v>
      </c>
      <c r="AE62">
        <v>1.1100000000000001</v>
      </c>
      <c r="AF62" s="14">
        <f t="shared" si="11"/>
        <v>0.55500000000000005</v>
      </c>
      <c r="AG62" s="14">
        <v>45.11</v>
      </c>
      <c r="AH62" s="14">
        <f t="shared" si="40"/>
        <v>2.4606517401906454E-2</v>
      </c>
      <c r="AI62" s="15">
        <f t="shared" si="41"/>
        <v>1.0941549267999999E-2</v>
      </c>
      <c r="AJ62" s="16">
        <f t="shared" si="2"/>
        <v>1.0823127485384816</v>
      </c>
      <c r="AK62" s="17">
        <f t="shared" si="3"/>
        <v>98.917687251461516</v>
      </c>
      <c r="AL62" s="17">
        <f t="shared" si="42"/>
        <v>6.0068357543885727E-3</v>
      </c>
      <c r="AN62" s="14"/>
      <c r="AO62" s="14"/>
      <c r="AP62" s="14"/>
      <c r="AQ62" s="14"/>
      <c r="AR62" s="14"/>
      <c r="AS62" s="15"/>
      <c r="AT62" s="16"/>
      <c r="AU62" s="17"/>
      <c r="AV62" s="17"/>
    </row>
    <row r="63" spans="1:49" x14ac:dyDescent="0.3">
      <c r="A63">
        <v>62</v>
      </c>
      <c r="B63" t="str">
        <f t="shared" si="5"/>
        <v>LDN1T2</v>
      </c>
      <c r="C63" t="s">
        <v>10</v>
      </c>
      <c r="D63" t="s">
        <v>18</v>
      </c>
      <c r="E63" t="s">
        <v>19</v>
      </c>
      <c r="F63" t="s">
        <v>40</v>
      </c>
      <c r="G63" t="s">
        <v>11</v>
      </c>
      <c r="H63">
        <v>53.549158447614175</v>
      </c>
      <c r="I63">
        <v>67.051835642636746</v>
      </c>
      <c r="J63">
        <v>89.86547803826447</v>
      </c>
      <c r="K63">
        <v>2.8646197283374448</v>
      </c>
      <c r="L63" s="2">
        <v>5.61</v>
      </c>
      <c r="M63" s="8">
        <v>70.909162856317067</v>
      </c>
      <c r="N63" s="8">
        <v>30.09921438115752</v>
      </c>
      <c r="O63" s="8">
        <v>26.72834912397791</v>
      </c>
      <c r="P63" s="8">
        <v>14.028039981647783</v>
      </c>
      <c r="Q63" s="8"/>
      <c r="R63" s="8">
        <v>50</v>
      </c>
      <c r="S63">
        <v>-31.142261710908976</v>
      </c>
      <c r="T63">
        <v>2.6429999999999998</v>
      </c>
      <c r="U63" s="13">
        <v>2.5888285714286301</v>
      </c>
      <c r="V63" s="14">
        <f t="shared" si="50"/>
        <v>1.3214999999999997</v>
      </c>
      <c r="W63" s="14">
        <v>0.207276190476197</v>
      </c>
      <c r="X63" s="13">
        <f t="shared" si="51"/>
        <v>12.751102738466791</v>
      </c>
      <c r="Y63" s="15">
        <f t="shared" si="52"/>
        <v>1.0887248176702174E-2</v>
      </c>
      <c r="Z63" s="16">
        <f t="shared" si="53"/>
        <v>1.076999259446499</v>
      </c>
      <c r="AA63" s="17">
        <f t="shared" si="54"/>
        <v>98.923000740553505</v>
      </c>
      <c r="AB63" s="17">
        <f t="shared" si="55"/>
        <v>1.4232545213585482E-2</v>
      </c>
      <c r="AD63" s="14">
        <v>-26.31</v>
      </c>
      <c r="AE63">
        <v>1.1100000000000001</v>
      </c>
      <c r="AF63" s="14">
        <f t="shared" si="11"/>
        <v>0.55500000000000005</v>
      </c>
      <c r="AG63" s="14">
        <v>46.11</v>
      </c>
      <c r="AH63" s="14">
        <f t="shared" si="40"/>
        <v>2.407286922576448E-2</v>
      </c>
      <c r="AI63" s="15">
        <f t="shared" si="41"/>
        <v>1.0941549267999999E-2</v>
      </c>
      <c r="AJ63" s="16">
        <f t="shared" si="2"/>
        <v>1.0823127485384816</v>
      </c>
      <c r="AK63" s="17">
        <f t="shared" si="3"/>
        <v>98.917687251461516</v>
      </c>
      <c r="AL63" s="17">
        <f t="shared" si="42"/>
        <v>6.0068357543885727E-3</v>
      </c>
      <c r="AN63" s="14">
        <v>-32.270000000000003</v>
      </c>
      <c r="AO63" s="14">
        <v>86.137</v>
      </c>
      <c r="AP63" s="14">
        <f>AO63*1/100</f>
        <v>0.86136999999999997</v>
      </c>
      <c r="AQ63" s="14">
        <v>0.10866666666666668</v>
      </c>
      <c r="AR63" s="14">
        <f t="shared" ref="AR63:AR66" si="112">AO63/AQ63</f>
        <v>792.67177914110425</v>
      </c>
      <c r="AS63" s="15">
        <f t="shared" ref="AS63:AS66" si="113">(AN63/1000+1)*0.0112372</f>
        <v>1.0874575555999999E-2</v>
      </c>
      <c r="AT63" s="16">
        <f t="shared" ref="AT63:AT66" si="114">AS63/(1+AS63)*100</f>
        <v>1.0757591316428923</v>
      </c>
      <c r="AU63" s="17">
        <f t="shared" ref="AU63:AU66" si="115">100-AT63</f>
        <v>98.924240868357103</v>
      </c>
      <c r="AV63" s="17">
        <f t="shared" ref="AV63:AV66" si="116">AT63*AP63/100</f>
        <v>9.2662664322323805E-3</v>
      </c>
      <c r="AW63">
        <f>(AO63*1.5/100+$CK$107*$CK$99/100)/(AQ63*1.5/100+$CK$102*$CK$107/100)</f>
        <v>792.67177914110414</v>
      </c>
    </row>
    <row r="64" spans="1:49" x14ac:dyDescent="0.3">
      <c r="A64">
        <v>63</v>
      </c>
      <c r="B64" t="str">
        <f t="shared" si="5"/>
        <v>BSN1T2</v>
      </c>
      <c r="C64" t="s">
        <v>12</v>
      </c>
      <c r="D64" t="s">
        <v>18</v>
      </c>
      <c r="E64" t="s">
        <v>19</v>
      </c>
      <c r="F64" t="s">
        <v>40</v>
      </c>
      <c r="G64" t="s">
        <v>13</v>
      </c>
      <c r="H64">
        <v>58.322075785558063</v>
      </c>
      <c r="I64">
        <v>80.986509131952175</v>
      </c>
      <c r="J64">
        <v>81.450239243226846</v>
      </c>
      <c r="K64">
        <v>0.96155743252297943</v>
      </c>
      <c r="L64" s="2">
        <v>5.45</v>
      </c>
      <c r="M64" s="8">
        <v>68.525157516533767</v>
      </c>
      <c r="N64" s="8">
        <v>28.885815814556572</v>
      </c>
      <c r="O64" s="8">
        <v>24.669265590703024</v>
      </c>
      <c r="P64" s="8">
        <v>16.460238504003016</v>
      </c>
      <c r="Q64" s="8"/>
      <c r="R64" s="8">
        <v>50</v>
      </c>
      <c r="S64">
        <v>-21.436550341355584</v>
      </c>
      <c r="T64">
        <v>2.1539999999999999</v>
      </c>
      <c r="U64" s="14">
        <v>2.6038000000000601</v>
      </c>
      <c r="V64" s="14">
        <f t="shared" si="50"/>
        <v>1.077</v>
      </c>
      <c r="W64" s="14">
        <v>0.20793333333333999</v>
      </c>
      <c r="X64" s="13">
        <f t="shared" si="51"/>
        <v>10.359089451747023</v>
      </c>
      <c r="Y64" s="15">
        <f t="shared" si="52"/>
        <v>1.0996313196504117E-2</v>
      </c>
      <c r="Z64" s="16">
        <f t="shared" si="53"/>
        <v>1.0876709492378533</v>
      </c>
      <c r="AA64" s="17">
        <f t="shared" si="54"/>
        <v>98.912329050762153</v>
      </c>
      <c r="AB64" s="17">
        <f t="shared" si="55"/>
        <v>1.171421612329168E-2</v>
      </c>
      <c r="AD64" s="14">
        <v>-26.31</v>
      </c>
      <c r="AE64">
        <v>1.1100000000000001</v>
      </c>
      <c r="AF64" s="14">
        <f t="shared" si="11"/>
        <v>0.55500000000000005</v>
      </c>
      <c r="AG64" s="14">
        <v>47.11</v>
      </c>
      <c r="AH64" s="14">
        <f t="shared" si="40"/>
        <v>2.3561876459350459E-2</v>
      </c>
      <c r="AI64" s="15">
        <f t="shared" si="41"/>
        <v>1.0941549267999999E-2</v>
      </c>
      <c r="AJ64" s="16">
        <f t="shared" si="2"/>
        <v>1.0823127485384816</v>
      </c>
      <c r="AK64" s="17">
        <f t="shared" si="3"/>
        <v>98.917687251461516</v>
      </c>
      <c r="AL64" s="17">
        <f t="shared" si="42"/>
        <v>6.0068357543885727E-3</v>
      </c>
      <c r="AN64" s="14">
        <v>-16.899999999999999</v>
      </c>
      <c r="AO64" s="14">
        <v>55.933333333333337</v>
      </c>
      <c r="AP64" s="14">
        <f t="shared" ref="AP64:AP66" si="117">AO64*1/100</f>
        <v>0.55933333333333335</v>
      </c>
      <c r="AQ64" s="14">
        <v>2.4666666666666667E-2</v>
      </c>
      <c r="AR64" s="14">
        <f t="shared" si="112"/>
        <v>2267.5675675675679</v>
      </c>
      <c r="AS64" s="15">
        <f t="shared" si="113"/>
        <v>1.1047291319999999E-2</v>
      </c>
      <c r="AT64" s="16">
        <f t="shared" si="114"/>
        <v>1.0926582183487097</v>
      </c>
      <c r="AU64" s="17">
        <f t="shared" si="115"/>
        <v>98.907341781651297</v>
      </c>
      <c r="AV64" s="17">
        <f t="shared" si="116"/>
        <v>6.1116016346304492E-3</v>
      </c>
      <c r="AW64">
        <f t="shared" ref="AW64:AW66" si="118">(AO64*1.5/100+$CK$107*$CK$99/100)/(AQ64*1.5/100+$CK$102*$CK$107/100)</f>
        <v>2267.5675675675679</v>
      </c>
    </row>
    <row r="65" spans="1:49" x14ac:dyDescent="0.3">
      <c r="A65">
        <v>64</v>
      </c>
      <c r="B65" t="str">
        <f t="shared" si="5"/>
        <v>HAN1T2</v>
      </c>
      <c r="C65" t="s">
        <v>14</v>
      </c>
      <c r="D65" t="s">
        <v>18</v>
      </c>
      <c r="E65" t="s">
        <v>19</v>
      </c>
      <c r="F65" t="s">
        <v>40</v>
      </c>
      <c r="G65" t="s">
        <v>15</v>
      </c>
      <c r="H65">
        <v>68.383638319719836</v>
      </c>
      <c r="I65">
        <v>445.2632338861979</v>
      </c>
      <c r="J65">
        <v>34.49688176397661</v>
      </c>
      <c r="K65">
        <v>0.37233340030477186</v>
      </c>
      <c r="L65" s="2">
        <v>6.41</v>
      </c>
      <c r="M65" s="8">
        <v>110.29828912689504</v>
      </c>
      <c r="N65" s="8">
        <v>51.56913436858855</v>
      </c>
      <c r="O65" s="8">
        <v>211.53656059544275</v>
      </c>
      <c r="P65" s="8">
        <v>27.760017574680507</v>
      </c>
      <c r="Q65" s="8"/>
      <c r="R65" s="8">
        <v>50</v>
      </c>
      <c r="S65">
        <v>-20.585580443336983</v>
      </c>
      <c r="T65">
        <v>1.861</v>
      </c>
      <c r="U65" s="14">
        <v>2.61877142857149</v>
      </c>
      <c r="V65" s="14">
        <f t="shared" si="50"/>
        <v>0.93049999999999999</v>
      </c>
      <c r="W65" s="14">
        <v>0.20859047619048299</v>
      </c>
      <c r="X65" s="13">
        <f t="shared" si="51"/>
        <v>8.9217879645691553</v>
      </c>
      <c r="Y65" s="15">
        <f t="shared" si="52"/>
        <v>1.1005875715442133E-2</v>
      </c>
      <c r="Z65" s="16">
        <f t="shared" si="53"/>
        <v>1.0886065036618886</v>
      </c>
      <c r="AA65" s="17">
        <f t="shared" si="54"/>
        <v>98.911393496338107</v>
      </c>
      <c r="AB65" s="17">
        <f t="shared" si="55"/>
        <v>1.0129483516573874E-2</v>
      </c>
      <c r="AD65" s="14">
        <v>-26.31</v>
      </c>
      <c r="AE65">
        <v>1.1100000000000001</v>
      </c>
      <c r="AF65" s="14">
        <f t="shared" si="11"/>
        <v>0.55500000000000005</v>
      </c>
      <c r="AG65" s="14">
        <v>48.11</v>
      </c>
      <c r="AH65" s="14">
        <f t="shared" si="40"/>
        <v>2.3072126377052589E-2</v>
      </c>
      <c r="AI65" s="15">
        <f t="shared" si="41"/>
        <v>1.0941549267999999E-2</v>
      </c>
      <c r="AJ65" s="16">
        <f t="shared" si="2"/>
        <v>1.0823127485384816</v>
      </c>
      <c r="AK65" s="17">
        <f t="shared" si="3"/>
        <v>98.917687251461516</v>
      </c>
      <c r="AL65" s="17">
        <f t="shared" si="42"/>
        <v>6.0068357543885727E-3</v>
      </c>
      <c r="AN65" s="14">
        <v>-12.39</v>
      </c>
      <c r="AO65" s="14">
        <v>47.193666666666672</v>
      </c>
      <c r="AP65" s="14">
        <f t="shared" si="117"/>
        <v>0.47193666666666673</v>
      </c>
      <c r="AQ65" s="14">
        <v>6.7000000000000004E-2</v>
      </c>
      <c r="AR65" s="14">
        <f t="shared" si="112"/>
        <v>704.38308457711446</v>
      </c>
      <c r="AS65" s="15">
        <f t="shared" si="113"/>
        <v>1.1097971092E-2</v>
      </c>
      <c r="AT65" s="16">
        <f t="shared" si="114"/>
        <v>1.0976158007728998</v>
      </c>
      <c r="AU65" s="17">
        <f t="shared" si="115"/>
        <v>98.9023841992271</v>
      </c>
      <c r="AV65" s="17">
        <f t="shared" si="116"/>
        <v>5.1800514229742647E-3</v>
      </c>
      <c r="AW65">
        <f t="shared" si="118"/>
        <v>704.38308457711457</v>
      </c>
    </row>
    <row r="66" spans="1:49" x14ac:dyDescent="0.3">
      <c r="A66">
        <v>65</v>
      </c>
      <c r="B66" t="str">
        <f t="shared" si="5"/>
        <v>PLN1T2</v>
      </c>
      <c r="C66" t="s">
        <v>16</v>
      </c>
      <c r="D66" t="s">
        <v>18</v>
      </c>
      <c r="E66" t="s">
        <v>19</v>
      </c>
      <c r="F66" t="s">
        <v>40</v>
      </c>
      <c r="G66" t="s">
        <v>17</v>
      </c>
      <c r="H66">
        <v>56.516123840955508</v>
      </c>
      <c r="I66">
        <v>57.184927885402125</v>
      </c>
      <c r="J66">
        <v>87.914613141112</v>
      </c>
      <c r="K66">
        <v>2.0357143907904183</v>
      </c>
      <c r="L66" s="2">
        <v>5.71</v>
      </c>
      <c r="M66" s="8">
        <v>65.080816301145788</v>
      </c>
      <c r="N66" s="8">
        <v>28.604046971374594</v>
      </c>
      <c r="O66" s="8">
        <v>25.360411658981729</v>
      </c>
      <c r="P66" s="8">
        <v>13.871337217744374</v>
      </c>
      <c r="Q66" s="8"/>
      <c r="R66" s="8">
        <v>50</v>
      </c>
      <c r="S66">
        <v>-18.420211142790247</v>
      </c>
      <c r="T66">
        <v>2.2240000000000002</v>
      </c>
      <c r="U66" s="13">
        <v>2.63374285714292</v>
      </c>
      <c r="V66" s="14">
        <f t="shared" si="50"/>
        <v>1.1120000000000001</v>
      </c>
      <c r="W66" s="14">
        <v>0.20924761904762601</v>
      </c>
      <c r="X66" s="13">
        <f t="shared" si="51"/>
        <v>10.628555823585282</v>
      </c>
      <c r="Y66" s="15">
        <f t="shared" si="52"/>
        <v>1.1030208403346236E-2</v>
      </c>
      <c r="Z66" s="16">
        <f t="shared" si="53"/>
        <v>1.0909870260717058</v>
      </c>
      <c r="AA66" s="17">
        <f t="shared" si="54"/>
        <v>98.909012973928299</v>
      </c>
      <c r="AB66" s="17">
        <f t="shared" si="55"/>
        <v>1.2131775729917369E-2</v>
      </c>
      <c r="AD66" s="14">
        <v>-26.31</v>
      </c>
      <c r="AE66">
        <v>1.1100000000000001</v>
      </c>
      <c r="AF66" s="14">
        <f t="shared" ref="AF66:AF129" si="119">AE66*50/100</f>
        <v>0.55500000000000005</v>
      </c>
      <c r="AG66" s="14">
        <v>49.11</v>
      </c>
      <c r="AH66" s="14">
        <f t="shared" si="40"/>
        <v>2.2602321319486869E-2</v>
      </c>
      <c r="AI66" s="15">
        <f t="shared" si="41"/>
        <v>1.0941549267999999E-2</v>
      </c>
      <c r="AJ66" s="16">
        <f t="shared" ref="AJ66:AJ129" si="120">AI66/(1+AI66)*100</f>
        <v>1.0823127485384816</v>
      </c>
      <c r="AK66" s="17">
        <f t="shared" ref="AK66:AK129" si="121">100-AJ66</f>
        <v>98.917687251461516</v>
      </c>
      <c r="AL66" s="17">
        <f t="shared" si="42"/>
        <v>6.0068357543885727E-3</v>
      </c>
      <c r="AN66" s="14">
        <v>-10.65</v>
      </c>
      <c r="AO66" s="14">
        <v>50.042999999999999</v>
      </c>
      <c r="AP66" s="14">
        <f t="shared" si="117"/>
        <v>0.50043000000000004</v>
      </c>
      <c r="AQ66" s="14">
        <v>3.1333333333333331E-2</v>
      </c>
      <c r="AR66" s="14">
        <f t="shared" si="112"/>
        <v>1597.1170212765958</v>
      </c>
      <c r="AS66" s="15">
        <f t="shared" si="113"/>
        <v>1.1117523819999999E-2</v>
      </c>
      <c r="AT66" s="16">
        <f t="shared" si="114"/>
        <v>1.0995283493849473</v>
      </c>
      <c r="AU66" s="17">
        <f t="shared" si="115"/>
        <v>98.900471650615046</v>
      </c>
      <c r="AV66" s="17">
        <f t="shared" si="116"/>
        <v>5.5023697188270916E-3</v>
      </c>
      <c r="AW66">
        <f t="shared" si="118"/>
        <v>1597.1170212765958</v>
      </c>
    </row>
    <row r="67" spans="1:49" x14ac:dyDescent="0.3">
      <c r="A67">
        <v>66</v>
      </c>
      <c r="B67" t="str">
        <f t="shared" ref="B67:B121" si="122">CONCATENATE(G67,D67,E67)</f>
        <v>CON1T2</v>
      </c>
      <c r="C67" t="s">
        <v>6</v>
      </c>
      <c r="D67" t="s">
        <v>18</v>
      </c>
      <c r="E67" t="s">
        <v>19</v>
      </c>
      <c r="F67" t="s">
        <v>40</v>
      </c>
      <c r="G67" t="s">
        <v>9</v>
      </c>
      <c r="H67">
        <v>61.142355289421161</v>
      </c>
      <c r="I67">
        <v>58.628706834827341</v>
      </c>
      <c r="J67">
        <v>89.865818214993254</v>
      </c>
      <c r="K67">
        <v>2.381606762471979</v>
      </c>
      <c r="L67" s="3">
        <v>5.72</v>
      </c>
      <c r="M67" s="8">
        <v>63.056397739927966</v>
      </c>
      <c r="N67" s="8">
        <v>29.317458890209963</v>
      </c>
      <c r="O67" s="8">
        <v>25.843530347718271</v>
      </c>
      <c r="P67" s="8">
        <v>15.463305256267788</v>
      </c>
      <c r="Q67" s="8"/>
      <c r="R67" s="8">
        <v>50</v>
      </c>
      <c r="S67">
        <v>-26.376425540079484</v>
      </c>
      <c r="T67">
        <v>1.1120000000000001</v>
      </c>
      <c r="U67" s="14">
        <v>2.64871428571435</v>
      </c>
      <c r="V67" s="14">
        <f t="shared" si="50"/>
        <v>0.55600000000000005</v>
      </c>
      <c r="W67" s="14">
        <v>0.209904761904769</v>
      </c>
      <c r="X67" s="13">
        <f t="shared" si="51"/>
        <v>5.2976406533573535</v>
      </c>
      <c r="Y67" s="15">
        <f t="shared" si="52"/>
        <v>1.0940802830921019E-2</v>
      </c>
      <c r="Z67" s="16">
        <f t="shared" si="53"/>
        <v>1.0822397117896188</v>
      </c>
      <c r="AA67" s="17">
        <f t="shared" si="54"/>
        <v>98.917760288210388</v>
      </c>
      <c r="AB67" s="17">
        <f t="shared" si="55"/>
        <v>6.0172527975502809E-3</v>
      </c>
      <c r="AD67" s="14">
        <v>-26.31</v>
      </c>
      <c r="AE67">
        <v>1.1100000000000001</v>
      </c>
      <c r="AF67" s="14">
        <f t="shared" si="119"/>
        <v>0.55500000000000005</v>
      </c>
      <c r="AG67" s="14">
        <v>50.11</v>
      </c>
      <c r="AH67" s="14">
        <f t="shared" si="40"/>
        <v>2.215126721213331E-2</v>
      </c>
      <c r="AI67" s="15">
        <f t="shared" si="41"/>
        <v>1.0941549267999999E-2</v>
      </c>
      <c r="AJ67" s="16">
        <f t="shared" si="120"/>
        <v>1.0823127485384816</v>
      </c>
      <c r="AK67" s="17">
        <f t="shared" si="121"/>
        <v>98.917687251461516</v>
      </c>
      <c r="AL67" s="17">
        <f t="shared" si="42"/>
        <v>6.0068357543885727E-3</v>
      </c>
      <c r="AN67" s="14"/>
      <c r="AO67" s="14"/>
      <c r="AP67" s="14"/>
      <c r="AQ67" s="14"/>
      <c r="AR67" s="14"/>
      <c r="AS67" s="15"/>
      <c r="AT67" s="16"/>
      <c r="AU67" s="17"/>
      <c r="AV67" s="17"/>
    </row>
    <row r="68" spans="1:49" x14ac:dyDescent="0.3">
      <c r="A68">
        <v>67</v>
      </c>
      <c r="B68" t="str">
        <f t="shared" si="122"/>
        <v>LDN1T2</v>
      </c>
      <c r="C68" t="s">
        <v>10</v>
      </c>
      <c r="D68" t="s">
        <v>18</v>
      </c>
      <c r="E68" t="s">
        <v>19</v>
      </c>
      <c r="F68" t="s">
        <v>40</v>
      </c>
      <c r="G68" t="s">
        <v>11</v>
      </c>
      <c r="H68">
        <v>51.51907804264053</v>
      </c>
      <c r="I68">
        <v>57.504729897366488</v>
      </c>
      <c r="J68">
        <v>86.260746591865342</v>
      </c>
      <c r="K68">
        <v>1.9785193112571262</v>
      </c>
      <c r="L68" s="2">
        <v>5.6</v>
      </c>
      <c r="M68" s="8">
        <v>62.618475875968031</v>
      </c>
      <c r="N68" s="8">
        <v>29.074051786381428</v>
      </c>
      <c r="O68" s="8">
        <v>29.326936683954223</v>
      </c>
      <c r="P68" s="8">
        <v>13.819325593259901</v>
      </c>
      <c r="Q68" s="8"/>
      <c r="R68" s="8">
        <v>50</v>
      </c>
      <c r="S68">
        <v>-30.874120185373982</v>
      </c>
      <c r="T68">
        <v>2.7530000000000001</v>
      </c>
      <c r="U68" s="14">
        <v>2.6636857142857799</v>
      </c>
      <c r="V68" s="14">
        <f t="shared" si="50"/>
        <v>1.3765000000000001</v>
      </c>
      <c r="W68" s="14">
        <v>0.210561904761912</v>
      </c>
      <c r="X68" s="13">
        <f t="shared" si="51"/>
        <v>13.074539780179569</v>
      </c>
      <c r="Y68" s="15">
        <f t="shared" si="52"/>
        <v>1.0890261336652916E-2</v>
      </c>
      <c r="Z68" s="16">
        <f t="shared" si="53"/>
        <v>1.0772941191710792</v>
      </c>
      <c r="AA68" s="17">
        <f t="shared" si="54"/>
        <v>98.922705880828914</v>
      </c>
      <c r="AB68" s="17">
        <f t="shared" si="55"/>
        <v>1.4828953550389904E-2</v>
      </c>
      <c r="AD68" s="14">
        <v>-26.31</v>
      </c>
      <c r="AE68">
        <v>1.1100000000000001</v>
      </c>
      <c r="AF68" s="14">
        <f t="shared" si="119"/>
        <v>0.55500000000000005</v>
      </c>
      <c r="AG68" s="14">
        <v>51.11</v>
      </c>
      <c r="AH68" s="14">
        <f t="shared" si="40"/>
        <v>2.1717863431813738E-2</v>
      </c>
      <c r="AI68" s="15">
        <f t="shared" si="41"/>
        <v>1.0941549267999999E-2</v>
      </c>
      <c r="AJ68" s="16">
        <f t="shared" si="120"/>
        <v>1.0823127485384816</v>
      </c>
      <c r="AK68" s="17">
        <f t="shared" si="121"/>
        <v>98.917687251461516</v>
      </c>
      <c r="AL68" s="17">
        <f t="shared" si="42"/>
        <v>6.0068357543885727E-3</v>
      </c>
      <c r="AN68" s="14">
        <v>-32.270000000000003</v>
      </c>
      <c r="AO68" s="14">
        <v>86.137</v>
      </c>
      <c r="AP68" s="14">
        <f>AO68*1/100</f>
        <v>0.86136999999999997</v>
      </c>
      <c r="AQ68" s="14">
        <v>0.10866666666666668</v>
      </c>
      <c r="AR68" s="14">
        <f t="shared" ref="AR68:AR71" si="123">AO68/AQ68</f>
        <v>792.67177914110425</v>
      </c>
      <c r="AS68" s="15">
        <f t="shared" ref="AS68:AS71" si="124">(AN68/1000+1)*0.0112372</f>
        <v>1.0874575555999999E-2</v>
      </c>
      <c r="AT68" s="16">
        <f t="shared" ref="AT68:AT71" si="125">AS68/(1+AS68)*100</f>
        <v>1.0757591316428923</v>
      </c>
      <c r="AU68" s="17">
        <f t="shared" ref="AU68:AU71" si="126">100-AT68</f>
        <v>98.924240868357103</v>
      </c>
      <c r="AV68" s="17">
        <f t="shared" ref="AV68:AV71" si="127">AT68*AP68/100</f>
        <v>9.2662664322323805E-3</v>
      </c>
      <c r="AW68">
        <f>(AO68*1.5/100+$CK$107*$CK$99/100)/(AQ68*1.5/100+$CK$102*$CK$107/100)</f>
        <v>792.67177914110414</v>
      </c>
    </row>
    <row r="69" spans="1:49" x14ac:dyDescent="0.3">
      <c r="A69">
        <v>68</v>
      </c>
      <c r="B69" t="str">
        <f t="shared" si="122"/>
        <v>BSN1T2</v>
      </c>
      <c r="C69" t="s">
        <v>12</v>
      </c>
      <c r="D69" t="s">
        <v>18</v>
      </c>
      <c r="E69" t="s">
        <v>19</v>
      </c>
      <c r="F69" t="s">
        <v>40</v>
      </c>
      <c r="G69" t="s">
        <v>13</v>
      </c>
      <c r="H69">
        <v>60.907687768939681</v>
      </c>
      <c r="I69">
        <v>73.542481934426959</v>
      </c>
      <c r="J69">
        <v>81.417720630943094</v>
      </c>
      <c r="K69">
        <v>1.5628569234037193</v>
      </c>
      <c r="L69" s="2">
        <v>5.47</v>
      </c>
      <c r="M69" s="8">
        <v>62.659983554775017</v>
      </c>
      <c r="N69" s="8">
        <v>30.969556618956009</v>
      </c>
      <c r="O69" s="8">
        <v>29.966869531269463</v>
      </c>
      <c r="P69" s="8">
        <v>18.575775787620852</v>
      </c>
      <c r="Q69" s="8"/>
      <c r="R69" s="8">
        <v>50</v>
      </c>
      <c r="S69">
        <v>-22.560721038975874</v>
      </c>
      <c r="T69">
        <v>2.153</v>
      </c>
      <c r="U69" s="13">
        <v>2.6786571428572099</v>
      </c>
      <c r="V69" s="14">
        <f t="shared" si="50"/>
        <v>1.0765</v>
      </c>
      <c r="W69" s="14">
        <v>0.21121904761905499</v>
      </c>
      <c r="X69" s="13">
        <f t="shared" si="51"/>
        <v>10.193209486878533</v>
      </c>
      <c r="Y69" s="15">
        <f t="shared" si="52"/>
        <v>1.098368066554082E-2</v>
      </c>
      <c r="Z69" s="16">
        <f t="shared" si="53"/>
        <v>1.0864350113258159</v>
      </c>
      <c r="AA69" s="17">
        <f t="shared" si="54"/>
        <v>98.913564988674182</v>
      </c>
      <c r="AB69" s="17">
        <f t="shared" si="55"/>
        <v>1.1695472896922408E-2</v>
      </c>
      <c r="AD69" s="14">
        <v>-26.31</v>
      </c>
      <c r="AE69">
        <v>1.1100000000000001</v>
      </c>
      <c r="AF69" s="14">
        <f t="shared" si="119"/>
        <v>0.55500000000000005</v>
      </c>
      <c r="AG69" s="14">
        <v>52.11</v>
      </c>
      <c r="AH69" s="14">
        <f t="shared" si="40"/>
        <v>2.1301093839953947E-2</v>
      </c>
      <c r="AI69" s="15">
        <f t="shared" si="41"/>
        <v>1.0941549267999999E-2</v>
      </c>
      <c r="AJ69" s="16">
        <f t="shared" si="120"/>
        <v>1.0823127485384816</v>
      </c>
      <c r="AK69" s="17">
        <f t="shared" si="121"/>
        <v>98.917687251461516</v>
      </c>
      <c r="AL69" s="17">
        <f t="shared" si="42"/>
        <v>6.0068357543885727E-3</v>
      </c>
      <c r="AN69" s="14">
        <v>-16.899999999999999</v>
      </c>
      <c r="AO69" s="14">
        <v>55.933333333333337</v>
      </c>
      <c r="AP69" s="14">
        <f t="shared" ref="AP69:AP71" si="128">AO69*1/100</f>
        <v>0.55933333333333335</v>
      </c>
      <c r="AQ69" s="14">
        <v>2.4666666666666667E-2</v>
      </c>
      <c r="AR69" s="14">
        <f t="shared" si="123"/>
        <v>2267.5675675675679</v>
      </c>
      <c r="AS69" s="15">
        <f t="shared" si="124"/>
        <v>1.1047291319999999E-2</v>
      </c>
      <c r="AT69" s="16">
        <f t="shared" si="125"/>
        <v>1.0926582183487097</v>
      </c>
      <c r="AU69" s="17">
        <f t="shared" si="126"/>
        <v>98.907341781651297</v>
      </c>
      <c r="AV69" s="17">
        <f t="shared" si="127"/>
        <v>6.1116016346304492E-3</v>
      </c>
      <c r="AW69">
        <f t="shared" ref="AW69:AW71" si="129">(AO69*1.5/100+$CK$107*$CK$99/100)/(AQ69*1.5/100+$CK$102*$CK$107/100)</f>
        <v>2267.5675675675679</v>
      </c>
    </row>
    <row r="70" spans="1:49" x14ac:dyDescent="0.3">
      <c r="A70">
        <v>69</v>
      </c>
      <c r="B70" t="str">
        <f t="shared" si="122"/>
        <v>HAN1T2</v>
      </c>
      <c r="C70" t="s">
        <v>14</v>
      </c>
      <c r="D70" t="s">
        <v>18</v>
      </c>
      <c r="E70" t="s">
        <v>19</v>
      </c>
      <c r="F70" t="s">
        <v>40</v>
      </c>
      <c r="G70" t="s">
        <v>15</v>
      </c>
      <c r="H70">
        <v>65.927280642829388</v>
      </c>
      <c r="I70">
        <v>468.35366593753952</v>
      </c>
      <c r="J70">
        <v>30.560039544061233</v>
      </c>
      <c r="K70">
        <v>3.0866479348546871E-2</v>
      </c>
      <c r="L70" s="2">
        <v>6.48</v>
      </c>
      <c r="M70" s="8">
        <v>110.81433558883893</v>
      </c>
      <c r="N70" s="8">
        <v>49.71939089945738</v>
      </c>
      <c r="O70" s="8">
        <v>212.44987604956629</v>
      </c>
      <c r="P70" s="8">
        <v>26.74383150533394</v>
      </c>
      <c r="Q70" s="8"/>
      <c r="R70" s="8">
        <v>50</v>
      </c>
      <c r="S70">
        <v>-20.483383107189685</v>
      </c>
      <c r="T70">
        <v>1.913</v>
      </c>
      <c r="U70" s="14">
        <v>2.6936285714286399</v>
      </c>
      <c r="V70" s="14">
        <f t="shared" si="50"/>
        <v>0.95650000000000002</v>
      </c>
      <c r="W70" s="14">
        <v>0.21187619047619799</v>
      </c>
      <c r="X70" s="13">
        <f t="shared" si="51"/>
        <v>9.0288578235264474</v>
      </c>
      <c r="Y70" s="15">
        <f t="shared" si="52"/>
        <v>1.1007024127347888E-2</v>
      </c>
      <c r="Z70" s="16">
        <f t="shared" si="53"/>
        <v>1.088718857996918</v>
      </c>
      <c r="AA70" s="17">
        <f t="shared" si="54"/>
        <v>98.911281142003077</v>
      </c>
      <c r="AB70" s="17">
        <f t="shared" si="55"/>
        <v>1.041359587674052E-2</v>
      </c>
      <c r="AD70" s="14">
        <v>-26.31</v>
      </c>
      <c r="AE70">
        <v>1.1100000000000001</v>
      </c>
      <c r="AF70" s="14">
        <f t="shared" si="119"/>
        <v>0.55500000000000005</v>
      </c>
      <c r="AG70" s="14">
        <v>53.11</v>
      </c>
      <c r="AH70" s="14">
        <f t="shared" si="40"/>
        <v>2.0900018828845793E-2</v>
      </c>
      <c r="AI70" s="15">
        <f t="shared" si="41"/>
        <v>1.0941549267999999E-2</v>
      </c>
      <c r="AJ70" s="16">
        <f t="shared" si="120"/>
        <v>1.0823127485384816</v>
      </c>
      <c r="AK70" s="17">
        <f t="shared" si="121"/>
        <v>98.917687251461516</v>
      </c>
      <c r="AL70" s="17">
        <f t="shared" si="42"/>
        <v>6.0068357543885727E-3</v>
      </c>
      <c r="AN70" s="14">
        <v>-12.39</v>
      </c>
      <c r="AO70" s="14">
        <v>47.193666666666672</v>
      </c>
      <c r="AP70" s="14">
        <f t="shared" si="128"/>
        <v>0.47193666666666673</v>
      </c>
      <c r="AQ70" s="14">
        <v>6.7000000000000004E-2</v>
      </c>
      <c r="AR70" s="14">
        <f t="shared" si="123"/>
        <v>704.38308457711446</v>
      </c>
      <c r="AS70" s="15">
        <f t="shared" si="124"/>
        <v>1.1097971092E-2</v>
      </c>
      <c r="AT70" s="16">
        <f t="shared" si="125"/>
        <v>1.0976158007728998</v>
      </c>
      <c r="AU70" s="17">
        <f t="shared" si="126"/>
        <v>98.9023841992271</v>
      </c>
      <c r="AV70" s="17">
        <f t="shared" si="127"/>
        <v>5.1800514229742647E-3</v>
      </c>
      <c r="AW70">
        <f t="shared" si="129"/>
        <v>704.38308457711457</v>
      </c>
    </row>
    <row r="71" spans="1:49" x14ac:dyDescent="0.3">
      <c r="A71">
        <v>70</v>
      </c>
      <c r="B71" t="str">
        <f t="shared" si="122"/>
        <v>PLN1T2</v>
      </c>
      <c r="C71" t="s">
        <v>16</v>
      </c>
      <c r="D71" t="s">
        <v>18</v>
      </c>
      <c r="E71" t="s">
        <v>19</v>
      </c>
      <c r="F71" t="s">
        <v>40</v>
      </c>
      <c r="G71" t="s">
        <v>17</v>
      </c>
      <c r="H71">
        <v>56.52043079938246</v>
      </c>
      <c r="I71">
        <v>55.897177429094107</v>
      </c>
      <c r="J71">
        <v>88.058082251723604</v>
      </c>
      <c r="K71">
        <v>1.8809005650416109</v>
      </c>
      <c r="L71" s="2">
        <v>5.74</v>
      </c>
      <c r="M71" s="8">
        <v>69.078255273110855</v>
      </c>
      <c r="N71" s="8">
        <v>30.337983827763576</v>
      </c>
      <c r="O71" s="8">
        <v>29.609042440727194</v>
      </c>
      <c r="P71" s="8">
        <v>14.575241802429968</v>
      </c>
      <c r="Q71" s="8"/>
      <c r="R71" s="8">
        <v>50</v>
      </c>
      <c r="S71">
        <v>-19.791274414865399</v>
      </c>
      <c r="T71">
        <v>2.06</v>
      </c>
      <c r="U71" s="14">
        <v>2.7086000000000698</v>
      </c>
      <c r="V71" s="14">
        <f t="shared" si="50"/>
        <v>1.03</v>
      </c>
      <c r="W71" s="14">
        <v>0.21253333333334101</v>
      </c>
      <c r="X71" s="13">
        <f t="shared" si="51"/>
        <v>9.6925972396483324</v>
      </c>
      <c r="Y71" s="15">
        <f t="shared" si="52"/>
        <v>1.1014801491145273E-2</v>
      </c>
      <c r="Z71" s="16">
        <f t="shared" si="53"/>
        <v>1.0894797459838912</v>
      </c>
      <c r="AA71" s="17">
        <f t="shared" si="54"/>
        <v>98.910520254016106</v>
      </c>
      <c r="AB71" s="17">
        <f t="shared" si="55"/>
        <v>1.122164138363408E-2</v>
      </c>
      <c r="AD71" s="14">
        <v>-26.31</v>
      </c>
      <c r="AE71">
        <v>1.1100000000000001</v>
      </c>
      <c r="AF71" s="14">
        <f t="shared" si="119"/>
        <v>0.55500000000000005</v>
      </c>
      <c r="AG71" s="14">
        <v>54.11</v>
      </c>
      <c r="AH71" s="14">
        <f t="shared" si="40"/>
        <v>2.0513768249861397E-2</v>
      </c>
      <c r="AI71" s="15">
        <f t="shared" si="41"/>
        <v>1.0941549267999999E-2</v>
      </c>
      <c r="AJ71" s="16">
        <f t="shared" si="120"/>
        <v>1.0823127485384816</v>
      </c>
      <c r="AK71" s="17">
        <f t="shared" si="121"/>
        <v>98.917687251461516</v>
      </c>
      <c r="AL71" s="17">
        <f t="shared" si="42"/>
        <v>6.0068357543885727E-3</v>
      </c>
      <c r="AN71" s="14">
        <v>-10.65</v>
      </c>
      <c r="AO71" s="14">
        <v>50.042999999999999</v>
      </c>
      <c r="AP71" s="14">
        <f t="shared" si="128"/>
        <v>0.50043000000000004</v>
      </c>
      <c r="AQ71" s="14">
        <v>3.1333333333333331E-2</v>
      </c>
      <c r="AR71" s="14">
        <f t="shared" si="123"/>
        <v>1597.1170212765958</v>
      </c>
      <c r="AS71" s="15">
        <f t="shared" si="124"/>
        <v>1.1117523819999999E-2</v>
      </c>
      <c r="AT71" s="16">
        <f t="shared" si="125"/>
        <v>1.0995283493849473</v>
      </c>
      <c r="AU71" s="17">
        <f t="shared" si="126"/>
        <v>98.900471650615046</v>
      </c>
      <c r="AV71" s="17">
        <f t="shared" si="127"/>
        <v>5.5023697188270916E-3</v>
      </c>
      <c r="AW71">
        <f t="shared" si="129"/>
        <v>1597.1170212765958</v>
      </c>
    </row>
    <row r="72" spans="1:49" x14ac:dyDescent="0.3">
      <c r="A72">
        <v>71</v>
      </c>
      <c r="B72" t="str">
        <f t="shared" si="122"/>
        <v>CON1T2</v>
      </c>
      <c r="C72" t="s">
        <v>6</v>
      </c>
      <c r="D72" t="s">
        <v>18</v>
      </c>
      <c r="E72" t="s">
        <v>19</v>
      </c>
      <c r="F72" t="s">
        <v>40</v>
      </c>
      <c r="G72" t="s">
        <v>9</v>
      </c>
      <c r="H72">
        <v>59.283008112874775</v>
      </c>
      <c r="I72">
        <v>63.779121021584622</v>
      </c>
      <c r="J72">
        <v>88.453429680082408</v>
      </c>
      <c r="K72">
        <v>2.1270310929956766</v>
      </c>
      <c r="L72" s="2">
        <v>5.63</v>
      </c>
      <c r="M72" s="8">
        <v>68.57811326257729</v>
      </c>
      <c r="N72" s="8">
        <v>31.106910689325243</v>
      </c>
      <c r="O72" s="8">
        <v>32.009568767154136</v>
      </c>
      <c r="P72" s="8">
        <v>16.652610325638918</v>
      </c>
      <c r="Q72" s="8"/>
      <c r="R72" s="8">
        <v>50</v>
      </c>
      <c r="S72">
        <v>-26.06882167682425</v>
      </c>
      <c r="T72">
        <v>1.129</v>
      </c>
      <c r="U72" s="13">
        <v>2.7235714285714998</v>
      </c>
      <c r="V72" s="14">
        <f t="shared" si="50"/>
        <v>0.5645</v>
      </c>
      <c r="W72" s="14">
        <v>0.21319047619048401</v>
      </c>
      <c r="X72" s="13">
        <f t="shared" si="51"/>
        <v>5.2957337502790107</v>
      </c>
      <c r="Y72" s="15">
        <f t="shared" si="52"/>
        <v>1.094425943705319E-2</v>
      </c>
      <c r="Z72" s="16">
        <f t="shared" si="53"/>
        <v>1.082577929978803</v>
      </c>
      <c r="AA72" s="17">
        <f t="shared" si="54"/>
        <v>98.917422070021203</v>
      </c>
      <c r="AB72" s="17">
        <f t="shared" si="55"/>
        <v>6.1111524147303429E-3</v>
      </c>
      <c r="AD72" s="14">
        <v>-26.31</v>
      </c>
      <c r="AE72">
        <v>1.1100000000000001</v>
      </c>
      <c r="AF72" s="14">
        <f t="shared" si="119"/>
        <v>0.55500000000000005</v>
      </c>
      <c r="AG72" s="14">
        <v>55.11</v>
      </c>
      <c r="AH72" s="14">
        <f t="shared" si="40"/>
        <v>2.0141535111594992E-2</v>
      </c>
      <c r="AI72" s="15">
        <f t="shared" si="41"/>
        <v>1.0941549267999999E-2</v>
      </c>
      <c r="AJ72" s="16">
        <f t="shared" si="120"/>
        <v>1.0823127485384816</v>
      </c>
      <c r="AK72" s="17">
        <f t="shared" si="121"/>
        <v>98.917687251461516</v>
      </c>
      <c r="AL72" s="17">
        <f t="shared" si="42"/>
        <v>6.0068357543885727E-3</v>
      </c>
      <c r="AN72" s="14"/>
      <c r="AO72" s="14"/>
      <c r="AP72" s="14"/>
      <c r="AQ72" s="14"/>
      <c r="AR72" s="14"/>
      <c r="AS72" s="15"/>
      <c r="AT72" s="16"/>
      <c r="AU72" s="17"/>
      <c r="AV72" s="17"/>
    </row>
    <row r="73" spans="1:49" x14ac:dyDescent="0.3">
      <c r="A73">
        <v>72</v>
      </c>
      <c r="B73" t="str">
        <f t="shared" si="122"/>
        <v>LDN1T2</v>
      </c>
      <c r="C73" t="s">
        <v>10</v>
      </c>
      <c r="D73" t="s">
        <v>18</v>
      </c>
      <c r="E73" t="s">
        <v>19</v>
      </c>
      <c r="F73" t="s">
        <v>40</v>
      </c>
      <c r="G73" t="s">
        <v>11</v>
      </c>
      <c r="H73">
        <v>54.767890644257719</v>
      </c>
      <c r="I73">
        <v>67.644510569437173</v>
      </c>
      <c r="J73">
        <v>75.661414653737026</v>
      </c>
      <c r="K73">
        <v>2.2421824046449363</v>
      </c>
      <c r="L73" s="2">
        <v>5.57</v>
      </c>
      <c r="M73" s="8">
        <v>71.454145757742921</v>
      </c>
      <c r="N73" s="8">
        <v>34.548144517212592</v>
      </c>
      <c r="O73" s="8">
        <v>30.608105631967032</v>
      </c>
      <c r="P73" s="8">
        <v>15.809998191998524</v>
      </c>
      <c r="Q73" s="8"/>
      <c r="R73" s="8">
        <v>50</v>
      </c>
      <c r="S73">
        <v>-31.339573399510201</v>
      </c>
      <c r="T73">
        <v>2.9159999999999999</v>
      </c>
      <c r="U73" s="14">
        <v>2.7385428571429302</v>
      </c>
      <c r="V73" s="14">
        <f t="shared" si="50"/>
        <v>1.4579999999999997</v>
      </c>
      <c r="W73" s="14">
        <v>0.213847619047627</v>
      </c>
      <c r="X73" s="13">
        <f t="shared" si="51"/>
        <v>13.635877794601791</v>
      </c>
      <c r="Y73" s="15">
        <f t="shared" si="52"/>
        <v>1.0885030945795023E-2</v>
      </c>
      <c r="Z73" s="16">
        <f t="shared" si="53"/>
        <v>1.076782286073706</v>
      </c>
      <c r="AA73" s="17">
        <f t="shared" si="54"/>
        <v>98.923217713926292</v>
      </c>
      <c r="AB73" s="17">
        <f t="shared" si="55"/>
        <v>1.5699485730954629E-2</v>
      </c>
      <c r="AD73" s="14">
        <v>-26.31</v>
      </c>
      <c r="AE73">
        <v>1.1100000000000001</v>
      </c>
      <c r="AF73" s="14">
        <f t="shared" si="119"/>
        <v>0.55500000000000005</v>
      </c>
      <c r="AG73" s="14">
        <v>56.11</v>
      </c>
      <c r="AH73" s="14">
        <f t="shared" si="40"/>
        <v>1.9782569951880238E-2</v>
      </c>
      <c r="AI73" s="15">
        <f t="shared" si="41"/>
        <v>1.0941549267999999E-2</v>
      </c>
      <c r="AJ73" s="16">
        <f t="shared" si="120"/>
        <v>1.0823127485384816</v>
      </c>
      <c r="AK73" s="17">
        <f t="shared" si="121"/>
        <v>98.917687251461516</v>
      </c>
      <c r="AL73" s="17">
        <f t="shared" si="42"/>
        <v>6.0068357543885727E-3</v>
      </c>
      <c r="AN73" s="14">
        <v>-32.270000000000003</v>
      </c>
      <c r="AO73" s="14">
        <v>86.137</v>
      </c>
      <c r="AP73" s="14">
        <f>AO73*1/100</f>
        <v>0.86136999999999997</v>
      </c>
      <c r="AQ73" s="14">
        <v>0.10866666666666668</v>
      </c>
      <c r="AR73" s="14">
        <f t="shared" ref="AR73:AR76" si="130">AO73/AQ73</f>
        <v>792.67177914110425</v>
      </c>
      <c r="AS73" s="15">
        <f t="shared" ref="AS73:AS76" si="131">(AN73/1000+1)*0.0112372</f>
        <v>1.0874575555999999E-2</v>
      </c>
      <c r="AT73" s="16">
        <f t="shared" ref="AT73:AT76" si="132">AS73/(1+AS73)*100</f>
        <v>1.0757591316428923</v>
      </c>
      <c r="AU73" s="17">
        <f t="shared" ref="AU73:AU76" si="133">100-AT73</f>
        <v>98.924240868357103</v>
      </c>
      <c r="AV73" s="17">
        <f t="shared" ref="AV73:AV76" si="134">AT73*AP73/100</f>
        <v>9.2662664322323805E-3</v>
      </c>
      <c r="AW73">
        <f>(AO73*1.5/100+$CK$107*$CK$99/100)/(AQ73*1.5/100+$CK$102*$CK$107/100)</f>
        <v>792.67177914110414</v>
      </c>
    </row>
    <row r="74" spans="1:49" x14ac:dyDescent="0.3">
      <c r="A74">
        <v>73</v>
      </c>
      <c r="B74" t="str">
        <f t="shared" si="122"/>
        <v>BSN1T2</v>
      </c>
      <c r="C74" t="s">
        <v>12</v>
      </c>
      <c r="D74" t="s">
        <v>18</v>
      </c>
      <c r="E74" t="s">
        <v>19</v>
      </c>
      <c r="F74" t="s">
        <v>40</v>
      </c>
      <c r="G74" t="s">
        <v>13</v>
      </c>
      <c r="H74">
        <v>58.062984456307554</v>
      </c>
      <c r="I74">
        <v>71.544217847459606</v>
      </c>
      <c r="J74">
        <v>81.990131365167144</v>
      </c>
      <c r="K74">
        <v>1.5696114957027014</v>
      </c>
      <c r="L74" s="2">
        <v>5.41</v>
      </c>
      <c r="M74" s="8">
        <v>72.657705141211409</v>
      </c>
      <c r="N74" s="8">
        <v>32.78249162527414</v>
      </c>
      <c r="O74" s="8">
        <v>35.10040344313019</v>
      </c>
      <c r="P74" s="8">
        <v>17.551843852392153</v>
      </c>
      <c r="Q74" s="8"/>
      <c r="R74" s="8">
        <v>50</v>
      </c>
      <c r="S74">
        <v>-22.070983309319509</v>
      </c>
      <c r="T74">
        <v>2.2639999999999998</v>
      </c>
      <c r="U74" s="14">
        <v>2.7535142857143602</v>
      </c>
      <c r="V74" s="14">
        <f t="shared" si="50"/>
        <v>1.1319999999999999</v>
      </c>
      <c r="W74" s="14">
        <v>0.21450476190477</v>
      </c>
      <c r="X74" s="13">
        <f t="shared" si="51"/>
        <v>10.554544243661635</v>
      </c>
      <c r="Y74" s="15">
        <f t="shared" si="52"/>
        <v>1.0989183946356514E-2</v>
      </c>
      <c r="Z74" s="16">
        <f t="shared" si="53"/>
        <v>1.0869734435200054</v>
      </c>
      <c r="AA74" s="17">
        <f t="shared" si="54"/>
        <v>98.913026556479991</v>
      </c>
      <c r="AB74" s="17">
        <f t="shared" si="55"/>
        <v>1.230453938064646E-2</v>
      </c>
      <c r="AD74" s="14">
        <v>-26.31</v>
      </c>
      <c r="AE74">
        <v>1.1100000000000001</v>
      </c>
      <c r="AF74" s="14">
        <f t="shared" si="119"/>
        <v>0.55500000000000005</v>
      </c>
      <c r="AG74" s="14">
        <v>57.11</v>
      </c>
      <c r="AH74" s="14">
        <f t="shared" si="40"/>
        <v>1.9436175801085625E-2</v>
      </c>
      <c r="AI74" s="15">
        <f t="shared" si="41"/>
        <v>1.0941549267999999E-2</v>
      </c>
      <c r="AJ74" s="16">
        <f t="shared" si="120"/>
        <v>1.0823127485384816</v>
      </c>
      <c r="AK74" s="17">
        <f t="shared" si="121"/>
        <v>98.917687251461516</v>
      </c>
      <c r="AL74" s="17">
        <f t="shared" si="42"/>
        <v>6.0068357543885727E-3</v>
      </c>
      <c r="AN74" s="14">
        <v>-16.899999999999999</v>
      </c>
      <c r="AO74" s="14">
        <v>55.933333333333337</v>
      </c>
      <c r="AP74" s="14">
        <f t="shared" ref="AP74:AP76" si="135">AO74*1/100</f>
        <v>0.55933333333333335</v>
      </c>
      <c r="AQ74" s="14">
        <v>2.4666666666666667E-2</v>
      </c>
      <c r="AR74" s="14">
        <f t="shared" si="130"/>
        <v>2267.5675675675679</v>
      </c>
      <c r="AS74" s="15">
        <f t="shared" si="131"/>
        <v>1.1047291319999999E-2</v>
      </c>
      <c r="AT74" s="16">
        <f t="shared" si="132"/>
        <v>1.0926582183487097</v>
      </c>
      <c r="AU74" s="17">
        <f t="shared" si="133"/>
        <v>98.907341781651297</v>
      </c>
      <c r="AV74" s="17">
        <f t="shared" si="134"/>
        <v>6.1116016346304492E-3</v>
      </c>
      <c r="AW74">
        <f t="shared" ref="AW74:AW76" si="136">(AO74*1.5/100+$CK$107*$CK$99/100)/(AQ74*1.5/100+$CK$102*$CK$107/100)</f>
        <v>2267.5675675675679</v>
      </c>
    </row>
    <row r="75" spans="1:49" x14ac:dyDescent="0.3">
      <c r="A75">
        <v>74</v>
      </c>
      <c r="B75" t="str">
        <f t="shared" si="122"/>
        <v>HAN1T2</v>
      </c>
      <c r="C75" t="s">
        <v>14</v>
      </c>
      <c r="D75" t="s">
        <v>18</v>
      </c>
      <c r="E75" t="s">
        <v>19</v>
      </c>
      <c r="F75" t="s">
        <v>40</v>
      </c>
      <c r="G75" t="s">
        <v>15</v>
      </c>
      <c r="H75">
        <v>66.137818733127077</v>
      </c>
      <c r="I75">
        <v>369.02533717091245</v>
      </c>
      <c r="J75">
        <v>32.73895175574112</v>
      </c>
      <c r="K75">
        <v>0.11577854061083985</v>
      </c>
      <c r="L75" s="2">
        <v>6.48</v>
      </c>
      <c r="M75" s="8">
        <v>115.93333811551307</v>
      </c>
      <c r="N75" s="8">
        <v>51.369653003321034</v>
      </c>
      <c r="O75" s="8">
        <v>239.12446940189145</v>
      </c>
      <c r="P75" s="8">
        <v>26.283485191524349</v>
      </c>
      <c r="Q75" s="8"/>
      <c r="R75" s="8">
        <v>50</v>
      </c>
      <c r="S75">
        <v>-20.299225531161877</v>
      </c>
      <c r="T75">
        <v>1.8959999999999999</v>
      </c>
      <c r="U75" s="13">
        <v>2.7684857142857902</v>
      </c>
      <c r="V75" s="14">
        <f t="shared" si="50"/>
        <v>0.94799999999999995</v>
      </c>
      <c r="W75" s="14">
        <v>0.21516190476191299</v>
      </c>
      <c r="X75" s="13">
        <f t="shared" si="51"/>
        <v>8.8119688385265746</v>
      </c>
      <c r="Y75" s="15">
        <f t="shared" si="52"/>
        <v>1.1009093542861226E-2</v>
      </c>
      <c r="Z75" s="16">
        <f t="shared" si="53"/>
        <v>1.0889213176394146</v>
      </c>
      <c r="AA75" s="17">
        <f t="shared" si="54"/>
        <v>98.911078682360582</v>
      </c>
      <c r="AB75" s="17">
        <f t="shared" si="55"/>
        <v>1.032297409122165E-2</v>
      </c>
      <c r="AD75" s="14">
        <v>-26.31</v>
      </c>
      <c r="AE75">
        <v>1.1100000000000001</v>
      </c>
      <c r="AF75" s="14">
        <f t="shared" si="119"/>
        <v>0.55500000000000005</v>
      </c>
      <c r="AG75" s="14">
        <v>58.11</v>
      </c>
      <c r="AH75" s="14">
        <f t="shared" si="40"/>
        <v>1.9101703665462058E-2</v>
      </c>
      <c r="AI75" s="15">
        <f t="shared" si="41"/>
        <v>1.0941549267999999E-2</v>
      </c>
      <c r="AJ75" s="16">
        <f t="shared" si="120"/>
        <v>1.0823127485384816</v>
      </c>
      <c r="AK75" s="17">
        <f t="shared" si="121"/>
        <v>98.917687251461516</v>
      </c>
      <c r="AL75" s="17">
        <f t="shared" si="42"/>
        <v>6.0068357543885727E-3</v>
      </c>
      <c r="AN75" s="14">
        <v>-12.39</v>
      </c>
      <c r="AO75" s="14">
        <v>47.193666666666672</v>
      </c>
      <c r="AP75" s="14">
        <f t="shared" si="135"/>
        <v>0.47193666666666673</v>
      </c>
      <c r="AQ75" s="14">
        <v>6.7000000000000004E-2</v>
      </c>
      <c r="AR75" s="14">
        <f t="shared" si="130"/>
        <v>704.38308457711446</v>
      </c>
      <c r="AS75" s="15">
        <f t="shared" si="131"/>
        <v>1.1097971092E-2</v>
      </c>
      <c r="AT75" s="16">
        <f t="shared" si="132"/>
        <v>1.0976158007728998</v>
      </c>
      <c r="AU75" s="17">
        <f t="shared" si="133"/>
        <v>98.9023841992271</v>
      </c>
      <c r="AV75" s="17">
        <f t="shared" si="134"/>
        <v>5.1800514229742647E-3</v>
      </c>
      <c r="AW75">
        <f t="shared" si="136"/>
        <v>704.38308457711457</v>
      </c>
    </row>
    <row r="76" spans="1:49" x14ac:dyDescent="0.3">
      <c r="A76">
        <v>75</v>
      </c>
      <c r="B76" t="str">
        <f t="shared" si="122"/>
        <v>PLN1T2</v>
      </c>
      <c r="C76" t="s">
        <v>16</v>
      </c>
      <c r="D76" t="s">
        <v>18</v>
      </c>
      <c r="E76" t="s">
        <v>19</v>
      </c>
      <c r="F76" t="s">
        <v>40</v>
      </c>
      <c r="G76" t="s">
        <v>17</v>
      </c>
      <c r="H76">
        <v>51.259089966890215</v>
      </c>
      <c r="I76">
        <v>57.886883484218615</v>
      </c>
      <c r="J76">
        <v>83.047138859791005</v>
      </c>
      <c r="K76">
        <v>2.6165990591419028</v>
      </c>
      <c r="L76" s="2">
        <v>5.57</v>
      </c>
      <c r="M76" s="8">
        <v>90.088398128681163</v>
      </c>
      <c r="N76" s="8">
        <v>43.156551458923275</v>
      </c>
      <c r="O76" s="8">
        <v>37.879694400721895</v>
      </c>
      <c r="P76" s="8">
        <v>19.982389160179586</v>
      </c>
      <c r="Q76" s="8"/>
      <c r="R76" s="8">
        <v>50</v>
      </c>
      <c r="S76">
        <v>-18.560858961844449</v>
      </c>
      <c r="T76">
        <v>2.0409999999999999</v>
      </c>
      <c r="U76" s="14">
        <v>2.7834571428572201</v>
      </c>
      <c r="V76" s="14">
        <f t="shared" si="50"/>
        <v>1.0205</v>
      </c>
      <c r="W76" s="14">
        <v>0.21581904761905599</v>
      </c>
      <c r="X76" s="13">
        <f t="shared" si="51"/>
        <v>9.4569966020913316</v>
      </c>
      <c r="Y76" s="15">
        <f t="shared" si="52"/>
        <v>1.1028627915673961E-2</v>
      </c>
      <c r="Z76" s="16">
        <f t="shared" si="53"/>
        <v>1.090832406834064</v>
      </c>
      <c r="AA76" s="17">
        <f t="shared" si="54"/>
        <v>98.909167593165932</v>
      </c>
      <c r="AB76" s="17">
        <f t="shared" si="55"/>
        <v>1.1131944711741623E-2</v>
      </c>
      <c r="AD76" s="14">
        <v>-26.31</v>
      </c>
      <c r="AE76">
        <v>1.1100000000000001</v>
      </c>
      <c r="AF76" s="14">
        <f t="shared" si="119"/>
        <v>0.55500000000000005</v>
      </c>
      <c r="AG76" s="14">
        <v>59.11</v>
      </c>
      <c r="AH76" s="14">
        <f t="shared" si="40"/>
        <v>1.8778548468956185E-2</v>
      </c>
      <c r="AI76" s="15">
        <f t="shared" si="41"/>
        <v>1.0941549267999999E-2</v>
      </c>
      <c r="AJ76" s="16">
        <f t="shared" si="120"/>
        <v>1.0823127485384816</v>
      </c>
      <c r="AK76" s="17">
        <f t="shared" si="121"/>
        <v>98.917687251461516</v>
      </c>
      <c r="AL76" s="17">
        <f t="shared" si="42"/>
        <v>6.0068357543885727E-3</v>
      </c>
      <c r="AN76" s="14">
        <v>-10.65</v>
      </c>
      <c r="AO76" s="14">
        <v>50.042999999999999</v>
      </c>
      <c r="AP76" s="14">
        <f t="shared" si="135"/>
        <v>0.50043000000000004</v>
      </c>
      <c r="AQ76" s="14">
        <v>3.1333333333333331E-2</v>
      </c>
      <c r="AR76" s="14">
        <f t="shared" si="130"/>
        <v>1597.1170212765958</v>
      </c>
      <c r="AS76" s="15">
        <f t="shared" si="131"/>
        <v>1.1117523819999999E-2</v>
      </c>
      <c r="AT76" s="16">
        <f t="shared" si="132"/>
        <v>1.0995283493849473</v>
      </c>
      <c r="AU76" s="17">
        <f t="shared" si="133"/>
        <v>98.900471650615046</v>
      </c>
      <c r="AV76" s="17">
        <f t="shared" si="134"/>
        <v>5.5023697188270916E-3</v>
      </c>
      <c r="AW76">
        <f t="shared" si="136"/>
        <v>1597.1170212765958</v>
      </c>
    </row>
    <row r="77" spans="1:49" x14ac:dyDescent="0.3">
      <c r="A77">
        <v>76</v>
      </c>
      <c r="B77" t="str">
        <f t="shared" si="122"/>
        <v>CON1T2</v>
      </c>
      <c r="C77" t="s">
        <v>6</v>
      </c>
      <c r="D77" t="s">
        <v>18</v>
      </c>
      <c r="E77" t="s">
        <v>19</v>
      </c>
      <c r="F77" t="s">
        <v>40</v>
      </c>
      <c r="G77" t="s">
        <v>9</v>
      </c>
      <c r="H77">
        <v>51.213121252027861</v>
      </c>
      <c r="I77">
        <v>70.52119351275131</v>
      </c>
      <c r="J77">
        <v>91.410570065223496</v>
      </c>
      <c r="K77">
        <v>2.1354549785124912</v>
      </c>
      <c r="L77" s="2">
        <v>5.62</v>
      </c>
      <c r="M77" s="8">
        <v>68.649869647089176</v>
      </c>
      <c r="N77" s="8">
        <v>29.059940386658095</v>
      </c>
      <c r="O77" s="8">
        <v>33.549622738622475</v>
      </c>
      <c r="P77" s="8">
        <v>14.184201559180018</v>
      </c>
      <c r="Q77" s="8"/>
      <c r="R77" s="8">
        <v>50</v>
      </c>
      <c r="S77">
        <v>-26.160900464838154</v>
      </c>
      <c r="T77">
        <v>1.125</v>
      </c>
      <c r="U77" s="14">
        <v>2.7984285714286501</v>
      </c>
      <c r="V77" s="14">
        <f t="shared" si="50"/>
        <v>0.5625</v>
      </c>
      <c r="W77" s="14">
        <v>0.21647619047619901</v>
      </c>
      <c r="X77" s="13">
        <f t="shared" si="51"/>
        <v>5.1968763748348152</v>
      </c>
      <c r="Y77" s="15">
        <f t="shared" si="52"/>
        <v>1.0943224729296519E-2</v>
      </c>
      <c r="Z77" s="16">
        <f t="shared" si="53"/>
        <v>1.0824766872765601</v>
      </c>
      <c r="AA77" s="17">
        <f t="shared" si="54"/>
        <v>98.917523312723446</v>
      </c>
      <c r="AB77" s="17">
        <f t="shared" si="55"/>
        <v>6.0889313659306509E-3</v>
      </c>
      <c r="AD77" s="14">
        <v>-26.31</v>
      </c>
      <c r="AE77">
        <v>1.1100000000000001</v>
      </c>
      <c r="AF77" s="14">
        <f t="shared" si="119"/>
        <v>0.55500000000000005</v>
      </c>
      <c r="AG77" s="14">
        <v>60.11</v>
      </c>
      <c r="AH77" s="14">
        <f t="shared" si="40"/>
        <v>1.8466145400099818E-2</v>
      </c>
      <c r="AI77" s="15">
        <f t="shared" si="41"/>
        <v>1.0941549267999999E-2</v>
      </c>
      <c r="AJ77" s="16">
        <f t="shared" si="120"/>
        <v>1.0823127485384816</v>
      </c>
      <c r="AK77" s="17">
        <f t="shared" si="121"/>
        <v>98.917687251461516</v>
      </c>
      <c r="AL77" s="17">
        <f t="shared" si="42"/>
        <v>6.0068357543885727E-3</v>
      </c>
      <c r="AN77" s="14"/>
      <c r="AO77" s="14"/>
      <c r="AP77" s="14"/>
      <c r="AQ77" s="14"/>
      <c r="AR77" s="14"/>
      <c r="AS77" s="15"/>
      <c r="AT77" s="16"/>
      <c r="AU77" s="17"/>
      <c r="AV77" s="17"/>
    </row>
    <row r="78" spans="1:49" x14ac:dyDescent="0.3">
      <c r="A78">
        <v>77</v>
      </c>
      <c r="B78" t="str">
        <f t="shared" si="122"/>
        <v>LDN1T2</v>
      </c>
      <c r="C78" t="s">
        <v>10</v>
      </c>
      <c r="D78" t="s">
        <v>18</v>
      </c>
      <c r="E78" t="s">
        <v>19</v>
      </c>
      <c r="F78" t="s">
        <v>40</v>
      </c>
      <c r="G78" t="s">
        <v>11</v>
      </c>
      <c r="H78">
        <v>52.912448677248697</v>
      </c>
      <c r="I78">
        <v>48.865138918867764</v>
      </c>
      <c r="J78">
        <v>83.857934803250089</v>
      </c>
      <c r="K78">
        <v>1.2101774141447754</v>
      </c>
      <c r="L78" s="3">
        <v>5.42</v>
      </c>
      <c r="M78" s="8">
        <v>76.313943390280713</v>
      </c>
      <c r="N78" s="8">
        <v>34.492886149488669</v>
      </c>
      <c r="O78" s="8">
        <v>31.388681565807577</v>
      </c>
      <c r="P78" s="8">
        <v>15.73203804146981</v>
      </c>
      <c r="Q78" s="8"/>
      <c r="R78" s="8">
        <v>50</v>
      </c>
      <c r="S78">
        <v>-30.9459618771211</v>
      </c>
      <c r="T78">
        <v>2.8069999999999999</v>
      </c>
      <c r="U78" s="13">
        <v>2.8134000000000801</v>
      </c>
      <c r="V78" s="14">
        <f t="shared" si="50"/>
        <v>1.4035</v>
      </c>
      <c r="W78" s="14">
        <v>0.217133333333342</v>
      </c>
      <c r="X78" s="13">
        <f t="shared" si="51"/>
        <v>12.927540681608326</v>
      </c>
      <c r="Y78" s="15">
        <f t="shared" si="52"/>
        <v>1.0889454037194414E-2</v>
      </c>
      <c r="Z78" s="16">
        <f t="shared" si="53"/>
        <v>1.0772151191908419</v>
      </c>
      <c r="AA78" s="17">
        <f t="shared" si="54"/>
        <v>98.922784880809161</v>
      </c>
      <c r="AB78" s="17">
        <f t="shared" si="55"/>
        <v>1.5118714197843466E-2</v>
      </c>
      <c r="AD78" s="14">
        <v>-26.31</v>
      </c>
      <c r="AE78">
        <v>1.1100000000000001</v>
      </c>
      <c r="AF78" s="14">
        <f t="shared" si="119"/>
        <v>0.55500000000000005</v>
      </c>
      <c r="AG78" s="14">
        <v>61.11</v>
      </c>
      <c r="AH78" s="14">
        <f t="shared" si="40"/>
        <v>1.8163966617574866E-2</v>
      </c>
      <c r="AI78" s="15">
        <f t="shared" si="41"/>
        <v>1.0941549267999999E-2</v>
      </c>
      <c r="AJ78" s="16">
        <f t="shared" si="120"/>
        <v>1.0823127485384816</v>
      </c>
      <c r="AK78" s="17">
        <f t="shared" si="121"/>
        <v>98.917687251461516</v>
      </c>
      <c r="AL78" s="17">
        <f t="shared" si="42"/>
        <v>6.0068357543885727E-3</v>
      </c>
      <c r="AN78" s="14">
        <v>-32.270000000000003</v>
      </c>
      <c r="AO78" s="14">
        <v>86.137</v>
      </c>
      <c r="AP78" s="14">
        <f>AO78*1/100</f>
        <v>0.86136999999999997</v>
      </c>
      <c r="AQ78" s="14">
        <v>0.10866666666666668</v>
      </c>
      <c r="AR78" s="14">
        <f t="shared" ref="AR78:AR81" si="137">AO78/AQ78</f>
        <v>792.67177914110425</v>
      </c>
      <c r="AS78" s="15">
        <f t="shared" ref="AS78:AS81" si="138">(AN78/1000+1)*0.0112372</f>
        <v>1.0874575555999999E-2</v>
      </c>
      <c r="AT78" s="16">
        <f t="shared" ref="AT78:AT81" si="139">AS78/(1+AS78)*100</f>
        <v>1.0757591316428923</v>
      </c>
      <c r="AU78" s="17">
        <f t="shared" ref="AU78:AU81" si="140">100-AT78</f>
        <v>98.924240868357103</v>
      </c>
      <c r="AV78" s="17">
        <f t="shared" ref="AV78:AV81" si="141">AT78*AP78/100</f>
        <v>9.2662664322323805E-3</v>
      </c>
      <c r="AW78">
        <f>(AO78*1.5/100+$CK$107*$CK$99/100)/(AQ78*1.5/100+$CK$102*$CK$107/100)</f>
        <v>792.67177914110414</v>
      </c>
    </row>
    <row r="79" spans="1:49" x14ac:dyDescent="0.3">
      <c r="A79">
        <v>78</v>
      </c>
      <c r="B79" t="str">
        <f t="shared" si="122"/>
        <v>BSN1T2</v>
      </c>
      <c r="C79" t="s">
        <v>12</v>
      </c>
      <c r="D79" t="s">
        <v>18</v>
      </c>
      <c r="E79" t="s">
        <v>19</v>
      </c>
      <c r="F79" t="s">
        <v>40</v>
      </c>
      <c r="G79" t="s">
        <v>13</v>
      </c>
      <c r="H79">
        <v>70.978755094852318</v>
      </c>
      <c r="I79">
        <v>44.876608032716987</v>
      </c>
      <c r="J79">
        <v>81.936412266191084</v>
      </c>
      <c r="K79">
        <v>0.7050763379183258</v>
      </c>
      <c r="L79" s="2">
        <v>5.43</v>
      </c>
      <c r="M79" s="8">
        <v>76.060970249144091</v>
      </c>
      <c r="N79" s="8">
        <v>28.530761061980868</v>
      </c>
      <c r="O79" s="8">
        <v>31.017925617918266</v>
      </c>
      <c r="P79" s="8">
        <v>12.138329180599499</v>
      </c>
      <c r="Q79" s="8"/>
      <c r="R79" s="8">
        <v>50</v>
      </c>
      <c r="S79">
        <v>-21.249357200887754</v>
      </c>
      <c r="T79">
        <v>2.06</v>
      </c>
      <c r="U79" s="14">
        <v>2.82837142857151</v>
      </c>
      <c r="V79" s="14">
        <f t="shared" si="50"/>
        <v>1.03</v>
      </c>
      <c r="W79" s="14">
        <v>0.217790476190485</v>
      </c>
      <c r="X79" s="13">
        <f t="shared" si="51"/>
        <v>9.458632149728496</v>
      </c>
      <c r="Y79" s="15">
        <f t="shared" si="52"/>
        <v>1.0998416723262183E-2</v>
      </c>
      <c r="Z79" s="16">
        <f t="shared" si="53"/>
        <v>1.0878767504808813</v>
      </c>
      <c r="AA79" s="17">
        <f t="shared" si="54"/>
        <v>98.912123249519112</v>
      </c>
      <c r="AB79" s="17">
        <f t="shared" si="55"/>
        <v>1.1205130529953079E-2</v>
      </c>
      <c r="AD79" s="14">
        <v>-26.31</v>
      </c>
      <c r="AE79">
        <v>1.1100000000000001</v>
      </c>
      <c r="AF79" s="14">
        <f t="shared" si="119"/>
        <v>0.55500000000000005</v>
      </c>
      <c r="AG79" s="14">
        <v>62.11</v>
      </c>
      <c r="AH79" s="14">
        <f t="shared" si="40"/>
        <v>1.7871518274029947E-2</v>
      </c>
      <c r="AI79" s="15">
        <f t="shared" si="41"/>
        <v>1.0941549267999999E-2</v>
      </c>
      <c r="AJ79" s="16">
        <f t="shared" si="120"/>
        <v>1.0823127485384816</v>
      </c>
      <c r="AK79" s="17">
        <f t="shared" si="121"/>
        <v>98.917687251461516</v>
      </c>
      <c r="AL79" s="17">
        <f t="shared" si="42"/>
        <v>6.0068357543885727E-3</v>
      </c>
      <c r="AN79" s="14">
        <v>-16.899999999999999</v>
      </c>
      <c r="AO79" s="14">
        <v>55.933333333333337</v>
      </c>
      <c r="AP79" s="14">
        <f t="shared" ref="AP79:AP81" si="142">AO79*1/100</f>
        <v>0.55933333333333335</v>
      </c>
      <c r="AQ79" s="14">
        <v>2.4666666666666667E-2</v>
      </c>
      <c r="AR79" s="14">
        <f t="shared" si="137"/>
        <v>2267.5675675675679</v>
      </c>
      <c r="AS79" s="15">
        <f t="shared" si="138"/>
        <v>1.1047291319999999E-2</v>
      </c>
      <c r="AT79" s="16">
        <f t="shared" si="139"/>
        <v>1.0926582183487097</v>
      </c>
      <c r="AU79" s="17">
        <f t="shared" si="140"/>
        <v>98.907341781651297</v>
      </c>
      <c r="AV79" s="17">
        <f t="shared" si="141"/>
        <v>6.1116016346304492E-3</v>
      </c>
      <c r="AW79">
        <f t="shared" ref="AW79:AW81" si="143">(AO79*1.5/100+$CK$107*$CK$99/100)/(AQ79*1.5/100+$CK$102*$CK$107/100)</f>
        <v>2267.5675675675679</v>
      </c>
    </row>
    <row r="80" spans="1:49" x14ac:dyDescent="0.3">
      <c r="A80">
        <v>79</v>
      </c>
      <c r="B80" t="str">
        <f t="shared" si="122"/>
        <v>HAN1T2</v>
      </c>
      <c r="C80" t="s">
        <v>14</v>
      </c>
      <c r="D80" t="s">
        <v>18</v>
      </c>
      <c r="E80" t="s">
        <v>19</v>
      </c>
      <c r="F80" t="s">
        <v>40</v>
      </c>
      <c r="G80" t="s">
        <v>15</v>
      </c>
      <c r="H80">
        <v>47.453323364933155</v>
      </c>
      <c r="I80">
        <v>387.57196820624068</v>
      </c>
      <c r="J80">
        <v>32.37652790149199</v>
      </c>
      <c r="K80">
        <v>0.01</v>
      </c>
      <c r="L80" s="2">
        <v>6.52</v>
      </c>
      <c r="M80" s="8">
        <v>124.20696130166117</v>
      </c>
      <c r="N80" s="8">
        <v>49.866588471732527</v>
      </c>
      <c r="O80" s="8">
        <v>206.95969467651369</v>
      </c>
      <c r="P80" s="8">
        <v>26.837841399604255</v>
      </c>
      <c r="Q80" s="8"/>
      <c r="R80" s="8">
        <v>50</v>
      </c>
      <c r="S80">
        <v>-19.893471751012697</v>
      </c>
      <c r="T80">
        <v>1.863</v>
      </c>
      <c r="U80" s="14">
        <v>2.84334285714294</v>
      </c>
      <c r="V80" s="14">
        <f t="shared" si="50"/>
        <v>0.93150000000000011</v>
      </c>
      <c r="W80" s="14">
        <v>0.21844761904762799</v>
      </c>
      <c r="X80" s="13">
        <f t="shared" si="51"/>
        <v>8.5283602912321577</v>
      </c>
      <c r="Y80" s="15">
        <f t="shared" si="52"/>
        <v>1.1013653079239519E-2</v>
      </c>
      <c r="Z80" s="16">
        <f t="shared" si="53"/>
        <v>1.089367393377457</v>
      </c>
      <c r="AA80" s="17">
        <f t="shared" si="54"/>
        <v>98.910632606622542</v>
      </c>
      <c r="AB80" s="17">
        <f t="shared" si="55"/>
        <v>1.0147457269311013E-2</v>
      </c>
      <c r="AD80" s="14">
        <v>-26.31</v>
      </c>
      <c r="AE80">
        <v>1.1100000000000001</v>
      </c>
      <c r="AF80" s="14">
        <f t="shared" si="119"/>
        <v>0.55500000000000005</v>
      </c>
      <c r="AG80" s="14">
        <v>63.11</v>
      </c>
      <c r="AH80" s="14">
        <f t="shared" si="40"/>
        <v>1.7588337822848996E-2</v>
      </c>
      <c r="AI80" s="15">
        <f t="shared" si="41"/>
        <v>1.0941549267999999E-2</v>
      </c>
      <c r="AJ80" s="16">
        <f t="shared" si="120"/>
        <v>1.0823127485384816</v>
      </c>
      <c r="AK80" s="17">
        <f t="shared" si="121"/>
        <v>98.917687251461516</v>
      </c>
      <c r="AL80" s="17">
        <f t="shared" si="42"/>
        <v>6.0068357543885727E-3</v>
      </c>
      <c r="AN80" s="14">
        <v>-12.39</v>
      </c>
      <c r="AO80" s="14">
        <v>47.193666666666672</v>
      </c>
      <c r="AP80" s="14">
        <f t="shared" si="142"/>
        <v>0.47193666666666673</v>
      </c>
      <c r="AQ80" s="14">
        <v>6.7000000000000004E-2</v>
      </c>
      <c r="AR80" s="14">
        <f t="shared" si="137"/>
        <v>704.38308457711446</v>
      </c>
      <c r="AS80" s="15">
        <f t="shared" si="138"/>
        <v>1.1097971092E-2</v>
      </c>
      <c r="AT80" s="16">
        <f t="shared" si="139"/>
        <v>1.0976158007728998</v>
      </c>
      <c r="AU80" s="17">
        <f t="shared" si="140"/>
        <v>98.9023841992271</v>
      </c>
      <c r="AV80" s="17">
        <f t="shared" si="141"/>
        <v>5.1800514229742647E-3</v>
      </c>
      <c r="AW80">
        <f t="shared" si="143"/>
        <v>704.38308457711457</v>
      </c>
    </row>
    <row r="81" spans="1:49" x14ac:dyDescent="0.3">
      <c r="A81">
        <v>80</v>
      </c>
      <c r="B81" t="str">
        <f t="shared" si="122"/>
        <v>PLN1T2</v>
      </c>
      <c r="C81" t="s">
        <v>16</v>
      </c>
      <c r="D81" t="s">
        <v>18</v>
      </c>
      <c r="E81" t="s">
        <v>19</v>
      </c>
      <c r="F81" t="s">
        <v>40</v>
      </c>
      <c r="G81" t="s">
        <v>17</v>
      </c>
      <c r="H81">
        <v>48.131714908185515</v>
      </c>
      <c r="I81">
        <v>54.370799509346227</v>
      </c>
      <c r="J81">
        <v>79.87225270152355</v>
      </c>
      <c r="K81">
        <v>2.355241943356321</v>
      </c>
      <c r="L81" s="2">
        <v>5.57</v>
      </c>
      <c r="M81" s="8">
        <v>75.47101819078452</v>
      </c>
      <c r="N81" s="8">
        <v>31.969660147132753</v>
      </c>
      <c r="O81" s="8">
        <v>33.30465939212533</v>
      </c>
      <c r="P81" s="8">
        <v>15.647291724557734</v>
      </c>
      <c r="Q81" s="8"/>
      <c r="R81" s="8">
        <v>50</v>
      </c>
      <c r="S81">
        <v>-18.602345009191374</v>
      </c>
      <c r="T81">
        <v>2.1150000000000002</v>
      </c>
      <c r="U81" s="13">
        <v>2.85831428571437</v>
      </c>
      <c r="V81" s="14">
        <f t="shared" si="50"/>
        <v>1.0575000000000001</v>
      </c>
      <c r="W81" s="14">
        <v>0.21910476190477099</v>
      </c>
      <c r="X81" s="13">
        <f t="shared" si="51"/>
        <v>9.6529166304438334</v>
      </c>
      <c r="Y81" s="15">
        <f t="shared" si="52"/>
        <v>1.1028161728662715E-2</v>
      </c>
      <c r="Z81" s="16">
        <f t="shared" si="53"/>
        <v>1.0907867996284781</v>
      </c>
      <c r="AA81" s="17">
        <f t="shared" si="54"/>
        <v>98.909213200371525</v>
      </c>
      <c r="AB81" s="17">
        <f t="shared" si="55"/>
        <v>1.1535070406071157E-2</v>
      </c>
      <c r="AD81" s="14">
        <v>-26.31</v>
      </c>
      <c r="AE81">
        <v>1.1100000000000001</v>
      </c>
      <c r="AF81" s="14">
        <f t="shared" si="119"/>
        <v>0.55500000000000005</v>
      </c>
      <c r="AG81" s="14">
        <v>64.11</v>
      </c>
      <c r="AH81" s="14">
        <f t="shared" si="40"/>
        <v>1.7313991576977071E-2</v>
      </c>
      <c r="AI81" s="15">
        <f t="shared" si="41"/>
        <v>1.0941549267999999E-2</v>
      </c>
      <c r="AJ81" s="16">
        <f t="shared" si="120"/>
        <v>1.0823127485384816</v>
      </c>
      <c r="AK81" s="17">
        <f t="shared" si="121"/>
        <v>98.917687251461516</v>
      </c>
      <c r="AL81" s="17">
        <f t="shared" si="42"/>
        <v>6.0068357543885727E-3</v>
      </c>
      <c r="AN81" s="14">
        <v>-10.65</v>
      </c>
      <c r="AO81" s="14">
        <v>50.042999999999999</v>
      </c>
      <c r="AP81" s="14">
        <f t="shared" si="142"/>
        <v>0.50043000000000004</v>
      </c>
      <c r="AQ81" s="14">
        <v>3.1333333333333331E-2</v>
      </c>
      <c r="AR81" s="14">
        <f t="shared" si="137"/>
        <v>1597.1170212765958</v>
      </c>
      <c r="AS81" s="15">
        <f t="shared" si="138"/>
        <v>1.1117523819999999E-2</v>
      </c>
      <c r="AT81" s="16">
        <f t="shared" si="139"/>
        <v>1.0995283493849473</v>
      </c>
      <c r="AU81" s="17">
        <f t="shared" si="140"/>
        <v>98.900471650615046</v>
      </c>
      <c r="AV81" s="17">
        <f t="shared" si="141"/>
        <v>5.5023697188270916E-3</v>
      </c>
      <c r="AW81">
        <f t="shared" si="143"/>
        <v>1597.1170212765958</v>
      </c>
    </row>
    <row r="82" spans="1:49" x14ac:dyDescent="0.3">
      <c r="A82">
        <v>81</v>
      </c>
      <c r="B82" t="str">
        <f t="shared" si="122"/>
        <v>CON0T3</v>
      </c>
      <c r="C82" t="s">
        <v>6</v>
      </c>
      <c r="D82" t="s">
        <v>7</v>
      </c>
      <c r="E82" t="s">
        <v>20</v>
      </c>
      <c r="F82" t="s">
        <v>41</v>
      </c>
      <c r="G82" t="s">
        <v>9</v>
      </c>
      <c r="H82">
        <v>79.071929303934283</v>
      </c>
      <c r="I82">
        <v>137.54091190658039</v>
      </c>
      <c r="J82">
        <v>28.082027998872427</v>
      </c>
      <c r="K82">
        <v>0.26480210481649291</v>
      </c>
      <c r="L82">
        <v>6</v>
      </c>
      <c r="M82" s="8">
        <v>80.116541914235171</v>
      </c>
      <c r="N82" s="8">
        <v>34.753897309291787</v>
      </c>
      <c r="O82" s="8">
        <v>40.369069840377215</v>
      </c>
      <c r="P82" s="8">
        <v>17.521983611959392</v>
      </c>
      <c r="Q82" s="8"/>
      <c r="R82" s="8">
        <v>50</v>
      </c>
      <c r="S82">
        <v>-26.264231416268537</v>
      </c>
      <c r="T82">
        <v>1.1060000000000001</v>
      </c>
      <c r="U82" s="14">
        <v>2.8732857142857999</v>
      </c>
      <c r="V82" s="14">
        <f t="shared" si="50"/>
        <v>0.55300000000000005</v>
      </c>
      <c r="W82" s="14">
        <v>0.21976190476191401</v>
      </c>
      <c r="X82" s="13">
        <f t="shared" si="51"/>
        <v>5.0327193932825622</v>
      </c>
      <c r="Y82" s="15">
        <f t="shared" si="52"/>
        <v>1.0942063578729106E-2</v>
      </c>
      <c r="Z82" s="16">
        <f t="shared" si="53"/>
        <v>1.0823630723203133</v>
      </c>
      <c r="AA82" s="17">
        <f t="shared" si="54"/>
        <v>98.917636927679681</v>
      </c>
      <c r="AB82" s="17">
        <f t="shared" si="55"/>
        <v>5.9854677899313325E-3</v>
      </c>
      <c r="AD82" s="14">
        <v>-26.31</v>
      </c>
      <c r="AE82">
        <v>1.1100000000000001</v>
      </c>
      <c r="AF82" s="14">
        <f t="shared" si="119"/>
        <v>0.55500000000000005</v>
      </c>
      <c r="AG82" s="14">
        <v>65.11</v>
      </c>
      <c r="AH82" s="14">
        <f t="shared" ref="AH82:AH145" si="144">AE82/AG82</f>
        <v>1.7048072492704656E-2</v>
      </c>
      <c r="AI82" s="15">
        <f t="shared" ref="AI82:AI145" si="145">(AD82/1000+1)*0.0112372</f>
        <v>1.0941549267999999E-2</v>
      </c>
      <c r="AJ82" s="16">
        <f t="shared" si="120"/>
        <v>1.0823127485384816</v>
      </c>
      <c r="AK82" s="17">
        <f t="shared" si="121"/>
        <v>98.917687251461516</v>
      </c>
      <c r="AL82" s="17">
        <f t="shared" ref="AL82:AL145" si="146">AJ82*AF82/100</f>
        <v>6.0068357543885727E-3</v>
      </c>
      <c r="AN82" s="14"/>
      <c r="AO82" s="14"/>
      <c r="AP82" s="14"/>
      <c r="AQ82" s="14"/>
      <c r="AR82" s="14"/>
      <c r="AS82" s="15"/>
      <c r="AT82" s="16"/>
      <c r="AU82" s="17"/>
      <c r="AV82" s="17"/>
    </row>
    <row r="83" spans="1:49" x14ac:dyDescent="0.3">
      <c r="A83">
        <v>82</v>
      </c>
      <c r="B83" t="str">
        <f t="shared" si="122"/>
        <v>LDN0T3</v>
      </c>
      <c r="C83" t="s">
        <v>10</v>
      </c>
      <c r="D83" t="s">
        <v>7</v>
      </c>
      <c r="E83" t="s">
        <v>20</v>
      </c>
      <c r="F83" t="s">
        <v>41</v>
      </c>
      <c r="G83" t="s">
        <v>11</v>
      </c>
      <c r="H83">
        <v>69.432891839863515</v>
      </c>
      <c r="I83">
        <v>123.71800803392989</v>
      </c>
      <c r="J83">
        <v>25.871852283973869</v>
      </c>
      <c r="K83">
        <v>0.35230321291248007</v>
      </c>
      <c r="L83">
        <v>6.09</v>
      </c>
      <c r="M83" s="8">
        <v>76.89264846509603</v>
      </c>
      <c r="N83" s="8">
        <v>32.072713884534849</v>
      </c>
      <c r="O83" s="8">
        <v>44.607481159942488</v>
      </c>
      <c r="P83" s="8">
        <v>16.019932243953505</v>
      </c>
      <c r="Q83" s="8"/>
      <c r="R83" s="8">
        <v>50</v>
      </c>
      <c r="S83">
        <v>-30.709748184554627</v>
      </c>
      <c r="T83">
        <v>2.411</v>
      </c>
      <c r="U83" s="14">
        <v>2.8882571428572299</v>
      </c>
      <c r="V83" s="14">
        <f t="shared" si="50"/>
        <v>1.2055</v>
      </c>
      <c r="W83" s="14">
        <v>0.22041904761905701</v>
      </c>
      <c r="X83" s="13">
        <f t="shared" si="51"/>
        <v>10.938256135499016</v>
      </c>
      <c r="Y83" s="15">
        <f t="shared" si="52"/>
        <v>1.0892108417700523E-2</v>
      </c>
      <c r="Z83" s="16">
        <f t="shared" si="53"/>
        <v>1.0774748686830093</v>
      </c>
      <c r="AA83" s="17">
        <f t="shared" si="54"/>
        <v>98.922525131316988</v>
      </c>
      <c r="AB83" s="17">
        <f t="shared" si="55"/>
        <v>1.2988959541973677E-2</v>
      </c>
      <c r="AD83" s="14">
        <v>-26.31</v>
      </c>
      <c r="AE83">
        <v>1.1100000000000001</v>
      </c>
      <c r="AF83" s="14">
        <f t="shared" si="119"/>
        <v>0.55500000000000005</v>
      </c>
      <c r="AG83" s="14">
        <v>66.11</v>
      </c>
      <c r="AH83" s="14">
        <f t="shared" si="144"/>
        <v>1.6790198154590836E-2</v>
      </c>
      <c r="AI83" s="15">
        <f t="shared" si="145"/>
        <v>1.0941549267999999E-2</v>
      </c>
      <c r="AJ83" s="16">
        <f t="shared" si="120"/>
        <v>1.0823127485384816</v>
      </c>
      <c r="AK83" s="17">
        <f t="shared" si="121"/>
        <v>98.917687251461516</v>
      </c>
      <c r="AL83" s="17">
        <f t="shared" si="146"/>
        <v>6.0068357543885727E-3</v>
      </c>
      <c r="AN83" s="14">
        <v>-32.270000000000003</v>
      </c>
      <c r="AO83" s="14">
        <v>86.137</v>
      </c>
      <c r="AP83" s="14">
        <f>AO83*1/100</f>
        <v>0.86136999999999997</v>
      </c>
      <c r="AQ83" s="14">
        <v>0.10866666666666668</v>
      </c>
      <c r="AR83" s="14">
        <f t="shared" ref="AR83:AR86" si="147">AO83/AQ83</f>
        <v>792.67177914110425</v>
      </c>
      <c r="AS83" s="15">
        <f t="shared" ref="AS83:AS86" si="148">(AN83/1000+1)*0.0112372</f>
        <v>1.0874575555999999E-2</v>
      </c>
      <c r="AT83" s="16">
        <f t="shared" ref="AT83:AT86" si="149">AS83/(1+AS83)*100</f>
        <v>1.0757591316428923</v>
      </c>
      <c r="AU83" s="17">
        <f t="shared" ref="AU83:AU86" si="150">100-AT83</f>
        <v>98.924240868357103</v>
      </c>
      <c r="AV83" s="17">
        <f t="shared" ref="AV83:AV86" si="151">AT83*AP83/100</f>
        <v>9.2662664322323805E-3</v>
      </c>
      <c r="AW83">
        <f>(AO83*1.5/100+$CK$107*$CK$99/100)/(AQ83*1.5/100+$CK$102*$CK$107/100)</f>
        <v>792.67177914110414</v>
      </c>
    </row>
    <row r="84" spans="1:49" x14ac:dyDescent="0.3">
      <c r="A84">
        <v>83</v>
      </c>
      <c r="B84" t="str">
        <f t="shared" si="122"/>
        <v>BSN0T3</v>
      </c>
      <c r="C84" t="s">
        <v>12</v>
      </c>
      <c r="D84" t="s">
        <v>7</v>
      </c>
      <c r="E84" t="s">
        <v>20</v>
      </c>
      <c r="F84" t="s">
        <v>41</v>
      </c>
      <c r="G84" t="s">
        <v>13</v>
      </c>
      <c r="H84">
        <v>73.938133379811177</v>
      </c>
      <c r="I84">
        <v>88.816506403750111</v>
      </c>
      <c r="J84">
        <v>18.084187620465038</v>
      </c>
      <c r="K84">
        <v>9.9582678379868561E-2</v>
      </c>
      <c r="L84">
        <v>6.15</v>
      </c>
      <c r="M84" s="8">
        <v>66.134655304527413</v>
      </c>
      <c r="N84" s="8">
        <v>28.813404608343433</v>
      </c>
      <c r="O84" s="8">
        <v>35.59597404703792</v>
      </c>
      <c r="P84" s="8">
        <v>14.468842265932571</v>
      </c>
      <c r="Q84" s="8"/>
      <c r="R84" s="8">
        <v>50</v>
      </c>
      <c r="S84">
        <v>-22.478859093491074</v>
      </c>
      <c r="T84">
        <v>1.946</v>
      </c>
      <c r="U84" s="13">
        <v>2.9032285714286599</v>
      </c>
      <c r="V84" s="14">
        <f t="shared" si="50"/>
        <v>0.97299999999999998</v>
      </c>
      <c r="W84" s="14">
        <v>0.2210761904762</v>
      </c>
      <c r="X84" s="13">
        <f t="shared" si="51"/>
        <v>8.8023952095804585</v>
      </c>
      <c r="Y84" s="15">
        <f t="shared" si="52"/>
        <v>1.0984600564594622E-2</v>
      </c>
      <c r="Z84" s="16">
        <f t="shared" si="53"/>
        <v>1.0865250131861712</v>
      </c>
      <c r="AA84" s="17">
        <f t="shared" si="54"/>
        <v>98.913474986813824</v>
      </c>
      <c r="AB84" s="17">
        <f t="shared" si="55"/>
        <v>1.0571888378301445E-2</v>
      </c>
      <c r="AD84" s="14">
        <v>-26.31</v>
      </c>
      <c r="AE84">
        <v>1.1100000000000001</v>
      </c>
      <c r="AF84" s="14">
        <f t="shared" si="119"/>
        <v>0.55500000000000005</v>
      </c>
      <c r="AG84" s="14">
        <v>67.11</v>
      </c>
      <c r="AH84" s="14">
        <f t="shared" si="144"/>
        <v>1.6540008940545376E-2</v>
      </c>
      <c r="AI84" s="15">
        <f t="shared" si="145"/>
        <v>1.0941549267999999E-2</v>
      </c>
      <c r="AJ84" s="16">
        <f t="shared" si="120"/>
        <v>1.0823127485384816</v>
      </c>
      <c r="AK84" s="17">
        <f t="shared" si="121"/>
        <v>98.917687251461516</v>
      </c>
      <c r="AL84" s="17">
        <f t="shared" si="146"/>
        <v>6.0068357543885727E-3</v>
      </c>
      <c r="AN84" s="14">
        <v>-16.899999999999999</v>
      </c>
      <c r="AO84" s="14">
        <v>55.933333333333337</v>
      </c>
      <c r="AP84" s="14">
        <f t="shared" ref="AP84:AP86" si="152">AO84*1/100</f>
        <v>0.55933333333333335</v>
      </c>
      <c r="AQ84" s="14">
        <v>2.4666666666666667E-2</v>
      </c>
      <c r="AR84" s="14">
        <f t="shared" si="147"/>
        <v>2267.5675675675679</v>
      </c>
      <c r="AS84" s="15">
        <f t="shared" si="148"/>
        <v>1.1047291319999999E-2</v>
      </c>
      <c r="AT84" s="16">
        <f t="shared" si="149"/>
        <v>1.0926582183487097</v>
      </c>
      <c r="AU84" s="17">
        <f t="shared" si="150"/>
        <v>98.907341781651297</v>
      </c>
      <c r="AV84" s="17">
        <f t="shared" si="151"/>
        <v>6.1116016346304492E-3</v>
      </c>
      <c r="AW84">
        <f t="shared" ref="AW84:AW86" si="153">(AO84*1.5/100+$CK$107*$CK$99/100)/(AQ84*1.5/100+$CK$102*$CK$107/100)</f>
        <v>2267.5675675675679</v>
      </c>
    </row>
    <row r="85" spans="1:49" x14ac:dyDescent="0.3">
      <c r="A85">
        <v>84</v>
      </c>
      <c r="B85" t="str">
        <f t="shared" si="122"/>
        <v>HAN0T3</v>
      </c>
      <c r="C85" t="s">
        <v>14</v>
      </c>
      <c r="D85" t="s">
        <v>7</v>
      </c>
      <c r="E85" t="s">
        <v>20</v>
      </c>
      <c r="F85" t="s">
        <v>41</v>
      </c>
      <c r="G85" t="s">
        <v>15</v>
      </c>
      <c r="H85">
        <v>78.567139078887351</v>
      </c>
      <c r="I85">
        <v>217.7774935906188</v>
      </c>
      <c r="J85" s="1">
        <v>0</v>
      </c>
      <c r="K85">
        <v>9.9613812561009679E-2</v>
      </c>
      <c r="L85">
        <v>7.25</v>
      </c>
      <c r="M85" s="8">
        <v>104.94709551959404</v>
      </c>
      <c r="N85" s="8">
        <v>41.505019529046777</v>
      </c>
      <c r="O85" s="8">
        <v>207.11003430199582</v>
      </c>
      <c r="P85" s="8">
        <v>21.793001951290016</v>
      </c>
      <c r="Q85" s="8"/>
      <c r="R85" s="8">
        <v>50</v>
      </c>
      <c r="S85">
        <v>-20.335175198570472</v>
      </c>
      <c r="T85">
        <v>1.7649999999999999</v>
      </c>
      <c r="U85" s="14">
        <v>2.9182000000000898</v>
      </c>
      <c r="V85" s="14">
        <f t="shared" si="50"/>
        <v>0.88249999999999995</v>
      </c>
      <c r="W85" s="14">
        <v>0.221733333333343</v>
      </c>
      <c r="X85" s="13">
        <f t="shared" si="51"/>
        <v>7.9600120264578607</v>
      </c>
      <c r="Y85" s="15">
        <f t="shared" si="52"/>
        <v>1.1008689569258623E-2</v>
      </c>
      <c r="Z85" s="16">
        <f t="shared" si="53"/>
        <v>1.0888817952641818</v>
      </c>
      <c r="AA85" s="17">
        <f t="shared" si="54"/>
        <v>98.911118204735814</v>
      </c>
      <c r="AB85" s="17">
        <f t="shared" si="55"/>
        <v>9.6093818432064042E-3</v>
      </c>
      <c r="AD85" s="14">
        <v>-26.31</v>
      </c>
      <c r="AE85">
        <v>1.1100000000000001</v>
      </c>
      <c r="AF85" s="14">
        <f t="shared" si="119"/>
        <v>0.55500000000000005</v>
      </c>
      <c r="AG85" s="14">
        <v>68.11</v>
      </c>
      <c r="AH85" s="14">
        <f t="shared" si="144"/>
        <v>1.6297166348553813E-2</v>
      </c>
      <c r="AI85" s="15">
        <f t="shared" si="145"/>
        <v>1.0941549267999999E-2</v>
      </c>
      <c r="AJ85" s="16">
        <f t="shared" si="120"/>
        <v>1.0823127485384816</v>
      </c>
      <c r="AK85" s="17">
        <f t="shared" si="121"/>
        <v>98.917687251461516</v>
      </c>
      <c r="AL85" s="17">
        <f t="shared" si="146"/>
        <v>6.0068357543885727E-3</v>
      </c>
      <c r="AN85" s="14">
        <v>-12.39</v>
      </c>
      <c r="AO85" s="14">
        <v>47.193666666666672</v>
      </c>
      <c r="AP85" s="14">
        <f t="shared" si="152"/>
        <v>0.47193666666666673</v>
      </c>
      <c r="AQ85" s="14">
        <v>6.7000000000000004E-2</v>
      </c>
      <c r="AR85" s="14">
        <f t="shared" si="147"/>
        <v>704.38308457711446</v>
      </c>
      <c r="AS85" s="15">
        <f t="shared" si="148"/>
        <v>1.1097971092E-2</v>
      </c>
      <c r="AT85" s="16">
        <f t="shared" si="149"/>
        <v>1.0976158007728998</v>
      </c>
      <c r="AU85" s="17">
        <f t="shared" si="150"/>
        <v>98.9023841992271</v>
      </c>
      <c r="AV85" s="17">
        <f t="shared" si="151"/>
        <v>5.1800514229742647E-3</v>
      </c>
      <c r="AW85">
        <f t="shared" si="153"/>
        <v>704.38308457711457</v>
      </c>
    </row>
    <row r="86" spans="1:49" x14ac:dyDescent="0.3">
      <c r="A86">
        <v>85</v>
      </c>
      <c r="B86" t="str">
        <f t="shared" si="122"/>
        <v>PLN0T3</v>
      </c>
      <c r="C86" t="s">
        <v>16</v>
      </c>
      <c r="D86" t="s">
        <v>7</v>
      </c>
      <c r="E86" t="s">
        <v>20</v>
      </c>
      <c r="F86" t="s">
        <v>41</v>
      </c>
      <c r="G86" t="s">
        <v>17</v>
      </c>
      <c r="H86">
        <v>75.538437244811689</v>
      </c>
      <c r="I86">
        <v>95.976779305071517</v>
      </c>
      <c r="J86">
        <v>25.856056246028931</v>
      </c>
      <c r="K86">
        <v>0.43544934220891557</v>
      </c>
      <c r="L86">
        <v>6.29</v>
      </c>
      <c r="M86" s="8">
        <v>75.911609248586629</v>
      </c>
      <c r="N86" s="8">
        <v>30.126890269364392</v>
      </c>
      <c r="O86" s="8">
        <v>39.54865485753529</v>
      </c>
      <c r="P86" s="8">
        <v>14.61134253661737</v>
      </c>
      <c r="Q86" s="8"/>
      <c r="R86" s="8">
        <v>50</v>
      </c>
      <c r="S86">
        <v>-19.977044286092067</v>
      </c>
      <c r="T86">
        <v>1.786</v>
      </c>
      <c r="U86" s="14">
        <v>2.9331714285715198</v>
      </c>
      <c r="V86" s="14">
        <f t="shared" ref="V86:V149" si="154">T86*R86/100</f>
        <v>0.89300000000000002</v>
      </c>
      <c r="W86" s="14">
        <v>0.22239047619048599</v>
      </c>
      <c r="X86" s="13">
        <f t="shared" ref="X86:X149" si="155">T86/W86</f>
        <v>8.0309194467042833</v>
      </c>
      <c r="Y86" s="15">
        <f t="shared" ref="Y86:Y149" si="156">(S86/1000+1)*0.0112372</f>
        <v>1.1012713957948325E-2</v>
      </c>
      <c r="Z86" s="16">
        <f t="shared" ref="Z86:Z149" si="157">Y86/(1+Y86)*100</f>
        <v>1.0892755161144674</v>
      </c>
      <c r="AA86" s="17">
        <f t="shared" ref="AA86:AA149" si="158">100-Z86</f>
        <v>98.910724483885531</v>
      </c>
      <c r="AB86" s="17">
        <f t="shared" ref="AB86:AB149" si="159">Z86*V86/100</f>
        <v>9.7272303589021943E-3</v>
      </c>
      <c r="AD86" s="14">
        <v>-26.31</v>
      </c>
      <c r="AE86">
        <v>1.1100000000000001</v>
      </c>
      <c r="AF86" s="14">
        <f t="shared" si="119"/>
        <v>0.55500000000000005</v>
      </c>
      <c r="AG86" s="14">
        <v>69.11</v>
      </c>
      <c r="AH86" s="14">
        <f t="shared" si="144"/>
        <v>1.6061351468673133E-2</v>
      </c>
      <c r="AI86" s="15">
        <f t="shared" si="145"/>
        <v>1.0941549267999999E-2</v>
      </c>
      <c r="AJ86" s="16">
        <f t="shared" si="120"/>
        <v>1.0823127485384816</v>
      </c>
      <c r="AK86" s="17">
        <f t="shared" si="121"/>
        <v>98.917687251461516</v>
      </c>
      <c r="AL86" s="17">
        <f t="shared" si="146"/>
        <v>6.0068357543885727E-3</v>
      </c>
      <c r="AN86" s="14">
        <v>-10.65</v>
      </c>
      <c r="AO86" s="14">
        <v>50.042999999999999</v>
      </c>
      <c r="AP86" s="14">
        <f t="shared" si="152"/>
        <v>0.50043000000000004</v>
      </c>
      <c r="AQ86" s="14">
        <v>3.1333333333333331E-2</v>
      </c>
      <c r="AR86" s="14">
        <f t="shared" si="147"/>
        <v>1597.1170212765958</v>
      </c>
      <c r="AS86" s="15">
        <f t="shared" si="148"/>
        <v>1.1117523819999999E-2</v>
      </c>
      <c r="AT86" s="16">
        <f t="shared" si="149"/>
        <v>1.0995283493849473</v>
      </c>
      <c r="AU86" s="17">
        <f t="shared" si="150"/>
        <v>98.900471650615046</v>
      </c>
      <c r="AV86" s="17">
        <f t="shared" si="151"/>
        <v>5.5023697188270916E-3</v>
      </c>
      <c r="AW86">
        <f t="shared" si="153"/>
        <v>1597.1170212765958</v>
      </c>
    </row>
    <row r="87" spans="1:49" x14ac:dyDescent="0.3">
      <c r="A87">
        <v>86</v>
      </c>
      <c r="B87" t="str">
        <f t="shared" si="122"/>
        <v>CON0T3</v>
      </c>
      <c r="C87" t="s">
        <v>6</v>
      </c>
      <c r="D87" t="s">
        <v>7</v>
      </c>
      <c r="E87" t="s">
        <v>20</v>
      </c>
      <c r="F87" t="s">
        <v>41</v>
      </c>
      <c r="G87" t="s">
        <v>9</v>
      </c>
      <c r="H87">
        <v>68.719105458689455</v>
      </c>
      <c r="I87">
        <v>171.7461804672364</v>
      </c>
      <c r="J87">
        <v>26.954151336219223</v>
      </c>
      <c r="K87">
        <v>1.106273905344622</v>
      </c>
      <c r="L87">
        <v>6.02</v>
      </c>
      <c r="M87" s="8">
        <v>75.90449481567488</v>
      </c>
      <c r="N87" s="8">
        <v>32.185619130517907</v>
      </c>
      <c r="O87" s="8">
        <v>37.169008348969136</v>
      </c>
      <c r="P87" s="8">
        <v>16.485117789571031</v>
      </c>
      <c r="Q87" s="8"/>
      <c r="R87" s="8">
        <v>50</v>
      </c>
      <c r="S87">
        <v>-26.251987624388931</v>
      </c>
      <c r="T87">
        <v>1.131</v>
      </c>
      <c r="U87" s="13">
        <v>2.9481428571429502</v>
      </c>
      <c r="V87" s="14">
        <f t="shared" si="154"/>
        <v>0.5655</v>
      </c>
      <c r="W87" s="14">
        <v>0.22304761904762899</v>
      </c>
      <c r="X87" s="13">
        <f t="shared" si="155"/>
        <v>5.070666097352464</v>
      </c>
      <c r="Y87" s="15">
        <f t="shared" si="156"/>
        <v>1.0942201164667216E-2</v>
      </c>
      <c r="Z87" s="16">
        <f t="shared" si="157"/>
        <v>1.0823765346882475</v>
      </c>
      <c r="AA87" s="17">
        <f t="shared" si="158"/>
        <v>98.917623465311749</v>
      </c>
      <c r="AB87" s="17">
        <f t="shared" si="159"/>
        <v>6.1208393036620394E-3</v>
      </c>
      <c r="AD87" s="14">
        <v>-26.31</v>
      </c>
      <c r="AE87">
        <v>1.1100000000000001</v>
      </c>
      <c r="AF87" s="14">
        <f t="shared" si="119"/>
        <v>0.55500000000000005</v>
      </c>
      <c r="AG87" s="14">
        <v>70.11</v>
      </c>
      <c r="AH87" s="14">
        <f t="shared" si="144"/>
        <v>1.5832263585793753E-2</v>
      </c>
      <c r="AI87" s="15">
        <f t="shared" si="145"/>
        <v>1.0941549267999999E-2</v>
      </c>
      <c r="AJ87" s="16">
        <f t="shared" si="120"/>
        <v>1.0823127485384816</v>
      </c>
      <c r="AK87" s="17">
        <f t="shared" si="121"/>
        <v>98.917687251461516</v>
      </c>
      <c r="AL87" s="17">
        <f t="shared" si="146"/>
        <v>6.0068357543885727E-3</v>
      </c>
      <c r="AN87" s="14"/>
      <c r="AO87" s="14"/>
      <c r="AP87" s="14"/>
      <c r="AQ87" s="14"/>
      <c r="AR87" s="14"/>
      <c r="AS87" s="15"/>
      <c r="AT87" s="16"/>
      <c r="AU87" s="17"/>
      <c r="AV87" s="17"/>
    </row>
    <row r="88" spans="1:49" x14ac:dyDescent="0.3">
      <c r="A88">
        <v>87</v>
      </c>
      <c r="B88" t="str">
        <f t="shared" si="122"/>
        <v>LDN0T3</v>
      </c>
      <c r="C88" t="s">
        <v>10</v>
      </c>
      <c r="D88" t="s">
        <v>7</v>
      </c>
      <c r="E88" t="s">
        <v>20</v>
      </c>
      <c r="F88" t="s">
        <v>41</v>
      </c>
      <c r="G88" t="s">
        <v>11</v>
      </c>
      <c r="H88">
        <v>68.148092892174901</v>
      </c>
      <c r="I88">
        <v>133.67610389504372</v>
      </c>
      <c r="J88">
        <v>18.990809018842377</v>
      </c>
      <c r="K88">
        <v>0.86860584804580365</v>
      </c>
      <c r="L88">
        <v>6.1</v>
      </c>
      <c r="M88" s="8">
        <v>71.946844167634879</v>
      </c>
      <c r="N88" s="8">
        <v>30.127780945735996</v>
      </c>
      <c r="O88" s="8">
        <v>41.193106643302905</v>
      </c>
      <c r="P88" s="8">
        <v>15.393928086446293</v>
      </c>
      <c r="Q88" s="8"/>
      <c r="R88" s="8">
        <v>50</v>
      </c>
      <c r="S88">
        <v>-31.00053824169521</v>
      </c>
      <c r="T88">
        <v>2.35</v>
      </c>
      <c r="U88" s="14">
        <v>2.9631142857143802</v>
      </c>
      <c r="V88" s="14">
        <f t="shared" si="154"/>
        <v>1.175</v>
      </c>
      <c r="W88" s="14">
        <v>0.22370476190477201</v>
      </c>
      <c r="X88" s="13">
        <f t="shared" si="155"/>
        <v>10.504917195282424</v>
      </c>
      <c r="Y88" s="15">
        <f t="shared" si="156"/>
        <v>1.0888840751670421E-2</v>
      </c>
      <c r="Z88" s="16">
        <f t="shared" si="157"/>
        <v>1.0771551047663919</v>
      </c>
      <c r="AA88" s="17">
        <f t="shared" si="158"/>
        <v>98.922844895233609</v>
      </c>
      <c r="AB88" s="17">
        <f t="shared" si="159"/>
        <v>1.2656572481005103E-2</v>
      </c>
      <c r="AD88" s="14">
        <v>-26.31</v>
      </c>
      <c r="AE88">
        <v>1.1100000000000001</v>
      </c>
      <c r="AF88" s="14">
        <f t="shared" si="119"/>
        <v>0.55500000000000005</v>
      </c>
      <c r="AG88" s="14">
        <v>71.11</v>
      </c>
      <c r="AH88" s="14">
        <f t="shared" si="144"/>
        <v>1.5609618900295318E-2</v>
      </c>
      <c r="AI88" s="15">
        <f t="shared" si="145"/>
        <v>1.0941549267999999E-2</v>
      </c>
      <c r="AJ88" s="16">
        <f t="shared" si="120"/>
        <v>1.0823127485384816</v>
      </c>
      <c r="AK88" s="17">
        <f t="shared" si="121"/>
        <v>98.917687251461516</v>
      </c>
      <c r="AL88" s="17">
        <f t="shared" si="146"/>
        <v>6.0068357543885727E-3</v>
      </c>
      <c r="AN88" s="14">
        <v>-32.270000000000003</v>
      </c>
      <c r="AO88" s="14">
        <v>86.137</v>
      </c>
      <c r="AP88" s="14">
        <f>AO88*1/100</f>
        <v>0.86136999999999997</v>
      </c>
      <c r="AQ88" s="14">
        <v>0.10866666666666668</v>
      </c>
      <c r="AR88" s="14">
        <f t="shared" ref="AR88:AR91" si="160">AO88/AQ88</f>
        <v>792.67177914110425</v>
      </c>
      <c r="AS88" s="15">
        <f t="shared" ref="AS88:AS91" si="161">(AN88/1000+1)*0.0112372</f>
        <v>1.0874575555999999E-2</v>
      </c>
      <c r="AT88" s="16">
        <f t="shared" ref="AT88:AT91" si="162">AS88/(1+AS88)*100</f>
        <v>1.0757591316428923</v>
      </c>
      <c r="AU88" s="17">
        <f t="shared" ref="AU88:AU91" si="163">100-AT88</f>
        <v>98.924240868357103</v>
      </c>
      <c r="AV88" s="17">
        <f t="shared" ref="AV88:AV91" si="164">AT88*AP88/100</f>
        <v>9.2662664322323805E-3</v>
      </c>
      <c r="AW88">
        <f>(AO88*1.5/100+$CK$107*$CK$99/100)/(AQ88*1.5/100+$CK$102*$CK$107/100)</f>
        <v>792.67177914110414</v>
      </c>
    </row>
    <row r="89" spans="1:49" x14ac:dyDescent="0.3">
      <c r="A89">
        <v>88</v>
      </c>
      <c r="B89" t="str">
        <f t="shared" si="122"/>
        <v>BSN0T3</v>
      </c>
      <c r="C89" t="s">
        <v>12</v>
      </c>
      <c r="D89" t="s">
        <v>7</v>
      </c>
      <c r="E89" t="s">
        <v>20</v>
      </c>
      <c r="F89" t="s">
        <v>41</v>
      </c>
      <c r="G89" t="s">
        <v>13</v>
      </c>
      <c r="H89">
        <v>70.228727262164128</v>
      </c>
      <c r="I89">
        <v>91.701354248366059</v>
      </c>
      <c r="J89">
        <v>17.902351380712837</v>
      </c>
      <c r="K89">
        <v>0.86069329618973245</v>
      </c>
      <c r="L89">
        <v>6.17</v>
      </c>
      <c r="M89" s="8">
        <v>74.233628618207817</v>
      </c>
      <c r="N89" s="8">
        <v>29.712299203197446</v>
      </c>
      <c r="O89" s="8">
        <v>39.067860530950995</v>
      </c>
      <c r="P89" s="8">
        <v>13.721777013901617</v>
      </c>
      <c r="Q89" s="8"/>
      <c r="R89" s="8">
        <v>50</v>
      </c>
      <c r="S89">
        <v>-21.116737246885169</v>
      </c>
      <c r="T89">
        <v>2.1869999999999998</v>
      </c>
      <c r="U89" s="14">
        <v>2.9780857142858101</v>
      </c>
      <c r="V89" s="14">
        <f t="shared" si="154"/>
        <v>1.0934999999999999</v>
      </c>
      <c r="W89" s="14">
        <v>0.224361904761915</v>
      </c>
      <c r="X89" s="13">
        <f t="shared" si="155"/>
        <v>9.747644112402984</v>
      </c>
      <c r="Y89" s="15">
        <f t="shared" si="156"/>
        <v>1.0999907000209301E-2</v>
      </c>
      <c r="Z89" s="16">
        <f t="shared" si="157"/>
        <v>1.0880225531224528</v>
      </c>
      <c r="AA89" s="17">
        <f t="shared" si="158"/>
        <v>98.911977446877543</v>
      </c>
      <c r="AB89" s="17">
        <f t="shared" si="159"/>
        <v>1.189752661839402E-2</v>
      </c>
      <c r="AD89" s="14">
        <v>-26.31</v>
      </c>
      <c r="AE89">
        <v>1.1100000000000001</v>
      </c>
      <c r="AF89" s="14">
        <f t="shared" si="119"/>
        <v>0.55500000000000005</v>
      </c>
      <c r="AG89" s="14">
        <v>72.11</v>
      </c>
      <c r="AH89" s="14">
        <f t="shared" si="144"/>
        <v>1.5393149355151852E-2</v>
      </c>
      <c r="AI89" s="15">
        <f t="shared" si="145"/>
        <v>1.0941549267999999E-2</v>
      </c>
      <c r="AJ89" s="16">
        <f t="shared" si="120"/>
        <v>1.0823127485384816</v>
      </c>
      <c r="AK89" s="17">
        <f t="shared" si="121"/>
        <v>98.917687251461516</v>
      </c>
      <c r="AL89" s="17">
        <f t="shared" si="146"/>
        <v>6.0068357543885727E-3</v>
      </c>
      <c r="AN89" s="14">
        <v>-16.899999999999999</v>
      </c>
      <c r="AO89" s="14">
        <v>55.933333333333337</v>
      </c>
      <c r="AP89" s="14">
        <f t="shared" ref="AP89:AP91" si="165">AO89*1/100</f>
        <v>0.55933333333333335</v>
      </c>
      <c r="AQ89" s="14">
        <v>2.4666666666666667E-2</v>
      </c>
      <c r="AR89" s="14">
        <f t="shared" si="160"/>
        <v>2267.5675675675679</v>
      </c>
      <c r="AS89" s="15">
        <f t="shared" si="161"/>
        <v>1.1047291319999999E-2</v>
      </c>
      <c r="AT89" s="16">
        <f t="shared" si="162"/>
        <v>1.0926582183487097</v>
      </c>
      <c r="AU89" s="17">
        <f t="shared" si="163"/>
        <v>98.907341781651297</v>
      </c>
      <c r="AV89" s="17">
        <f t="shared" si="164"/>
        <v>6.1116016346304492E-3</v>
      </c>
      <c r="AW89">
        <f t="shared" ref="AW89:AW91" si="166">(AO89*1.5/100+$CK$107*$CK$99/100)/(AQ89*1.5/100+$CK$102*$CK$107/100)</f>
        <v>2267.5675675675679</v>
      </c>
    </row>
    <row r="90" spans="1:49" x14ac:dyDescent="0.3">
      <c r="A90">
        <v>89</v>
      </c>
      <c r="B90" t="str">
        <f t="shared" si="122"/>
        <v>HAN0T3</v>
      </c>
      <c r="C90" t="s">
        <v>14</v>
      </c>
      <c r="D90" t="s">
        <v>7</v>
      </c>
      <c r="E90" t="s">
        <v>20</v>
      </c>
      <c r="F90" t="s">
        <v>41</v>
      </c>
      <c r="G90" t="s">
        <v>15</v>
      </c>
      <c r="H90">
        <v>81.074304009313849</v>
      </c>
      <c r="I90">
        <v>264.85511258724785</v>
      </c>
      <c r="J90" s="1">
        <v>0</v>
      </c>
      <c r="K90">
        <v>0.76568327506942002</v>
      </c>
      <c r="L90">
        <v>7.09</v>
      </c>
      <c r="M90" s="8">
        <v>105.78172459635884</v>
      </c>
      <c r="N90" s="8">
        <v>42.378122684472174</v>
      </c>
      <c r="O90" s="8">
        <v>207.00747334617199</v>
      </c>
      <c r="P90" s="8">
        <v>22.235203365941761</v>
      </c>
      <c r="Q90" s="8"/>
      <c r="R90" s="8">
        <v>50</v>
      </c>
      <c r="S90">
        <v>-20.743301594557259</v>
      </c>
      <c r="T90">
        <v>1.758</v>
      </c>
      <c r="U90" s="13">
        <v>2.9930571428572401</v>
      </c>
      <c r="V90" s="14">
        <f t="shared" si="154"/>
        <v>0.879</v>
      </c>
      <c r="W90" s="14">
        <v>0.225019047619058</v>
      </c>
      <c r="X90" s="13">
        <f t="shared" si="155"/>
        <v>7.812671943115566</v>
      </c>
      <c r="Y90" s="15">
        <f t="shared" si="156"/>
        <v>1.100410337132164E-2</v>
      </c>
      <c r="Z90" s="16">
        <f t="shared" si="157"/>
        <v>1.0884331067131239</v>
      </c>
      <c r="AA90" s="17">
        <f t="shared" si="158"/>
        <v>98.911566893286874</v>
      </c>
      <c r="AB90" s="17">
        <f t="shared" si="159"/>
        <v>9.5673270080083601E-3</v>
      </c>
      <c r="AD90" s="14">
        <v>-26.31</v>
      </c>
      <c r="AE90">
        <v>1.1100000000000001</v>
      </c>
      <c r="AF90" s="14">
        <f t="shared" si="119"/>
        <v>0.55500000000000005</v>
      </c>
      <c r="AG90" s="14">
        <v>73.11</v>
      </c>
      <c r="AH90" s="14">
        <f t="shared" si="144"/>
        <v>1.5182601559294216E-2</v>
      </c>
      <c r="AI90" s="15">
        <f t="shared" si="145"/>
        <v>1.0941549267999999E-2</v>
      </c>
      <c r="AJ90" s="16">
        <f t="shared" si="120"/>
        <v>1.0823127485384816</v>
      </c>
      <c r="AK90" s="17">
        <f t="shared" si="121"/>
        <v>98.917687251461516</v>
      </c>
      <c r="AL90" s="17">
        <f t="shared" si="146"/>
        <v>6.0068357543885727E-3</v>
      </c>
      <c r="AN90" s="14">
        <v>-12.39</v>
      </c>
      <c r="AO90" s="14">
        <v>47.193666666666672</v>
      </c>
      <c r="AP90" s="14">
        <f t="shared" si="165"/>
        <v>0.47193666666666673</v>
      </c>
      <c r="AQ90" s="14">
        <v>6.7000000000000004E-2</v>
      </c>
      <c r="AR90" s="14">
        <f t="shared" si="160"/>
        <v>704.38308457711446</v>
      </c>
      <c r="AS90" s="15">
        <f t="shared" si="161"/>
        <v>1.1097971092E-2</v>
      </c>
      <c r="AT90" s="16">
        <f t="shared" si="162"/>
        <v>1.0976158007728998</v>
      </c>
      <c r="AU90" s="17">
        <f t="shared" si="163"/>
        <v>98.9023841992271</v>
      </c>
      <c r="AV90" s="17">
        <f t="shared" si="164"/>
        <v>5.1800514229742647E-3</v>
      </c>
      <c r="AW90">
        <f t="shared" si="166"/>
        <v>704.38308457711457</v>
      </c>
    </row>
    <row r="91" spans="1:49" x14ac:dyDescent="0.3">
      <c r="A91">
        <v>90</v>
      </c>
      <c r="B91" t="str">
        <f t="shared" si="122"/>
        <v>PLN0T3</v>
      </c>
      <c r="C91" t="s">
        <v>16</v>
      </c>
      <c r="D91" t="s">
        <v>7</v>
      </c>
      <c r="E91" t="s">
        <v>20</v>
      </c>
      <c r="F91" t="s">
        <v>41</v>
      </c>
      <c r="G91" t="s">
        <v>17</v>
      </c>
      <c r="H91">
        <v>74.923690290399762</v>
      </c>
      <c r="I91">
        <v>94.760303737196423</v>
      </c>
      <c r="J91">
        <v>26.869771617531182</v>
      </c>
      <c r="K91">
        <v>0.86558560119262673</v>
      </c>
      <c r="L91">
        <v>6.2</v>
      </c>
      <c r="M91" s="8">
        <v>78.433743390665896</v>
      </c>
      <c r="N91" s="8">
        <v>30.180916989574186</v>
      </c>
      <c r="O91" s="8">
        <v>39.026257216177356</v>
      </c>
      <c r="P91" s="8">
        <v>13.514202578055047</v>
      </c>
      <c r="Q91" s="8"/>
      <c r="R91" s="8">
        <v>50</v>
      </c>
      <c r="S91">
        <v>-21.044294811597517</v>
      </c>
      <c r="T91">
        <v>1.7789999999999999</v>
      </c>
      <c r="U91" s="14">
        <v>3.0080285714286701</v>
      </c>
      <c r="V91" s="14">
        <f t="shared" si="154"/>
        <v>0.88949999999999985</v>
      </c>
      <c r="W91" s="14">
        <v>0.22567619047620099</v>
      </c>
      <c r="X91" s="13">
        <f t="shared" si="155"/>
        <v>7.8829760297092877</v>
      </c>
      <c r="Y91" s="15">
        <f t="shared" si="156"/>
        <v>1.1000721050343115E-2</v>
      </c>
      <c r="Z91" s="16">
        <f t="shared" si="157"/>
        <v>1.0881021962985653</v>
      </c>
      <c r="AA91" s="17">
        <f t="shared" si="158"/>
        <v>98.911897803701436</v>
      </c>
      <c r="AB91" s="17">
        <f t="shared" si="159"/>
        <v>9.678669036075737E-3</v>
      </c>
      <c r="AD91" s="14">
        <v>-26.31</v>
      </c>
      <c r="AE91">
        <v>1.1100000000000001</v>
      </c>
      <c r="AF91" s="14">
        <f t="shared" si="119"/>
        <v>0.55500000000000005</v>
      </c>
      <c r="AG91" s="14">
        <v>74.11</v>
      </c>
      <c r="AH91" s="14">
        <f t="shared" si="144"/>
        <v>1.4977735798137904E-2</v>
      </c>
      <c r="AI91" s="15">
        <f t="shared" si="145"/>
        <v>1.0941549267999999E-2</v>
      </c>
      <c r="AJ91" s="16">
        <f t="shared" si="120"/>
        <v>1.0823127485384816</v>
      </c>
      <c r="AK91" s="17">
        <f t="shared" si="121"/>
        <v>98.917687251461516</v>
      </c>
      <c r="AL91" s="17">
        <f t="shared" si="146"/>
        <v>6.0068357543885727E-3</v>
      </c>
      <c r="AN91" s="14">
        <v>-10.65</v>
      </c>
      <c r="AO91" s="14">
        <v>50.042999999999999</v>
      </c>
      <c r="AP91" s="14">
        <f t="shared" si="165"/>
        <v>0.50043000000000004</v>
      </c>
      <c r="AQ91" s="14">
        <v>3.1333333333333331E-2</v>
      </c>
      <c r="AR91" s="14">
        <f t="shared" si="160"/>
        <v>1597.1170212765958</v>
      </c>
      <c r="AS91" s="15">
        <f t="shared" si="161"/>
        <v>1.1117523819999999E-2</v>
      </c>
      <c r="AT91" s="16">
        <f t="shared" si="162"/>
        <v>1.0995283493849473</v>
      </c>
      <c r="AU91" s="17">
        <f t="shared" si="163"/>
        <v>98.900471650615046</v>
      </c>
      <c r="AV91" s="17">
        <f t="shared" si="164"/>
        <v>5.5023697188270916E-3</v>
      </c>
      <c r="AW91">
        <f t="shared" si="166"/>
        <v>1597.1170212765958</v>
      </c>
    </row>
    <row r="92" spans="1:49" x14ac:dyDescent="0.3">
      <c r="A92">
        <v>91</v>
      </c>
      <c r="B92" t="str">
        <f t="shared" si="122"/>
        <v>CON0T3</v>
      </c>
      <c r="C92" t="s">
        <v>6</v>
      </c>
      <c r="D92" t="s">
        <v>7</v>
      </c>
      <c r="E92" t="s">
        <v>20</v>
      </c>
      <c r="F92" t="s">
        <v>41</v>
      </c>
      <c r="G92" t="s">
        <v>9</v>
      </c>
      <c r="H92">
        <v>70.32116526846373</v>
      </c>
      <c r="I92">
        <v>113.52056333227843</v>
      </c>
      <c r="J92">
        <v>26.447320879829551</v>
      </c>
      <c r="K92">
        <v>0.86181984955650248</v>
      </c>
      <c r="L92">
        <v>6.04</v>
      </c>
      <c r="M92" s="8">
        <v>76.390048048306312</v>
      </c>
      <c r="N92" s="8">
        <v>38.467102677228993</v>
      </c>
      <c r="O92" s="8">
        <v>42.353959966220074</v>
      </c>
      <c r="P92" s="8">
        <v>20.371450662262877</v>
      </c>
      <c r="Q92" s="8"/>
      <c r="R92" s="8">
        <v>50</v>
      </c>
      <c r="S92">
        <v>-26.391770915014408</v>
      </c>
      <c r="T92">
        <v>1.103</v>
      </c>
      <c r="U92" s="14">
        <v>3.0230000000001001</v>
      </c>
      <c r="V92" s="14">
        <f t="shared" si="154"/>
        <v>0.55149999999999999</v>
      </c>
      <c r="W92" s="14">
        <v>0.22633333333334399</v>
      </c>
      <c r="X92" s="13">
        <f t="shared" si="155"/>
        <v>4.8733431516934376</v>
      </c>
      <c r="Y92" s="15">
        <f t="shared" si="156"/>
        <v>1.0940630391873799E-2</v>
      </c>
      <c r="Z92" s="16">
        <f t="shared" si="157"/>
        <v>1.0822228391031086</v>
      </c>
      <c r="AA92" s="17">
        <f t="shared" si="158"/>
        <v>98.91777716089689</v>
      </c>
      <c r="AB92" s="17">
        <f t="shared" si="159"/>
        <v>5.9684589576536442E-3</v>
      </c>
      <c r="AD92" s="14">
        <v>-26.31</v>
      </c>
      <c r="AE92">
        <v>1.1100000000000001</v>
      </c>
      <c r="AF92" s="14">
        <f t="shared" si="119"/>
        <v>0.55500000000000005</v>
      </c>
      <c r="AG92" s="14">
        <v>75.11</v>
      </c>
      <c r="AH92" s="14">
        <f t="shared" si="144"/>
        <v>1.477832512315271E-2</v>
      </c>
      <c r="AI92" s="15">
        <f t="shared" si="145"/>
        <v>1.0941549267999999E-2</v>
      </c>
      <c r="AJ92" s="16">
        <f t="shared" si="120"/>
        <v>1.0823127485384816</v>
      </c>
      <c r="AK92" s="17">
        <f t="shared" si="121"/>
        <v>98.917687251461516</v>
      </c>
      <c r="AL92" s="17">
        <f t="shared" si="146"/>
        <v>6.0068357543885727E-3</v>
      </c>
      <c r="AN92" s="14"/>
      <c r="AO92" s="14"/>
      <c r="AP92" s="14"/>
      <c r="AQ92" s="14"/>
      <c r="AR92" s="14"/>
      <c r="AS92" s="15"/>
      <c r="AT92" s="16"/>
      <c r="AU92" s="17"/>
      <c r="AV92" s="17"/>
    </row>
    <row r="93" spans="1:49" x14ac:dyDescent="0.3">
      <c r="A93">
        <v>92</v>
      </c>
      <c r="B93" t="str">
        <f t="shared" si="122"/>
        <v>LDN0T3</v>
      </c>
      <c r="C93" t="s">
        <v>10</v>
      </c>
      <c r="D93" t="s">
        <v>7</v>
      </c>
      <c r="E93" t="s">
        <v>20</v>
      </c>
      <c r="F93" t="s">
        <v>41</v>
      </c>
      <c r="G93" t="s">
        <v>11</v>
      </c>
      <c r="H93">
        <v>66.888759972558788</v>
      </c>
      <c r="I93">
        <v>138.17056459804627</v>
      </c>
      <c r="J93">
        <v>26.030487839184225</v>
      </c>
      <c r="K93">
        <v>0.94133707253644339</v>
      </c>
      <c r="L93">
        <v>6.1</v>
      </c>
      <c r="M93" s="8">
        <v>71.24507308440252</v>
      </c>
      <c r="N93" s="8">
        <v>33.884290556786176</v>
      </c>
      <c r="O93" s="8">
        <v>42.246098803961338</v>
      </c>
      <c r="P93" s="8">
        <v>18.057847958282025</v>
      </c>
      <c r="Q93" s="8"/>
      <c r="R93" s="8">
        <v>50</v>
      </c>
      <c r="S93">
        <v>-30.729134188363993</v>
      </c>
      <c r="T93">
        <v>2.395</v>
      </c>
      <c r="U93" s="13">
        <v>3.03797142857153</v>
      </c>
      <c r="V93" s="14">
        <f t="shared" si="154"/>
        <v>1.1975</v>
      </c>
      <c r="W93" s="14">
        <v>0.22699047619048701</v>
      </c>
      <c r="X93" s="13">
        <f t="shared" si="155"/>
        <v>10.551103465636823</v>
      </c>
      <c r="Y93" s="15">
        <f t="shared" si="156"/>
        <v>1.0891890573298516E-2</v>
      </c>
      <c r="Z93" s="16">
        <f t="shared" si="157"/>
        <v>1.0774535511528827</v>
      </c>
      <c r="AA93" s="17">
        <f t="shared" si="158"/>
        <v>98.922546448847115</v>
      </c>
      <c r="AB93" s="17">
        <f t="shared" si="159"/>
        <v>1.2902506275055769E-2</v>
      </c>
      <c r="AD93" s="14">
        <v>-26.31</v>
      </c>
      <c r="AE93">
        <v>1.1100000000000001</v>
      </c>
      <c r="AF93" s="14">
        <f t="shared" si="119"/>
        <v>0.55500000000000005</v>
      </c>
      <c r="AG93" s="14">
        <v>76.11</v>
      </c>
      <c r="AH93" s="14">
        <f t="shared" si="144"/>
        <v>1.4584154513204575E-2</v>
      </c>
      <c r="AI93" s="15">
        <f t="shared" si="145"/>
        <v>1.0941549267999999E-2</v>
      </c>
      <c r="AJ93" s="16">
        <f t="shared" si="120"/>
        <v>1.0823127485384816</v>
      </c>
      <c r="AK93" s="17">
        <f t="shared" si="121"/>
        <v>98.917687251461516</v>
      </c>
      <c r="AL93" s="17">
        <f t="shared" si="146"/>
        <v>6.0068357543885727E-3</v>
      </c>
      <c r="AN93" s="14">
        <v>-32.270000000000003</v>
      </c>
      <c r="AO93" s="14">
        <v>86.137</v>
      </c>
      <c r="AP93" s="14">
        <f>AO93*1/100</f>
        <v>0.86136999999999997</v>
      </c>
      <c r="AQ93" s="14">
        <v>0.10866666666666668</v>
      </c>
      <c r="AR93" s="14">
        <f t="shared" ref="AR93:AR96" si="167">AO93/AQ93</f>
        <v>792.67177914110425</v>
      </c>
      <c r="AS93" s="15">
        <f t="shared" ref="AS93:AS96" si="168">(AN93/1000+1)*0.0112372</f>
        <v>1.0874575555999999E-2</v>
      </c>
      <c r="AT93" s="16">
        <f t="shared" ref="AT93:AT96" si="169">AS93/(1+AS93)*100</f>
        <v>1.0757591316428923</v>
      </c>
      <c r="AU93" s="17">
        <f t="shared" ref="AU93:AU96" si="170">100-AT93</f>
        <v>98.924240868357103</v>
      </c>
      <c r="AV93" s="17">
        <f t="shared" ref="AV93:AV96" si="171">AT93*AP93/100</f>
        <v>9.2662664322323805E-3</v>
      </c>
      <c r="AW93">
        <f>(AO93*1.5/100+$CK$107*$CK$99/100)/(AQ93*1.5/100+$CK$102*$CK$107/100)</f>
        <v>792.67177914110414</v>
      </c>
    </row>
    <row r="94" spans="1:49" x14ac:dyDescent="0.3">
      <c r="A94">
        <v>93</v>
      </c>
      <c r="B94" t="str">
        <f t="shared" si="122"/>
        <v>BSN0T3</v>
      </c>
      <c r="C94" t="s">
        <v>12</v>
      </c>
      <c r="D94" t="s">
        <v>7</v>
      </c>
      <c r="E94" t="s">
        <v>20</v>
      </c>
      <c r="F94" t="s">
        <v>41</v>
      </c>
      <c r="G94" t="s">
        <v>13</v>
      </c>
      <c r="H94">
        <v>73.109701106581255</v>
      </c>
      <c r="I94">
        <v>92.817821009241797</v>
      </c>
      <c r="J94">
        <v>18.717424424174247</v>
      </c>
      <c r="K94">
        <v>1.0245151762636961</v>
      </c>
      <c r="L94">
        <v>6.15</v>
      </c>
      <c r="M94" s="8">
        <v>73.416634103829296</v>
      </c>
      <c r="N94" s="8">
        <v>32.850290167283134</v>
      </c>
      <c r="O94" s="8">
        <v>35.305855417023757</v>
      </c>
      <c r="P94" s="8">
        <v>20.914102548093631</v>
      </c>
      <c r="Q94" s="8"/>
      <c r="R94" s="8">
        <v>50</v>
      </c>
      <c r="S94">
        <v>-22.947184132885916</v>
      </c>
      <c r="T94">
        <v>2.08</v>
      </c>
      <c r="U94" s="14">
        <v>3.05294285714296</v>
      </c>
      <c r="V94" s="14">
        <f t="shared" si="154"/>
        <v>1.04</v>
      </c>
      <c r="W94" s="14">
        <v>0.22764761904763001</v>
      </c>
      <c r="X94" s="13">
        <f t="shared" si="155"/>
        <v>9.1369284190264608</v>
      </c>
      <c r="Y94" s="15">
        <f t="shared" si="156"/>
        <v>1.0979337902461934E-2</v>
      </c>
      <c r="Z94" s="16">
        <f t="shared" si="157"/>
        <v>1.0860101181930593</v>
      </c>
      <c r="AA94" s="17">
        <f t="shared" si="158"/>
        <v>98.913989881806941</v>
      </c>
      <c r="AB94" s="17">
        <f t="shared" si="159"/>
        <v>1.1294505229207816E-2</v>
      </c>
      <c r="AD94" s="14">
        <v>-26.31</v>
      </c>
      <c r="AE94">
        <v>1.1100000000000001</v>
      </c>
      <c r="AF94" s="14">
        <f t="shared" si="119"/>
        <v>0.55500000000000005</v>
      </c>
      <c r="AG94" s="14">
        <v>77.11</v>
      </c>
      <c r="AH94" s="14">
        <f t="shared" si="144"/>
        <v>1.4395020101154196E-2</v>
      </c>
      <c r="AI94" s="15">
        <f t="shared" si="145"/>
        <v>1.0941549267999999E-2</v>
      </c>
      <c r="AJ94" s="16">
        <f t="shared" si="120"/>
        <v>1.0823127485384816</v>
      </c>
      <c r="AK94" s="17">
        <f t="shared" si="121"/>
        <v>98.917687251461516</v>
      </c>
      <c r="AL94" s="17">
        <f t="shared" si="146"/>
        <v>6.0068357543885727E-3</v>
      </c>
      <c r="AN94" s="14">
        <v>-16.899999999999999</v>
      </c>
      <c r="AO94" s="14">
        <v>55.933333333333337</v>
      </c>
      <c r="AP94" s="14">
        <f t="shared" ref="AP94:AP96" si="172">AO94*1/100</f>
        <v>0.55933333333333335</v>
      </c>
      <c r="AQ94" s="14">
        <v>2.4666666666666667E-2</v>
      </c>
      <c r="AR94" s="14">
        <f t="shared" si="167"/>
        <v>2267.5675675675679</v>
      </c>
      <c r="AS94" s="15">
        <f t="shared" si="168"/>
        <v>1.1047291319999999E-2</v>
      </c>
      <c r="AT94" s="16">
        <f t="shared" si="169"/>
        <v>1.0926582183487097</v>
      </c>
      <c r="AU94" s="17">
        <f t="shared" si="170"/>
        <v>98.907341781651297</v>
      </c>
      <c r="AV94" s="17">
        <f t="shared" si="171"/>
        <v>6.1116016346304492E-3</v>
      </c>
      <c r="AW94">
        <f t="shared" ref="AW94:AW96" si="173">(AO94*1.5/100+$CK$107*$CK$99/100)/(AQ94*1.5/100+$CK$102*$CK$107/100)</f>
        <v>2267.5675675675679</v>
      </c>
    </row>
    <row r="95" spans="1:49" x14ac:dyDescent="0.3">
      <c r="A95">
        <v>94</v>
      </c>
      <c r="B95" t="str">
        <f t="shared" si="122"/>
        <v>HAN0T3</v>
      </c>
      <c r="C95" t="s">
        <v>14</v>
      </c>
      <c r="D95" t="s">
        <v>7</v>
      </c>
      <c r="E95" t="s">
        <v>20</v>
      </c>
      <c r="F95" t="s">
        <v>41</v>
      </c>
      <c r="G95" t="s">
        <v>15</v>
      </c>
      <c r="H95">
        <v>82.764508009739856</v>
      </c>
      <c r="I95">
        <v>214.24321172882225</v>
      </c>
      <c r="J95">
        <v>0.7128437130496712</v>
      </c>
      <c r="K95">
        <v>2.0482617834024532</v>
      </c>
      <c r="L95">
        <v>7.18</v>
      </c>
      <c r="M95" s="8">
        <v>106.82498405895109</v>
      </c>
      <c r="N95" s="8">
        <v>43.148970846348078</v>
      </c>
      <c r="O95" s="8">
        <v>205.09629925238235</v>
      </c>
      <c r="P95" s="8">
        <v>22.374121520814718</v>
      </c>
      <c r="Q95" s="8"/>
      <c r="R95" s="8">
        <v>50</v>
      </c>
      <c r="S95">
        <v>-20.729017170697723</v>
      </c>
      <c r="T95">
        <v>1.7769999999999999</v>
      </c>
      <c r="U95" s="14">
        <v>3.06791428571439</v>
      </c>
      <c r="V95" s="14">
        <f t="shared" si="154"/>
        <v>0.88849999999999996</v>
      </c>
      <c r="W95" s="14">
        <v>0.228304761904773</v>
      </c>
      <c r="X95" s="13">
        <f t="shared" si="155"/>
        <v>7.7834556983143219</v>
      </c>
      <c r="Y95" s="15">
        <f t="shared" si="156"/>
        <v>1.1004263888249434E-2</v>
      </c>
      <c r="Z95" s="16">
        <f t="shared" si="157"/>
        <v>1.0884488108811559</v>
      </c>
      <c r="AA95" s="17">
        <f t="shared" si="158"/>
        <v>98.911551189118839</v>
      </c>
      <c r="AB95" s="17">
        <f t="shared" si="159"/>
        <v>9.67086768467907E-3</v>
      </c>
      <c r="AD95" s="14">
        <v>-26.31</v>
      </c>
      <c r="AE95">
        <v>1.1100000000000001</v>
      </c>
      <c r="AF95" s="14">
        <f t="shared" si="119"/>
        <v>0.55500000000000005</v>
      </c>
      <c r="AG95" s="14">
        <v>78.11</v>
      </c>
      <c r="AH95" s="14">
        <f t="shared" si="144"/>
        <v>1.4210728459864295E-2</v>
      </c>
      <c r="AI95" s="15">
        <f t="shared" si="145"/>
        <v>1.0941549267999999E-2</v>
      </c>
      <c r="AJ95" s="16">
        <f t="shared" si="120"/>
        <v>1.0823127485384816</v>
      </c>
      <c r="AK95" s="17">
        <f t="shared" si="121"/>
        <v>98.917687251461516</v>
      </c>
      <c r="AL95" s="17">
        <f t="shared" si="146"/>
        <v>6.0068357543885727E-3</v>
      </c>
      <c r="AN95" s="14">
        <v>-12.39</v>
      </c>
      <c r="AO95" s="14">
        <v>47.193666666666672</v>
      </c>
      <c r="AP95" s="14">
        <f t="shared" si="172"/>
        <v>0.47193666666666673</v>
      </c>
      <c r="AQ95" s="14">
        <v>6.7000000000000004E-2</v>
      </c>
      <c r="AR95" s="14">
        <f t="shared" si="167"/>
        <v>704.38308457711446</v>
      </c>
      <c r="AS95" s="15">
        <f t="shared" si="168"/>
        <v>1.1097971092E-2</v>
      </c>
      <c r="AT95" s="16">
        <f t="shared" si="169"/>
        <v>1.0976158007728998</v>
      </c>
      <c r="AU95" s="17">
        <f t="shared" si="170"/>
        <v>98.9023841992271</v>
      </c>
      <c r="AV95" s="17">
        <f t="shared" si="171"/>
        <v>5.1800514229742647E-3</v>
      </c>
      <c r="AW95">
        <f t="shared" si="173"/>
        <v>704.38308457711457</v>
      </c>
    </row>
    <row r="96" spans="1:49" x14ac:dyDescent="0.3">
      <c r="A96">
        <v>95</v>
      </c>
      <c r="B96" t="str">
        <f t="shared" si="122"/>
        <v>PLN0T3</v>
      </c>
      <c r="C96" t="s">
        <v>16</v>
      </c>
      <c r="D96" t="s">
        <v>7</v>
      </c>
      <c r="E96" t="s">
        <v>20</v>
      </c>
      <c r="F96" t="s">
        <v>41</v>
      </c>
      <c r="G96" t="s">
        <v>17</v>
      </c>
      <c r="H96">
        <v>75.948700696330377</v>
      </c>
      <c r="I96">
        <v>96.931801352585609</v>
      </c>
      <c r="J96">
        <v>26.214092036009699</v>
      </c>
      <c r="K96">
        <v>2.2070652953860499</v>
      </c>
      <c r="L96">
        <v>6.22</v>
      </c>
      <c r="M96" s="8">
        <v>65.201894543474907</v>
      </c>
      <c r="N96" s="8">
        <v>33.282828070064241</v>
      </c>
      <c r="O96" s="8">
        <v>37.543617245503597</v>
      </c>
      <c r="P96" s="8">
        <v>19.404973081624817</v>
      </c>
      <c r="Q96" s="8"/>
      <c r="R96" s="8">
        <v>50</v>
      </c>
      <c r="S96">
        <v>-21.592204498209778</v>
      </c>
      <c r="T96">
        <v>1.744</v>
      </c>
      <c r="U96" s="13">
        <v>3.0828857142858199</v>
      </c>
      <c r="V96" s="14">
        <f t="shared" si="154"/>
        <v>0.872</v>
      </c>
      <c r="W96" s="14">
        <v>0.228961904761916</v>
      </c>
      <c r="X96" s="13">
        <f t="shared" si="155"/>
        <v>7.6169876461041977</v>
      </c>
      <c r="Y96" s="15">
        <f t="shared" si="156"/>
        <v>1.0994564079612716E-2</v>
      </c>
      <c r="Z96" s="16">
        <f t="shared" si="157"/>
        <v>1.0874998214873615</v>
      </c>
      <c r="AA96" s="17">
        <f t="shared" si="158"/>
        <v>98.912500178512644</v>
      </c>
      <c r="AB96" s="17">
        <f t="shared" si="159"/>
        <v>9.4829984433697917E-3</v>
      </c>
      <c r="AD96" s="14">
        <v>-26.31</v>
      </c>
      <c r="AE96">
        <v>1.1100000000000001</v>
      </c>
      <c r="AF96" s="14">
        <f t="shared" si="119"/>
        <v>0.55500000000000005</v>
      </c>
      <c r="AG96" s="14">
        <v>79.11</v>
      </c>
      <c r="AH96" s="14">
        <f t="shared" si="144"/>
        <v>1.4031095942358742E-2</v>
      </c>
      <c r="AI96" s="15">
        <f t="shared" si="145"/>
        <v>1.0941549267999999E-2</v>
      </c>
      <c r="AJ96" s="16">
        <f t="shared" si="120"/>
        <v>1.0823127485384816</v>
      </c>
      <c r="AK96" s="17">
        <f t="shared" si="121"/>
        <v>98.917687251461516</v>
      </c>
      <c r="AL96" s="17">
        <f t="shared" si="146"/>
        <v>6.0068357543885727E-3</v>
      </c>
      <c r="AN96" s="14">
        <v>-10.65</v>
      </c>
      <c r="AO96" s="14">
        <v>50.042999999999999</v>
      </c>
      <c r="AP96" s="14">
        <f t="shared" si="172"/>
        <v>0.50043000000000004</v>
      </c>
      <c r="AQ96" s="14">
        <v>3.1333333333333331E-2</v>
      </c>
      <c r="AR96" s="14">
        <f t="shared" si="167"/>
        <v>1597.1170212765958</v>
      </c>
      <c r="AS96" s="15">
        <f t="shared" si="168"/>
        <v>1.1117523819999999E-2</v>
      </c>
      <c r="AT96" s="16">
        <f t="shared" si="169"/>
        <v>1.0995283493849473</v>
      </c>
      <c r="AU96" s="17">
        <f t="shared" si="170"/>
        <v>98.900471650615046</v>
      </c>
      <c r="AV96" s="17">
        <f t="shared" si="171"/>
        <v>5.5023697188270916E-3</v>
      </c>
      <c r="AW96">
        <f t="shared" si="173"/>
        <v>1597.1170212765958</v>
      </c>
    </row>
    <row r="97" spans="1:49" x14ac:dyDescent="0.3">
      <c r="A97">
        <v>96</v>
      </c>
      <c r="B97" t="str">
        <f t="shared" si="122"/>
        <v>CON0T3</v>
      </c>
      <c r="C97" t="s">
        <v>6</v>
      </c>
      <c r="D97" t="s">
        <v>7</v>
      </c>
      <c r="E97" t="s">
        <v>20</v>
      </c>
      <c r="F97" t="s">
        <v>41</v>
      </c>
      <c r="G97" t="s">
        <v>9</v>
      </c>
      <c r="H97">
        <v>72.88447274280243</v>
      </c>
      <c r="I97">
        <v>92.522450975775556</v>
      </c>
      <c r="J97">
        <v>26.578324680780071</v>
      </c>
      <c r="K97">
        <v>1.2115106541380514</v>
      </c>
      <c r="L97">
        <v>6.05</v>
      </c>
      <c r="M97" s="8">
        <v>62.044696113839734</v>
      </c>
      <c r="N97" s="8">
        <v>32.182869753032811</v>
      </c>
      <c r="O97" s="8">
        <v>38.111914817192094</v>
      </c>
      <c r="P97" s="8">
        <v>16.676214419143339</v>
      </c>
      <c r="Q97" s="8"/>
      <c r="R97" s="8">
        <v>50</v>
      </c>
      <c r="S97">
        <v>-26.317287847746819</v>
      </c>
      <c r="T97">
        <v>1.125</v>
      </c>
      <c r="U97" s="14">
        <v>3.0978571428572499</v>
      </c>
      <c r="V97" s="14">
        <f t="shared" si="154"/>
        <v>0.5625</v>
      </c>
      <c r="W97" s="14">
        <v>0.22961904761905899</v>
      </c>
      <c r="X97" s="13">
        <f t="shared" si="155"/>
        <v>4.8994193280793921</v>
      </c>
      <c r="Y97" s="15">
        <f t="shared" si="156"/>
        <v>1.09414673729973E-2</v>
      </c>
      <c r="Z97" s="16">
        <f t="shared" si="157"/>
        <v>1.0823047353502546</v>
      </c>
      <c r="AA97" s="17">
        <f t="shared" si="158"/>
        <v>98.917695264649751</v>
      </c>
      <c r="AB97" s="17">
        <f t="shared" si="159"/>
        <v>6.0879641363451821E-3</v>
      </c>
      <c r="AD97" s="14">
        <v>-26.31</v>
      </c>
      <c r="AE97">
        <v>1.1100000000000001</v>
      </c>
      <c r="AF97" s="14">
        <f t="shared" si="119"/>
        <v>0.55500000000000005</v>
      </c>
      <c r="AG97" s="14">
        <v>80.11</v>
      </c>
      <c r="AH97" s="14">
        <f t="shared" si="144"/>
        <v>1.3855948071401824E-2</v>
      </c>
      <c r="AI97" s="15">
        <f t="shared" si="145"/>
        <v>1.0941549267999999E-2</v>
      </c>
      <c r="AJ97" s="16">
        <f t="shared" si="120"/>
        <v>1.0823127485384816</v>
      </c>
      <c r="AK97" s="17">
        <f t="shared" si="121"/>
        <v>98.917687251461516</v>
      </c>
      <c r="AL97" s="17">
        <f t="shared" si="146"/>
        <v>6.0068357543885727E-3</v>
      </c>
      <c r="AN97" s="14"/>
      <c r="AO97" s="14"/>
      <c r="AP97" s="14"/>
      <c r="AQ97" s="14"/>
      <c r="AR97" s="14"/>
      <c r="AS97" s="15"/>
      <c r="AT97" s="16"/>
      <c r="AU97" s="17"/>
      <c r="AV97" s="17"/>
    </row>
    <row r="98" spans="1:49" x14ac:dyDescent="0.3">
      <c r="A98">
        <v>97</v>
      </c>
      <c r="B98" t="str">
        <f t="shared" si="122"/>
        <v>LDN0T3</v>
      </c>
      <c r="C98" t="s">
        <v>10</v>
      </c>
      <c r="D98" t="s">
        <v>7</v>
      </c>
      <c r="E98" t="s">
        <v>20</v>
      </c>
      <c r="F98" t="s">
        <v>41</v>
      </c>
      <c r="G98" t="s">
        <v>11</v>
      </c>
      <c r="H98">
        <v>72.124953737589053</v>
      </c>
      <c r="I98">
        <v>141.55975679254897</v>
      </c>
      <c r="J98">
        <v>27.536436283748873</v>
      </c>
      <c r="K98">
        <v>1.0920543552900821</v>
      </c>
      <c r="L98">
        <v>6.08</v>
      </c>
      <c r="M98" s="8">
        <v>70.555125485030786</v>
      </c>
      <c r="N98" s="8">
        <v>33.004988556880235</v>
      </c>
      <c r="O98" s="8">
        <v>39.035823710150169</v>
      </c>
      <c r="P98" s="8">
        <v>17.137563439011316</v>
      </c>
      <c r="Q98" s="8"/>
      <c r="R98" s="8">
        <v>50</v>
      </c>
      <c r="S98">
        <v>-30.990335081795536</v>
      </c>
      <c r="T98">
        <v>2.476</v>
      </c>
      <c r="U98" s="14">
        <v>3.1128285714286799</v>
      </c>
      <c r="V98" s="14">
        <f t="shared" si="154"/>
        <v>1.238</v>
      </c>
      <c r="W98" s="14">
        <v>0.23027619047620199</v>
      </c>
      <c r="X98" s="13">
        <f t="shared" si="155"/>
        <v>10.752305719838994</v>
      </c>
      <c r="Y98" s="15">
        <f t="shared" si="156"/>
        <v>1.0888955406618847E-2</v>
      </c>
      <c r="Z98" s="16">
        <f t="shared" si="157"/>
        <v>1.077166324587935</v>
      </c>
      <c r="AA98" s="17">
        <f t="shared" si="158"/>
        <v>98.922833675412065</v>
      </c>
      <c r="AB98" s="17">
        <f t="shared" si="159"/>
        <v>1.3335319098398635E-2</v>
      </c>
      <c r="AD98" s="14">
        <v>-26.31</v>
      </c>
      <c r="AE98">
        <v>1.1100000000000001</v>
      </c>
      <c r="AF98" s="14">
        <f t="shared" si="119"/>
        <v>0.55500000000000005</v>
      </c>
      <c r="AG98" s="14">
        <v>81.11</v>
      </c>
      <c r="AH98" s="14">
        <f t="shared" si="144"/>
        <v>1.3685118974232526E-2</v>
      </c>
      <c r="AI98" s="15">
        <f t="shared" si="145"/>
        <v>1.0941549267999999E-2</v>
      </c>
      <c r="AJ98" s="16">
        <f t="shared" si="120"/>
        <v>1.0823127485384816</v>
      </c>
      <c r="AK98" s="17">
        <f t="shared" si="121"/>
        <v>98.917687251461516</v>
      </c>
      <c r="AL98" s="17">
        <f t="shared" si="146"/>
        <v>6.0068357543885727E-3</v>
      </c>
      <c r="AN98" s="14">
        <v>-32.270000000000003</v>
      </c>
      <c r="AO98" s="14">
        <v>86.137</v>
      </c>
      <c r="AP98" s="14">
        <f>AO98*1/100</f>
        <v>0.86136999999999997</v>
      </c>
      <c r="AQ98" s="14">
        <v>0.10866666666666668</v>
      </c>
      <c r="AR98" s="14">
        <f t="shared" ref="AR98:AR101" si="174">AO98/AQ98</f>
        <v>792.67177914110425</v>
      </c>
      <c r="AS98" s="15">
        <f t="shared" ref="AS98:AS101" si="175">(AN98/1000+1)*0.0112372</f>
        <v>1.0874575555999999E-2</v>
      </c>
      <c r="AT98" s="16">
        <f t="shared" ref="AT98:AT101" si="176">AS98/(1+AS98)*100</f>
        <v>1.0757591316428923</v>
      </c>
      <c r="AU98" s="17">
        <f t="shared" ref="AU98:AU101" si="177">100-AT98</f>
        <v>98.924240868357103</v>
      </c>
      <c r="AV98" s="17">
        <f t="shared" ref="AV98:AV101" si="178">AT98*AP98/100</f>
        <v>9.2662664322323805E-3</v>
      </c>
      <c r="AW98">
        <f>(AO98*1.5/100+$CK$107*$CK$99/100)/(AQ98*1.5/100+$CK$102*$CK$107/100)</f>
        <v>792.67177914110414</v>
      </c>
    </row>
    <row r="99" spans="1:49" x14ac:dyDescent="0.3">
      <c r="A99">
        <v>98</v>
      </c>
      <c r="B99" t="str">
        <f t="shared" si="122"/>
        <v>BSN0T3</v>
      </c>
      <c r="C99" t="s">
        <v>12</v>
      </c>
      <c r="D99" t="s">
        <v>7</v>
      </c>
      <c r="E99" t="s">
        <v>20</v>
      </c>
      <c r="F99" t="s">
        <v>41</v>
      </c>
      <c r="G99" t="s">
        <v>13</v>
      </c>
      <c r="H99">
        <v>75.400638713806018</v>
      </c>
      <c r="I99">
        <v>90.566393909854042</v>
      </c>
      <c r="J99">
        <v>19.867309031208798</v>
      </c>
      <c r="K99">
        <v>1.0405820846819513</v>
      </c>
      <c r="L99">
        <v>6.15</v>
      </c>
      <c r="M99" s="8">
        <v>58.462150086550473</v>
      </c>
      <c r="N99" s="8">
        <v>27.406766080363258</v>
      </c>
      <c r="O99" s="8">
        <v>37.856312992841325</v>
      </c>
      <c r="P99" s="8">
        <v>16.209926948880796</v>
      </c>
      <c r="Q99" s="8"/>
      <c r="R99" s="8">
        <v>50</v>
      </c>
      <c r="S99">
        <v>-21.386100668236448</v>
      </c>
      <c r="T99">
        <v>2.0379999999999998</v>
      </c>
      <c r="U99" s="13">
        <v>3.1278000000001098</v>
      </c>
      <c r="V99" s="14">
        <f t="shared" si="154"/>
        <v>1.0189999999999999</v>
      </c>
      <c r="W99" s="14">
        <v>0.23093333333334501</v>
      </c>
      <c r="X99" s="13">
        <f t="shared" si="155"/>
        <v>8.8250577367201064</v>
      </c>
      <c r="Y99" s="15">
        <f t="shared" si="156"/>
        <v>1.0996880109570893E-2</v>
      </c>
      <c r="Z99" s="16">
        <f t="shared" si="157"/>
        <v>1.0877264139904232</v>
      </c>
      <c r="AA99" s="17">
        <f t="shared" si="158"/>
        <v>98.912273586009576</v>
      </c>
      <c r="AB99" s="17">
        <f t="shared" si="159"/>
        <v>1.1083932158562413E-2</v>
      </c>
      <c r="AD99" s="14">
        <v>-26.31</v>
      </c>
      <c r="AE99">
        <v>1.1100000000000001</v>
      </c>
      <c r="AF99" s="14">
        <f t="shared" si="119"/>
        <v>0.55500000000000005</v>
      </c>
      <c r="AG99" s="14">
        <v>82.11</v>
      </c>
      <c r="AH99" s="14">
        <f t="shared" si="144"/>
        <v>1.3518450858604312E-2</v>
      </c>
      <c r="AI99" s="15">
        <f t="shared" si="145"/>
        <v>1.0941549267999999E-2</v>
      </c>
      <c r="AJ99" s="16">
        <f t="shared" si="120"/>
        <v>1.0823127485384816</v>
      </c>
      <c r="AK99" s="17">
        <f t="shared" si="121"/>
        <v>98.917687251461516</v>
      </c>
      <c r="AL99" s="17">
        <f t="shared" si="146"/>
        <v>6.0068357543885727E-3</v>
      </c>
      <c r="AN99" s="14">
        <v>-16.899999999999999</v>
      </c>
      <c r="AO99" s="14">
        <v>55.933333333333337</v>
      </c>
      <c r="AP99" s="14">
        <f t="shared" ref="AP99:AP101" si="179">AO99*1/100</f>
        <v>0.55933333333333335</v>
      </c>
      <c r="AQ99" s="14">
        <v>2.4666666666666667E-2</v>
      </c>
      <c r="AR99" s="14">
        <f t="shared" si="174"/>
        <v>2267.5675675675679</v>
      </c>
      <c r="AS99" s="15">
        <f t="shared" si="175"/>
        <v>1.1047291319999999E-2</v>
      </c>
      <c r="AT99" s="16">
        <f t="shared" si="176"/>
        <v>1.0926582183487097</v>
      </c>
      <c r="AU99" s="17">
        <f t="shared" si="177"/>
        <v>98.907341781651297</v>
      </c>
      <c r="AV99" s="17">
        <f t="shared" si="178"/>
        <v>6.1116016346304492E-3</v>
      </c>
      <c r="AW99">
        <f t="shared" ref="AW99:AW101" si="180">(AO99*1.5/100+$CK$107*$CK$99/100)/(AQ99*1.5/100+$CK$102*$CK$107/100)</f>
        <v>2267.5675675675679</v>
      </c>
    </row>
    <row r="100" spans="1:49" x14ac:dyDescent="0.3">
      <c r="A100">
        <v>99</v>
      </c>
      <c r="B100" t="str">
        <f t="shared" si="122"/>
        <v>HAN0T3</v>
      </c>
      <c r="C100" t="s">
        <v>14</v>
      </c>
      <c r="D100" t="s">
        <v>7</v>
      </c>
      <c r="E100" t="s">
        <v>20</v>
      </c>
      <c r="F100" t="s">
        <v>41</v>
      </c>
      <c r="G100" t="s">
        <v>15</v>
      </c>
      <c r="H100">
        <v>87.399521942110184</v>
      </c>
      <c r="I100">
        <v>274.45567705663825</v>
      </c>
      <c r="J100">
        <v>1.2602321547356541</v>
      </c>
      <c r="K100">
        <v>1.1197429955558333</v>
      </c>
      <c r="L100">
        <v>7.29</v>
      </c>
      <c r="M100" s="8">
        <v>104.88984980065214</v>
      </c>
      <c r="N100" s="8">
        <v>41.79803420578753</v>
      </c>
      <c r="O100" s="8">
        <v>204.39952567550196</v>
      </c>
      <c r="P100" s="8">
        <v>21.716256510248073</v>
      </c>
      <c r="Q100" s="8"/>
      <c r="R100" s="8">
        <v>50</v>
      </c>
      <c r="S100">
        <v>-20.466795961276208</v>
      </c>
      <c r="T100">
        <v>1.8220000000000001</v>
      </c>
      <c r="U100" s="14">
        <v>3.1427714285715398</v>
      </c>
      <c r="V100" s="14">
        <f t="shared" si="154"/>
        <v>0.91100000000000003</v>
      </c>
      <c r="W100" s="14">
        <v>0.231590476190488</v>
      </c>
      <c r="X100" s="13">
        <f t="shared" si="155"/>
        <v>7.8673356088329252</v>
      </c>
      <c r="Y100" s="15">
        <f t="shared" si="156"/>
        <v>1.1007210520423947E-2</v>
      </c>
      <c r="Z100" s="16">
        <f t="shared" si="157"/>
        <v>1.0887370936511815</v>
      </c>
      <c r="AA100" s="17">
        <f t="shared" si="158"/>
        <v>98.911262906348824</v>
      </c>
      <c r="AB100" s="17">
        <f t="shared" si="159"/>
        <v>9.9183949231622642E-3</v>
      </c>
      <c r="AD100" s="14">
        <v>-26.31</v>
      </c>
      <c r="AE100">
        <v>1.1100000000000001</v>
      </c>
      <c r="AF100" s="14">
        <f t="shared" si="119"/>
        <v>0.55500000000000005</v>
      </c>
      <c r="AG100" s="14">
        <v>83.11</v>
      </c>
      <c r="AH100" s="14">
        <f t="shared" si="144"/>
        <v>1.3355793526651427E-2</v>
      </c>
      <c r="AI100" s="15">
        <f t="shared" si="145"/>
        <v>1.0941549267999999E-2</v>
      </c>
      <c r="AJ100" s="16">
        <f t="shared" si="120"/>
        <v>1.0823127485384816</v>
      </c>
      <c r="AK100" s="17">
        <f t="shared" si="121"/>
        <v>98.917687251461516</v>
      </c>
      <c r="AL100" s="17">
        <f t="shared" si="146"/>
        <v>6.0068357543885727E-3</v>
      </c>
      <c r="AN100" s="14">
        <v>-12.39</v>
      </c>
      <c r="AO100" s="14">
        <v>47.193666666666672</v>
      </c>
      <c r="AP100" s="14">
        <f t="shared" si="179"/>
        <v>0.47193666666666673</v>
      </c>
      <c r="AQ100" s="14">
        <v>6.7000000000000004E-2</v>
      </c>
      <c r="AR100" s="14">
        <f t="shared" si="174"/>
        <v>704.38308457711446</v>
      </c>
      <c r="AS100" s="15">
        <f t="shared" si="175"/>
        <v>1.1097971092E-2</v>
      </c>
      <c r="AT100" s="16">
        <f t="shared" si="176"/>
        <v>1.0976158007728998</v>
      </c>
      <c r="AU100" s="17">
        <f t="shared" si="177"/>
        <v>98.9023841992271</v>
      </c>
      <c r="AV100" s="17">
        <f t="shared" si="178"/>
        <v>5.1800514229742647E-3</v>
      </c>
      <c r="AW100">
        <f t="shared" si="180"/>
        <v>704.38308457711457</v>
      </c>
    </row>
    <row r="101" spans="1:49" x14ac:dyDescent="0.3">
      <c r="A101">
        <v>100</v>
      </c>
      <c r="B101" t="str">
        <f t="shared" si="122"/>
        <v>PLN0T3</v>
      </c>
      <c r="C101" t="s">
        <v>16</v>
      </c>
      <c r="D101" t="s">
        <v>7</v>
      </c>
      <c r="E101" t="s">
        <v>20</v>
      </c>
      <c r="F101" t="s">
        <v>41</v>
      </c>
      <c r="G101" t="s">
        <v>17</v>
      </c>
      <c r="H101">
        <v>80.471323717126381</v>
      </c>
      <c r="I101">
        <v>86.905201659944765</v>
      </c>
      <c r="J101">
        <v>27.983075101655071</v>
      </c>
      <c r="K101">
        <v>1.4450970057469659</v>
      </c>
      <c r="L101">
        <v>6.21</v>
      </c>
      <c r="M101" s="8">
        <v>66.787689999753482</v>
      </c>
      <c r="N101" s="8">
        <v>30.743264185636189</v>
      </c>
      <c r="O101" s="8">
        <v>37.51466285669909</v>
      </c>
      <c r="P101" s="8">
        <v>16.721909133708685</v>
      </c>
      <c r="Q101" s="8"/>
      <c r="R101" s="8">
        <v>50</v>
      </c>
      <c r="S101">
        <v>-20.502507020925055</v>
      </c>
      <c r="T101">
        <v>1.84</v>
      </c>
      <c r="U101" s="14">
        <v>3.1577428571429702</v>
      </c>
      <c r="V101" s="14">
        <f t="shared" si="154"/>
        <v>0.92</v>
      </c>
      <c r="W101" s="14">
        <v>0.232247619047631</v>
      </c>
      <c r="X101" s="13">
        <f t="shared" si="155"/>
        <v>7.9225785286635801</v>
      </c>
      <c r="Y101" s="15">
        <f t="shared" si="156"/>
        <v>1.100680922810446E-2</v>
      </c>
      <c r="Z101" s="16">
        <f t="shared" si="157"/>
        <v>1.0886978334506046</v>
      </c>
      <c r="AA101" s="17">
        <f t="shared" si="158"/>
        <v>98.91130216654939</v>
      </c>
      <c r="AB101" s="17">
        <f t="shared" si="159"/>
        <v>1.0016020067745561E-2</v>
      </c>
      <c r="AD101" s="14">
        <v>-26.31</v>
      </c>
      <c r="AE101">
        <v>1.1100000000000001</v>
      </c>
      <c r="AF101" s="14">
        <f t="shared" si="119"/>
        <v>0.55500000000000005</v>
      </c>
      <c r="AG101" s="14">
        <v>84.11</v>
      </c>
      <c r="AH101" s="14">
        <f t="shared" si="144"/>
        <v>1.3197003923433601E-2</v>
      </c>
      <c r="AI101" s="15">
        <f t="shared" si="145"/>
        <v>1.0941549267999999E-2</v>
      </c>
      <c r="AJ101" s="16">
        <f t="shared" si="120"/>
        <v>1.0823127485384816</v>
      </c>
      <c r="AK101" s="17">
        <f t="shared" si="121"/>
        <v>98.917687251461516</v>
      </c>
      <c r="AL101" s="17">
        <f t="shared" si="146"/>
        <v>6.0068357543885727E-3</v>
      </c>
      <c r="AN101" s="14">
        <v>-10.65</v>
      </c>
      <c r="AO101" s="14">
        <v>50.042999999999999</v>
      </c>
      <c r="AP101" s="14">
        <f t="shared" si="179"/>
        <v>0.50043000000000004</v>
      </c>
      <c r="AQ101" s="14">
        <v>3.1333333333333331E-2</v>
      </c>
      <c r="AR101" s="14">
        <f t="shared" si="174"/>
        <v>1597.1170212765958</v>
      </c>
      <c r="AS101" s="15">
        <f t="shared" si="175"/>
        <v>1.1117523819999999E-2</v>
      </c>
      <c r="AT101" s="16">
        <f t="shared" si="176"/>
        <v>1.0995283493849473</v>
      </c>
      <c r="AU101" s="17">
        <f t="shared" si="177"/>
        <v>98.900471650615046</v>
      </c>
      <c r="AV101" s="17">
        <f t="shared" si="178"/>
        <v>5.5023697188270916E-3</v>
      </c>
      <c r="AW101">
        <f t="shared" si="180"/>
        <v>1597.1170212765958</v>
      </c>
    </row>
    <row r="102" spans="1:49" x14ac:dyDescent="0.3">
      <c r="A102">
        <v>101</v>
      </c>
      <c r="B102" t="str">
        <f t="shared" si="122"/>
        <v>CON1T3</v>
      </c>
      <c r="C102" t="s">
        <v>6</v>
      </c>
      <c r="D102" t="s">
        <v>18</v>
      </c>
      <c r="E102" t="s">
        <v>20</v>
      </c>
      <c r="F102" t="s">
        <v>41</v>
      </c>
      <c r="G102" t="s">
        <v>9</v>
      </c>
      <c r="H102">
        <v>74.279804304461948</v>
      </c>
      <c r="I102">
        <v>96.175954787054422</v>
      </c>
      <c r="J102">
        <v>95.574275171635563</v>
      </c>
      <c r="K102">
        <v>1.3920969329067685</v>
      </c>
      <c r="L102" s="4">
        <v>5.76</v>
      </c>
      <c r="M102" s="8">
        <v>57.448959226004462</v>
      </c>
      <c r="N102" s="8">
        <v>30.907146637354508</v>
      </c>
      <c r="O102" s="8">
        <v>33.670215352534235</v>
      </c>
      <c r="P102" s="8">
        <v>15.469561764364235</v>
      </c>
      <c r="Q102" s="8"/>
      <c r="R102" s="8">
        <v>50</v>
      </c>
      <c r="S102">
        <v>-26.650931176466017</v>
      </c>
      <c r="T102">
        <v>1.1259999999999999</v>
      </c>
      <c r="U102" s="13">
        <v>3.1727142857144002</v>
      </c>
      <c r="V102" s="14">
        <f t="shared" si="154"/>
        <v>0.56299999999999994</v>
      </c>
      <c r="W102" s="14">
        <v>0.23290476190477399</v>
      </c>
      <c r="X102" s="13">
        <f t="shared" si="155"/>
        <v>4.8345941525247946</v>
      </c>
      <c r="Y102" s="15">
        <f t="shared" si="156"/>
        <v>1.0937718156183815E-2</v>
      </c>
      <c r="Z102" s="16">
        <f t="shared" si="157"/>
        <v>1.0819378839809004</v>
      </c>
      <c r="AA102" s="17">
        <f t="shared" si="158"/>
        <v>98.918062116019101</v>
      </c>
      <c r="AB102" s="17">
        <f t="shared" si="159"/>
        <v>6.0913102868124687E-3</v>
      </c>
      <c r="AD102" s="14">
        <v>-26.31</v>
      </c>
      <c r="AE102">
        <v>1.1100000000000001</v>
      </c>
      <c r="AF102" s="14">
        <f t="shared" si="119"/>
        <v>0.55500000000000005</v>
      </c>
      <c r="AG102" s="14">
        <v>85.11</v>
      </c>
      <c r="AH102" s="14">
        <f t="shared" si="144"/>
        <v>1.3041945717307015E-2</v>
      </c>
      <c r="AI102" s="15">
        <f t="shared" si="145"/>
        <v>1.0941549267999999E-2</v>
      </c>
      <c r="AJ102" s="16">
        <f t="shared" si="120"/>
        <v>1.0823127485384816</v>
      </c>
      <c r="AK102" s="17">
        <f t="shared" si="121"/>
        <v>98.917687251461516</v>
      </c>
      <c r="AL102" s="17">
        <f t="shared" si="146"/>
        <v>6.0068357543885727E-3</v>
      </c>
      <c r="AN102" s="14"/>
      <c r="AO102" s="14"/>
      <c r="AP102" s="14"/>
      <c r="AQ102" s="14"/>
      <c r="AR102" s="14"/>
      <c r="AS102" s="15"/>
      <c r="AT102" s="16"/>
      <c r="AU102" s="17"/>
      <c r="AV102" s="17"/>
    </row>
    <row r="103" spans="1:49" x14ac:dyDescent="0.3">
      <c r="A103">
        <v>102</v>
      </c>
      <c r="B103" t="str">
        <f t="shared" si="122"/>
        <v>LDN1T3</v>
      </c>
      <c r="C103" t="s">
        <v>10</v>
      </c>
      <c r="D103" t="s">
        <v>18</v>
      </c>
      <c r="E103" t="s">
        <v>20</v>
      </c>
      <c r="F103" t="s">
        <v>41</v>
      </c>
      <c r="G103" t="s">
        <v>11</v>
      </c>
      <c r="H103">
        <v>66.748117618125917</v>
      </c>
      <c r="I103">
        <v>172.55203841303023</v>
      </c>
      <c r="J103">
        <v>95.187828173066578</v>
      </c>
      <c r="K103">
        <v>0.55721184343193597</v>
      </c>
      <c r="L103" s="2">
        <v>5.52</v>
      </c>
      <c r="M103" s="8">
        <v>56.689194969766334</v>
      </c>
      <c r="N103" s="8">
        <v>28.601410637631037</v>
      </c>
      <c r="O103" s="8">
        <v>30.168322217281801</v>
      </c>
      <c r="P103" s="8">
        <v>12.09621778266493</v>
      </c>
      <c r="Q103" s="8"/>
      <c r="R103" s="8">
        <v>50</v>
      </c>
      <c r="S103">
        <v>-31.156646588160157</v>
      </c>
      <c r="T103">
        <v>2.605</v>
      </c>
      <c r="U103" s="14">
        <v>3.1876857142858301</v>
      </c>
      <c r="V103" s="14">
        <f t="shared" si="154"/>
        <v>1.3025</v>
      </c>
      <c r="W103" s="14">
        <v>0.23356190476191699</v>
      </c>
      <c r="X103" s="13">
        <f t="shared" si="155"/>
        <v>11.153359973902532</v>
      </c>
      <c r="Y103" s="15">
        <f t="shared" si="156"/>
        <v>1.0887086530959525E-2</v>
      </c>
      <c r="Z103" s="16">
        <f t="shared" si="157"/>
        <v>1.0769834411794217</v>
      </c>
      <c r="AA103" s="17">
        <f t="shared" si="158"/>
        <v>98.923016558820578</v>
      </c>
      <c r="AB103" s="17">
        <f t="shared" si="159"/>
        <v>1.4027709321361968E-2</v>
      </c>
      <c r="AD103" s="14">
        <v>-26.31</v>
      </c>
      <c r="AE103">
        <v>1.1100000000000001</v>
      </c>
      <c r="AF103" s="14">
        <f t="shared" si="119"/>
        <v>0.55500000000000005</v>
      </c>
      <c r="AG103" s="14">
        <v>86.11</v>
      </c>
      <c r="AH103" s="14">
        <f t="shared" si="144"/>
        <v>1.2890488909534318E-2</v>
      </c>
      <c r="AI103" s="15">
        <f t="shared" si="145"/>
        <v>1.0941549267999999E-2</v>
      </c>
      <c r="AJ103" s="16">
        <f t="shared" si="120"/>
        <v>1.0823127485384816</v>
      </c>
      <c r="AK103" s="17">
        <f t="shared" si="121"/>
        <v>98.917687251461516</v>
      </c>
      <c r="AL103" s="17">
        <f t="shared" si="146"/>
        <v>6.0068357543885727E-3</v>
      </c>
      <c r="AN103" s="14">
        <v>-32.270000000000003</v>
      </c>
      <c r="AO103" s="14">
        <v>86.137</v>
      </c>
      <c r="AP103" s="14">
        <f>AO103*1/100</f>
        <v>0.86136999999999997</v>
      </c>
      <c r="AQ103" s="14">
        <v>0.10866666666666668</v>
      </c>
      <c r="AR103" s="14">
        <f t="shared" ref="AR103:AR106" si="181">AO103/AQ103</f>
        <v>792.67177914110425</v>
      </c>
      <c r="AS103" s="15">
        <f t="shared" ref="AS103:AS106" si="182">(AN103/1000+1)*0.0112372</f>
        <v>1.0874575555999999E-2</v>
      </c>
      <c r="AT103" s="16">
        <f t="shared" ref="AT103:AT106" si="183">AS103/(1+AS103)*100</f>
        <v>1.0757591316428923</v>
      </c>
      <c r="AU103" s="17">
        <f t="shared" ref="AU103:AU106" si="184">100-AT103</f>
        <v>98.924240868357103</v>
      </c>
      <c r="AV103" s="17">
        <f t="shared" ref="AV103:AV106" si="185">AT103*AP103/100</f>
        <v>9.2662664322323805E-3</v>
      </c>
      <c r="AW103">
        <f>(AO103*1.5/100+$CK$107*$CK$99/100)/(AQ103*1.5/100+$CK$102*$CK$107/100)</f>
        <v>792.67177914110414</v>
      </c>
    </row>
    <row r="104" spans="1:49" x14ac:dyDescent="0.3">
      <c r="A104">
        <v>103</v>
      </c>
      <c r="B104" t="str">
        <f t="shared" si="122"/>
        <v>BSN1T3</v>
      </c>
      <c r="C104" t="s">
        <v>12</v>
      </c>
      <c r="D104" t="s">
        <v>18</v>
      </c>
      <c r="E104" t="s">
        <v>20</v>
      </c>
      <c r="F104" t="s">
        <v>41</v>
      </c>
      <c r="G104" t="s">
        <v>13</v>
      </c>
      <c r="H104">
        <v>70.194324145617188</v>
      </c>
      <c r="I104">
        <v>105.34014312925576</v>
      </c>
      <c r="J104">
        <v>88.666807532057319</v>
      </c>
      <c r="K104">
        <v>0.71441464776277674</v>
      </c>
      <c r="L104" s="2">
        <v>5.53</v>
      </c>
      <c r="M104" s="8">
        <v>60.117240324255881</v>
      </c>
      <c r="N104" s="8">
        <v>28.544186127199094</v>
      </c>
      <c r="O104" s="8">
        <v>31.22713696165464</v>
      </c>
      <c r="P104" s="8">
        <v>12.569275650406636</v>
      </c>
      <c r="Q104" s="8"/>
      <c r="R104" s="8">
        <v>50</v>
      </c>
      <c r="S104">
        <v>-23.592023838545042</v>
      </c>
      <c r="T104">
        <v>1.9219999999999999</v>
      </c>
      <c r="U104" s="14">
        <v>3.2026571428572601</v>
      </c>
      <c r="V104" s="14">
        <f t="shared" si="154"/>
        <v>0.96099999999999997</v>
      </c>
      <c r="W104" s="14">
        <v>0.23421904761906001</v>
      </c>
      <c r="X104" s="13">
        <f t="shared" si="155"/>
        <v>8.2059935754072022</v>
      </c>
      <c r="Y104" s="15">
        <f t="shared" si="156"/>
        <v>1.09720917097215E-2</v>
      </c>
      <c r="Z104" s="16">
        <f t="shared" si="157"/>
        <v>1.0853011472518368</v>
      </c>
      <c r="AA104" s="17">
        <f t="shared" si="158"/>
        <v>98.91469885274816</v>
      </c>
      <c r="AB104" s="17">
        <f t="shared" si="159"/>
        <v>1.042974402509015E-2</v>
      </c>
      <c r="AD104" s="14">
        <v>-26.31</v>
      </c>
      <c r="AE104">
        <v>1.1100000000000001</v>
      </c>
      <c r="AF104" s="14">
        <f t="shared" si="119"/>
        <v>0.55500000000000005</v>
      </c>
      <c r="AG104" s="14">
        <v>87.11</v>
      </c>
      <c r="AH104" s="14">
        <f t="shared" si="144"/>
        <v>1.2742509470784067E-2</v>
      </c>
      <c r="AI104" s="15">
        <f t="shared" si="145"/>
        <v>1.0941549267999999E-2</v>
      </c>
      <c r="AJ104" s="16">
        <f t="shared" si="120"/>
        <v>1.0823127485384816</v>
      </c>
      <c r="AK104" s="17">
        <f t="shared" si="121"/>
        <v>98.917687251461516</v>
      </c>
      <c r="AL104" s="17">
        <f t="shared" si="146"/>
        <v>6.0068357543885727E-3</v>
      </c>
      <c r="AN104" s="14">
        <v>-16.899999999999999</v>
      </c>
      <c r="AO104" s="14">
        <v>55.933333333333337</v>
      </c>
      <c r="AP104" s="14">
        <f t="shared" ref="AP104:AP106" si="186">AO104*1/100</f>
        <v>0.55933333333333335</v>
      </c>
      <c r="AQ104" s="14">
        <v>2.4666666666666667E-2</v>
      </c>
      <c r="AR104" s="14">
        <f t="shared" si="181"/>
        <v>2267.5675675675679</v>
      </c>
      <c r="AS104" s="15">
        <f t="shared" si="182"/>
        <v>1.1047291319999999E-2</v>
      </c>
      <c r="AT104" s="16">
        <f t="shared" si="183"/>
        <v>1.0926582183487097</v>
      </c>
      <c r="AU104" s="17">
        <f t="shared" si="184"/>
        <v>98.907341781651297</v>
      </c>
      <c r="AV104" s="17">
        <f t="shared" si="185"/>
        <v>6.1116016346304492E-3</v>
      </c>
      <c r="AW104">
        <f t="shared" ref="AW104:AW106" si="187">(AO104*1.5/100+$CK$107*$CK$99/100)/(AQ104*1.5/100+$CK$102*$CK$107/100)</f>
        <v>2267.5675675675679</v>
      </c>
    </row>
    <row r="105" spans="1:49" x14ac:dyDescent="0.3">
      <c r="A105">
        <v>104</v>
      </c>
      <c r="B105" t="str">
        <f t="shared" si="122"/>
        <v>HAN1T3</v>
      </c>
      <c r="C105" t="s">
        <v>14</v>
      </c>
      <c r="D105" t="s">
        <v>18</v>
      </c>
      <c r="E105" t="s">
        <v>20</v>
      </c>
      <c r="F105" t="s">
        <v>41</v>
      </c>
      <c r="G105" t="s">
        <v>15</v>
      </c>
      <c r="H105">
        <v>78.818893962297366</v>
      </c>
      <c r="I105">
        <v>390.37107199395263</v>
      </c>
      <c r="J105">
        <v>34.912686106506655</v>
      </c>
      <c r="K105">
        <v>0.56907757287811389</v>
      </c>
      <c r="L105" s="2">
        <v>6.62</v>
      </c>
      <c r="M105" s="8">
        <v>108.03026670147352</v>
      </c>
      <c r="N105" s="8">
        <v>43.076982486053346</v>
      </c>
      <c r="O105" s="8">
        <v>229.70147082265979</v>
      </c>
      <c r="P105" s="8">
        <v>23.616602983930079</v>
      </c>
      <c r="Q105" s="8"/>
      <c r="R105" s="8">
        <v>50</v>
      </c>
      <c r="S105">
        <v>-20.942263212600817</v>
      </c>
      <c r="T105">
        <v>1.7929999999999999</v>
      </c>
      <c r="U105" s="13">
        <v>3.2176285714286901</v>
      </c>
      <c r="V105" s="14">
        <f t="shared" si="154"/>
        <v>0.89649999999999996</v>
      </c>
      <c r="W105" s="14">
        <v>0.23487619047620301</v>
      </c>
      <c r="X105" s="13">
        <f t="shared" si="155"/>
        <v>7.6338090990183254</v>
      </c>
      <c r="Y105" s="15">
        <f t="shared" si="156"/>
        <v>1.1001867599827362E-2</v>
      </c>
      <c r="Z105" s="16">
        <f t="shared" si="157"/>
        <v>1.0882143695685138</v>
      </c>
      <c r="AA105" s="17">
        <f t="shared" si="158"/>
        <v>98.911785630431481</v>
      </c>
      <c r="AB105" s="17">
        <f t="shared" si="159"/>
        <v>9.7558418231817254E-3</v>
      </c>
      <c r="AD105" s="14">
        <v>-26.31</v>
      </c>
      <c r="AE105">
        <v>1.1100000000000001</v>
      </c>
      <c r="AF105" s="14">
        <f t="shared" si="119"/>
        <v>0.55500000000000005</v>
      </c>
      <c r="AG105" s="14">
        <v>88.11</v>
      </c>
      <c r="AH105" s="14">
        <f t="shared" si="144"/>
        <v>1.2597889002383386E-2</v>
      </c>
      <c r="AI105" s="15">
        <f t="shared" si="145"/>
        <v>1.0941549267999999E-2</v>
      </c>
      <c r="AJ105" s="16">
        <f t="shared" si="120"/>
        <v>1.0823127485384816</v>
      </c>
      <c r="AK105" s="17">
        <f t="shared" si="121"/>
        <v>98.917687251461516</v>
      </c>
      <c r="AL105" s="17">
        <f t="shared" si="146"/>
        <v>6.0068357543885727E-3</v>
      </c>
      <c r="AN105" s="14">
        <v>-12.39</v>
      </c>
      <c r="AO105" s="14">
        <v>47.193666666666672</v>
      </c>
      <c r="AP105" s="14">
        <f t="shared" si="186"/>
        <v>0.47193666666666673</v>
      </c>
      <c r="AQ105" s="14">
        <v>6.7000000000000004E-2</v>
      </c>
      <c r="AR105" s="14">
        <f t="shared" si="181"/>
        <v>704.38308457711446</v>
      </c>
      <c r="AS105" s="15">
        <f t="shared" si="182"/>
        <v>1.1097971092E-2</v>
      </c>
      <c r="AT105" s="16">
        <f t="shared" si="183"/>
        <v>1.0976158007728998</v>
      </c>
      <c r="AU105" s="17">
        <f t="shared" si="184"/>
        <v>98.9023841992271</v>
      </c>
      <c r="AV105" s="17">
        <f t="shared" si="185"/>
        <v>5.1800514229742647E-3</v>
      </c>
      <c r="AW105">
        <f t="shared" si="187"/>
        <v>704.38308457711457</v>
      </c>
    </row>
    <row r="106" spans="1:49" x14ac:dyDescent="0.3">
      <c r="A106">
        <v>105</v>
      </c>
      <c r="B106" t="str">
        <f t="shared" si="122"/>
        <v>PLN1T3</v>
      </c>
      <c r="C106" t="s">
        <v>16</v>
      </c>
      <c r="D106" t="s">
        <v>18</v>
      </c>
      <c r="E106" t="s">
        <v>20</v>
      </c>
      <c r="F106" t="s">
        <v>41</v>
      </c>
      <c r="G106" t="s">
        <v>17</v>
      </c>
      <c r="H106">
        <v>82.754001554957497</v>
      </c>
      <c r="I106">
        <v>84.338195367377537</v>
      </c>
      <c r="J106">
        <v>92.921768513063824</v>
      </c>
      <c r="K106">
        <v>0.38143294620658919</v>
      </c>
      <c r="L106" s="2">
        <v>5.69</v>
      </c>
      <c r="M106" s="8">
        <v>57.550065776466049</v>
      </c>
      <c r="N106" s="8">
        <v>30.953016623138769</v>
      </c>
      <c r="O106" s="8">
        <v>35.378319885300854</v>
      </c>
      <c r="P106" s="8">
        <v>14.320495744156636</v>
      </c>
      <c r="Q106" s="8"/>
      <c r="R106" s="8">
        <v>50</v>
      </c>
      <c r="S106">
        <v>-19.576060102035047</v>
      </c>
      <c r="T106">
        <v>1.946</v>
      </c>
      <c r="U106" s="14">
        <v>3.23260000000012</v>
      </c>
      <c r="V106" s="14">
        <f t="shared" si="154"/>
        <v>0.97299999999999998</v>
      </c>
      <c r="W106" s="14">
        <v>0.235533333333346</v>
      </c>
      <c r="X106" s="13">
        <f t="shared" si="155"/>
        <v>8.2621001981314546</v>
      </c>
      <c r="Y106" s="15">
        <f t="shared" si="156"/>
        <v>1.1017219897421411E-2</v>
      </c>
      <c r="Z106" s="16">
        <f t="shared" si="157"/>
        <v>1.0897163451418985</v>
      </c>
      <c r="AA106" s="17">
        <f t="shared" si="158"/>
        <v>98.910283654858105</v>
      </c>
      <c r="AB106" s="17">
        <f t="shared" si="159"/>
        <v>1.0602940038230672E-2</v>
      </c>
      <c r="AD106" s="14">
        <v>-26.31</v>
      </c>
      <c r="AE106">
        <v>1.1100000000000001</v>
      </c>
      <c r="AF106" s="14">
        <f t="shared" si="119"/>
        <v>0.55500000000000005</v>
      </c>
      <c r="AG106" s="14">
        <v>89.11</v>
      </c>
      <c r="AH106" s="14">
        <f t="shared" si="144"/>
        <v>1.2456514420379308E-2</v>
      </c>
      <c r="AI106" s="15">
        <f t="shared" si="145"/>
        <v>1.0941549267999999E-2</v>
      </c>
      <c r="AJ106" s="16">
        <f t="shared" si="120"/>
        <v>1.0823127485384816</v>
      </c>
      <c r="AK106" s="17">
        <f t="shared" si="121"/>
        <v>98.917687251461516</v>
      </c>
      <c r="AL106" s="17">
        <f t="shared" si="146"/>
        <v>6.0068357543885727E-3</v>
      </c>
      <c r="AN106" s="14">
        <v>-10.65</v>
      </c>
      <c r="AO106" s="14">
        <v>50.042999999999999</v>
      </c>
      <c r="AP106" s="14">
        <f t="shared" si="186"/>
        <v>0.50043000000000004</v>
      </c>
      <c r="AQ106" s="14">
        <v>3.1333333333333331E-2</v>
      </c>
      <c r="AR106" s="14">
        <f t="shared" si="181"/>
        <v>1597.1170212765958</v>
      </c>
      <c r="AS106" s="15">
        <f t="shared" si="182"/>
        <v>1.1117523819999999E-2</v>
      </c>
      <c r="AT106" s="16">
        <f t="shared" si="183"/>
        <v>1.0995283493849473</v>
      </c>
      <c r="AU106" s="17">
        <f t="shared" si="184"/>
        <v>98.900471650615046</v>
      </c>
      <c r="AV106" s="17">
        <f t="shared" si="185"/>
        <v>5.5023697188270916E-3</v>
      </c>
      <c r="AW106">
        <f t="shared" si="187"/>
        <v>1597.1170212765958</v>
      </c>
    </row>
    <row r="107" spans="1:49" x14ac:dyDescent="0.3">
      <c r="A107">
        <v>106</v>
      </c>
      <c r="B107" t="str">
        <f t="shared" si="122"/>
        <v>CON1T3</v>
      </c>
      <c r="C107" t="s">
        <v>6</v>
      </c>
      <c r="D107" t="s">
        <v>18</v>
      </c>
      <c r="E107" t="s">
        <v>20</v>
      </c>
      <c r="F107" t="s">
        <v>41</v>
      </c>
      <c r="G107" t="s">
        <v>9</v>
      </c>
      <c r="H107">
        <v>70.49228233561594</v>
      </c>
      <c r="I107">
        <v>103.5233885241985</v>
      </c>
      <c r="J107">
        <v>100.11081631985364</v>
      </c>
      <c r="K107">
        <v>0.7410501259037765</v>
      </c>
      <c r="L107" s="2">
        <v>5.71</v>
      </c>
      <c r="M107" s="8">
        <v>102.12879771785015</v>
      </c>
      <c r="N107" s="8">
        <v>46.217748006636285</v>
      </c>
      <c r="O107" s="8">
        <v>30.836358654928333</v>
      </c>
      <c r="P107" s="8">
        <v>19.708198574595226</v>
      </c>
      <c r="Q107" s="8"/>
      <c r="R107" s="8">
        <v>50</v>
      </c>
      <c r="S107">
        <v>-26.44788829446259</v>
      </c>
      <c r="T107">
        <v>1.0620000000000001</v>
      </c>
      <c r="U107" s="14">
        <v>3.24757142857155</v>
      </c>
      <c r="V107" s="14">
        <f t="shared" si="154"/>
        <v>0.53100000000000003</v>
      </c>
      <c r="W107" s="14">
        <v>0.236190476190489</v>
      </c>
      <c r="X107" s="13">
        <f t="shared" si="155"/>
        <v>4.4963709677416919</v>
      </c>
      <c r="Y107" s="15">
        <f t="shared" si="156"/>
        <v>1.0939999789657465E-2</v>
      </c>
      <c r="Z107" s="16">
        <f t="shared" si="157"/>
        <v>1.0821611363615753</v>
      </c>
      <c r="AA107" s="17">
        <f t="shared" si="158"/>
        <v>98.917838863638423</v>
      </c>
      <c r="AB107" s="17">
        <f t="shared" si="159"/>
        <v>5.7462756340799651E-3</v>
      </c>
      <c r="AD107" s="14">
        <v>-26.31</v>
      </c>
      <c r="AE107">
        <v>1.1100000000000001</v>
      </c>
      <c r="AF107" s="14">
        <f t="shared" si="119"/>
        <v>0.55500000000000005</v>
      </c>
      <c r="AG107" s="14">
        <v>90.11</v>
      </c>
      <c r="AH107" s="14">
        <f t="shared" si="144"/>
        <v>1.2318277660637001E-2</v>
      </c>
      <c r="AI107" s="15">
        <f t="shared" si="145"/>
        <v>1.0941549267999999E-2</v>
      </c>
      <c r="AJ107" s="16">
        <f t="shared" si="120"/>
        <v>1.0823127485384816</v>
      </c>
      <c r="AK107" s="17">
        <f t="shared" si="121"/>
        <v>98.917687251461516</v>
      </c>
      <c r="AL107" s="17">
        <f t="shared" si="146"/>
        <v>6.0068357543885727E-3</v>
      </c>
      <c r="AN107" s="14"/>
      <c r="AO107" s="14"/>
      <c r="AP107" s="14"/>
      <c r="AQ107" s="14"/>
      <c r="AR107" s="14"/>
      <c r="AS107" s="15"/>
      <c r="AT107" s="16"/>
      <c r="AU107" s="17"/>
      <c r="AV107" s="17"/>
    </row>
    <row r="108" spans="1:49" x14ac:dyDescent="0.3">
      <c r="A108">
        <v>107</v>
      </c>
      <c r="B108" t="str">
        <f t="shared" si="122"/>
        <v>LDN1T3</v>
      </c>
      <c r="C108" t="s">
        <v>10</v>
      </c>
      <c r="D108" t="s">
        <v>18</v>
      </c>
      <c r="E108" t="s">
        <v>20</v>
      </c>
      <c r="F108" t="s">
        <v>41</v>
      </c>
      <c r="G108" t="s">
        <v>11</v>
      </c>
      <c r="H108">
        <v>71.81148132769448</v>
      </c>
      <c r="I108">
        <v>168.68603976559137</v>
      </c>
      <c r="J108">
        <v>92.745938135206984</v>
      </c>
      <c r="K108">
        <v>0.56457571836125175</v>
      </c>
      <c r="L108" s="2">
        <v>5.53</v>
      </c>
      <c r="M108" s="8">
        <v>90.38909946107087</v>
      </c>
      <c r="N108" s="8">
        <v>39.616592100660704</v>
      </c>
      <c r="O108" s="8">
        <v>21.032811216337262</v>
      </c>
      <c r="P108" s="8">
        <v>19.484359975159567</v>
      </c>
      <c r="Q108" s="8"/>
      <c r="R108" s="8">
        <v>50</v>
      </c>
      <c r="S108">
        <v>-31.254596923196985</v>
      </c>
      <c r="T108">
        <v>2.6360000000000001</v>
      </c>
      <c r="U108" s="13">
        <v>3.26254285714298</v>
      </c>
      <c r="V108" s="14">
        <f t="shared" si="154"/>
        <v>1.3180000000000001</v>
      </c>
      <c r="W108" s="14">
        <v>0.23684761904763099</v>
      </c>
      <c r="X108" s="13">
        <f t="shared" si="155"/>
        <v>11.12951867787149</v>
      </c>
      <c r="Y108" s="15">
        <f t="shared" si="156"/>
        <v>1.0885985843454651E-2</v>
      </c>
      <c r="Z108" s="16">
        <f t="shared" si="157"/>
        <v>1.0768757303892873</v>
      </c>
      <c r="AA108" s="17">
        <f t="shared" si="158"/>
        <v>98.92312426961071</v>
      </c>
      <c r="AB108" s="17">
        <f t="shared" si="159"/>
        <v>1.4193222126530807E-2</v>
      </c>
      <c r="AD108" s="14">
        <v>-26.31</v>
      </c>
      <c r="AE108">
        <v>1.1100000000000001</v>
      </c>
      <c r="AF108" s="14">
        <f t="shared" si="119"/>
        <v>0.55500000000000005</v>
      </c>
      <c r="AG108" s="14">
        <v>91.11</v>
      </c>
      <c r="AH108" s="14">
        <f t="shared" si="144"/>
        <v>1.2183075403358579E-2</v>
      </c>
      <c r="AI108" s="15">
        <f t="shared" si="145"/>
        <v>1.0941549267999999E-2</v>
      </c>
      <c r="AJ108" s="16">
        <f t="shared" si="120"/>
        <v>1.0823127485384816</v>
      </c>
      <c r="AK108" s="17">
        <f t="shared" si="121"/>
        <v>98.917687251461516</v>
      </c>
      <c r="AL108" s="17">
        <f t="shared" si="146"/>
        <v>6.0068357543885727E-3</v>
      </c>
      <c r="AN108" s="14">
        <v>-32.270000000000003</v>
      </c>
      <c r="AO108" s="14">
        <v>86.137</v>
      </c>
      <c r="AP108" s="14">
        <f>AO108*1/100</f>
        <v>0.86136999999999997</v>
      </c>
      <c r="AQ108" s="14">
        <v>0.10866666666666668</v>
      </c>
      <c r="AR108" s="14">
        <f t="shared" ref="AR108:AR111" si="188">AO108/AQ108</f>
        <v>792.67177914110425</v>
      </c>
      <c r="AS108" s="15">
        <f t="shared" ref="AS108:AS111" si="189">(AN108/1000+1)*0.0112372</f>
        <v>1.0874575555999999E-2</v>
      </c>
      <c r="AT108" s="16">
        <f t="shared" ref="AT108:AT111" si="190">AS108/(1+AS108)*100</f>
        <v>1.0757591316428923</v>
      </c>
      <c r="AU108" s="17">
        <f t="shared" ref="AU108:AU111" si="191">100-AT108</f>
        <v>98.924240868357103</v>
      </c>
      <c r="AV108" s="17">
        <f t="shared" ref="AV108:AV111" si="192">AT108*AP108/100</f>
        <v>9.2662664322323805E-3</v>
      </c>
      <c r="AW108">
        <f>(AO108*1.5/100+$CK$107*$CK$99/100)/(AQ108*1.5/100+$CK$102*$CK$107/100)</f>
        <v>792.67177914110414</v>
      </c>
    </row>
    <row r="109" spans="1:49" x14ac:dyDescent="0.3">
      <c r="A109">
        <v>108</v>
      </c>
      <c r="B109" t="str">
        <f t="shared" si="122"/>
        <v>BSN1T3</v>
      </c>
      <c r="C109" t="s">
        <v>12</v>
      </c>
      <c r="D109" t="s">
        <v>18</v>
      </c>
      <c r="E109" t="s">
        <v>20</v>
      </c>
      <c r="F109" t="s">
        <v>41</v>
      </c>
      <c r="G109" t="s">
        <v>13</v>
      </c>
      <c r="H109">
        <v>82.101782681191025</v>
      </c>
      <c r="I109">
        <v>89.948304529393511</v>
      </c>
      <c r="J109">
        <v>84.727078922826053</v>
      </c>
      <c r="K109">
        <v>0.47433407207928285</v>
      </c>
      <c r="L109" s="2">
        <v>5.51</v>
      </c>
      <c r="M109" s="8">
        <v>93.638356712531433</v>
      </c>
      <c r="N109" s="8">
        <v>49.031960618415894</v>
      </c>
      <c r="O109" s="8">
        <v>24.20658254057798</v>
      </c>
      <c r="P109" s="8">
        <v>20.787736017338375</v>
      </c>
      <c r="Q109" s="8"/>
      <c r="R109" s="8">
        <v>50</v>
      </c>
      <c r="S109">
        <v>-22.049306061714983</v>
      </c>
      <c r="T109">
        <v>1.923</v>
      </c>
      <c r="U109" s="14">
        <v>3.2775142857144099</v>
      </c>
      <c r="V109" s="14">
        <f t="shared" si="154"/>
        <v>0.96150000000000002</v>
      </c>
      <c r="W109" s="14">
        <v>0.23750476190477399</v>
      </c>
      <c r="X109" s="13">
        <f t="shared" si="155"/>
        <v>8.0966797658188199</v>
      </c>
      <c r="Y109" s="15">
        <f t="shared" si="156"/>
        <v>1.0989427537923296E-2</v>
      </c>
      <c r="Z109" s="16">
        <f t="shared" si="157"/>
        <v>1.0869972759938749</v>
      </c>
      <c r="AA109" s="17">
        <f t="shared" si="158"/>
        <v>98.91300272400612</v>
      </c>
      <c r="AB109" s="17">
        <f t="shared" si="159"/>
        <v>1.0451478808681107E-2</v>
      </c>
      <c r="AD109" s="14">
        <v>-26.31</v>
      </c>
      <c r="AE109">
        <v>1.1100000000000001</v>
      </c>
      <c r="AF109" s="14">
        <f t="shared" si="119"/>
        <v>0.55500000000000005</v>
      </c>
      <c r="AG109" s="14">
        <v>92.11</v>
      </c>
      <c r="AH109" s="14">
        <f t="shared" si="144"/>
        <v>1.205080881554663E-2</v>
      </c>
      <c r="AI109" s="15">
        <f t="shared" si="145"/>
        <v>1.0941549267999999E-2</v>
      </c>
      <c r="AJ109" s="16">
        <f t="shared" si="120"/>
        <v>1.0823127485384816</v>
      </c>
      <c r="AK109" s="17">
        <f t="shared" si="121"/>
        <v>98.917687251461516</v>
      </c>
      <c r="AL109" s="17">
        <f t="shared" si="146"/>
        <v>6.0068357543885727E-3</v>
      </c>
      <c r="AN109" s="14">
        <v>-16.899999999999999</v>
      </c>
      <c r="AO109" s="14">
        <v>55.933333333333337</v>
      </c>
      <c r="AP109" s="14">
        <f t="shared" ref="AP109:AP111" si="193">AO109*1/100</f>
        <v>0.55933333333333335</v>
      </c>
      <c r="AQ109" s="14">
        <v>2.4666666666666667E-2</v>
      </c>
      <c r="AR109" s="14">
        <f t="shared" si="188"/>
        <v>2267.5675675675679</v>
      </c>
      <c r="AS109" s="15">
        <f t="shared" si="189"/>
        <v>1.1047291319999999E-2</v>
      </c>
      <c r="AT109" s="16">
        <f t="shared" si="190"/>
        <v>1.0926582183487097</v>
      </c>
      <c r="AU109" s="17">
        <f t="shared" si="191"/>
        <v>98.907341781651297</v>
      </c>
      <c r="AV109" s="17">
        <f t="shared" si="192"/>
        <v>6.1116016346304492E-3</v>
      </c>
      <c r="AW109">
        <f t="shared" ref="AW109:AW111" si="194">(AO109*1.5/100+$CK$107*$CK$99/100)/(AQ109*1.5/100+$CK$102*$CK$107/100)</f>
        <v>2267.5675675675679</v>
      </c>
    </row>
    <row r="110" spans="1:49" x14ac:dyDescent="0.3">
      <c r="A110">
        <v>109</v>
      </c>
      <c r="B110" t="str">
        <f t="shared" si="122"/>
        <v>HAN1T3</v>
      </c>
      <c r="C110" t="s">
        <v>14</v>
      </c>
      <c r="D110" t="s">
        <v>18</v>
      </c>
      <c r="E110" t="s">
        <v>20</v>
      </c>
      <c r="F110" t="s">
        <v>41</v>
      </c>
      <c r="G110" t="s">
        <v>15</v>
      </c>
      <c r="H110">
        <v>78.5906192243324</v>
      </c>
      <c r="I110">
        <v>299.46405473626129</v>
      </c>
      <c r="J110">
        <v>35.084198770999961</v>
      </c>
      <c r="K110">
        <v>0.72898877663106665</v>
      </c>
      <c r="L110" s="2">
        <v>6.62</v>
      </c>
      <c r="M110" s="8">
        <v>102.00348741740369</v>
      </c>
      <c r="N110" s="8">
        <v>40.933792774943306</v>
      </c>
      <c r="O110" s="8">
        <v>224.56594855824082</v>
      </c>
      <c r="P110" s="8">
        <v>20.734671753528975</v>
      </c>
      <c r="Q110" s="8"/>
      <c r="R110" s="8">
        <v>50</v>
      </c>
      <c r="S110">
        <v>-20.829008137714485</v>
      </c>
      <c r="T110">
        <v>1.841</v>
      </c>
      <c r="U110" s="14">
        <v>3.2924857142858399</v>
      </c>
      <c r="V110" s="14">
        <f t="shared" si="154"/>
        <v>0.92049999999999998</v>
      </c>
      <c r="W110" s="14">
        <v>0.23816190476191801</v>
      </c>
      <c r="X110" s="13">
        <f t="shared" si="155"/>
        <v>7.73003559003436</v>
      </c>
      <c r="Y110" s="15">
        <f t="shared" si="156"/>
        <v>1.1003140269754874E-2</v>
      </c>
      <c r="Z110" s="16">
        <f t="shared" si="157"/>
        <v>1.0883388816002122</v>
      </c>
      <c r="AA110" s="17">
        <f t="shared" si="158"/>
        <v>98.911661118399792</v>
      </c>
      <c r="AB110" s="17">
        <f t="shared" si="159"/>
        <v>1.0018159405129954E-2</v>
      </c>
      <c r="AD110" s="14">
        <v>-26.31</v>
      </c>
      <c r="AE110">
        <v>1.1100000000000001</v>
      </c>
      <c r="AF110" s="14">
        <f t="shared" si="119"/>
        <v>0.55500000000000005</v>
      </c>
      <c r="AG110" s="14">
        <v>93.11</v>
      </c>
      <c r="AH110" s="14">
        <f t="shared" si="144"/>
        <v>1.1921383310063366E-2</v>
      </c>
      <c r="AI110" s="15">
        <f t="shared" si="145"/>
        <v>1.0941549267999999E-2</v>
      </c>
      <c r="AJ110" s="16">
        <f t="shared" si="120"/>
        <v>1.0823127485384816</v>
      </c>
      <c r="AK110" s="17">
        <f t="shared" si="121"/>
        <v>98.917687251461516</v>
      </c>
      <c r="AL110" s="17">
        <f t="shared" si="146"/>
        <v>6.0068357543885727E-3</v>
      </c>
      <c r="AN110" s="14">
        <v>-12.39</v>
      </c>
      <c r="AO110" s="14">
        <v>47.193666666666672</v>
      </c>
      <c r="AP110" s="14">
        <f t="shared" si="193"/>
        <v>0.47193666666666673</v>
      </c>
      <c r="AQ110" s="14">
        <v>6.7000000000000004E-2</v>
      </c>
      <c r="AR110" s="14">
        <f t="shared" si="188"/>
        <v>704.38308457711446</v>
      </c>
      <c r="AS110" s="15">
        <f t="shared" si="189"/>
        <v>1.1097971092E-2</v>
      </c>
      <c r="AT110" s="16">
        <f t="shared" si="190"/>
        <v>1.0976158007728998</v>
      </c>
      <c r="AU110" s="17">
        <f t="shared" si="191"/>
        <v>98.9023841992271</v>
      </c>
      <c r="AV110" s="17">
        <f t="shared" si="192"/>
        <v>5.1800514229742647E-3</v>
      </c>
      <c r="AW110">
        <f t="shared" si="194"/>
        <v>704.38308457711457</v>
      </c>
    </row>
    <row r="111" spans="1:49" x14ac:dyDescent="0.3">
      <c r="A111">
        <v>110</v>
      </c>
      <c r="B111" t="str">
        <f t="shared" si="122"/>
        <v>PLN1T3</v>
      </c>
      <c r="C111" t="s">
        <v>16</v>
      </c>
      <c r="D111" t="s">
        <v>18</v>
      </c>
      <c r="E111" t="s">
        <v>20</v>
      </c>
      <c r="F111" t="s">
        <v>41</v>
      </c>
      <c r="G111" t="s">
        <v>17</v>
      </c>
      <c r="H111">
        <v>78.307959463659827</v>
      </c>
      <c r="I111">
        <v>85.192003489354974</v>
      </c>
      <c r="J111">
        <v>93.270649645778619</v>
      </c>
      <c r="K111">
        <v>0.2248142168247666</v>
      </c>
      <c r="L111" s="2">
        <v>5.75</v>
      </c>
      <c r="M111" s="8">
        <v>94.363915385792168</v>
      </c>
      <c r="N111" s="8">
        <v>45.884821339033714</v>
      </c>
      <c r="O111" s="8">
        <v>23.05766358042457</v>
      </c>
      <c r="P111" s="8">
        <v>19.891775169282393</v>
      </c>
      <c r="Q111" s="8"/>
      <c r="R111" s="8">
        <v>50</v>
      </c>
      <c r="S111">
        <v>-20.016836609700778</v>
      </c>
      <c r="T111">
        <v>1.849</v>
      </c>
      <c r="U111" s="13">
        <v>3.3074571428572699</v>
      </c>
      <c r="V111" s="14">
        <f t="shared" si="154"/>
        <v>0.92449999999999999</v>
      </c>
      <c r="W111" s="14">
        <v>0.238819047619061</v>
      </c>
      <c r="X111" s="13">
        <f t="shared" si="155"/>
        <v>7.7422635189021021</v>
      </c>
      <c r="Y111" s="15">
        <f t="shared" si="156"/>
        <v>1.101226680364947E-2</v>
      </c>
      <c r="Z111" s="16">
        <f t="shared" si="157"/>
        <v>1.0892317695081124</v>
      </c>
      <c r="AA111" s="17">
        <f t="shared" si="158"/>
        <v>98.910768230491882</v>
      </c>
      <c r="AB111" s="17">
        <f t="shared" si="159"/>
        <v>1.0069947709102498E-2</v>
      </c>
      <c r="AD111" s="14">
        <v>-26.31</v>
      </c>
      <c r="AE111">
        <v>1.1100000000000001</v>
      </c>
      <c r="AF111" s="14">
        <f t="shared" si="119"/>
        <v>0.55500000000000005</v>
      </c>
      <c r="AG111" s="14">
        <v>94.11</v>
      </c>
      <c r="AH111" s="14">
        <f t="shared" si="144"/>
        <v>1.1794708320051006E-2</v>
      </c>
      <c r="AI111" s="15">
        <f t="shared" si="145"/>
        <v>1.0941549267999999E-2</v>
      </c>
      <c r="AJ111" s="16">
        <f t="shared" si="120"/>
        <v>1.0823127485384816</v>
      </c>
      <c r="AK111" s="17">
        <f t="shared" si="121"/>
        <v>98.917687251461516</v>
      </c>
      <c r="AL111" s="17">
        <f t="shared" si="146"/>
        <v>6.0068357543885727E-3</v>
      </c>
      <c r="AN111" s="14">
        <v>-10.65</v>
      </c>
      <c r="AO111" s="14">
        <v>50.042999999999999</v>
      </c>
      <c r="AP111" s="14">
        <f t="shared" si="193"/>
        <v>0.50043000000000004</v>
      </c>
      <c r="AQ111" s="14">
        <v>3.1333333333333331E-2</v>
      </c>
      <c r="AR111" s="14">
        <f t="shared" si="188"/>
        <v>1597.1170212765958</v>
      </c>
      <c r="AS111" s="15">
        <f t="shared" si="189"/>
        <v>1.1117523819999999E-2</v>
      </c>
      <c r="AT111" s="16">
        <f t="shared" si="190"/>
        <v>1.0995283493849473</v>
      </c>
      <c r="AU111" s="17">
        <f t="shared" si="191"/>
        <v>98.900471650615046</v>
      </c>
      <c r="AV111" s="17">
        <f t="shared" si="192"/>
        <v>5.5023697188270916E-3</v>
      </c>
      <c r="AW111">
        <f t="shared" si="194"/>
        <v>1597.1170212765958</v>
      </c>
    </row>
    <row r="112" spans="1:49" x14ac:dyDescent="0.3">
      <c r="A112">
        <v>111</v>
      </c>
      <c r="B112" t="str">
        <f t="shared" si="122"/>
        <v>CON1T3</v>
      </c>
      <c r="C112" t="s">
        <v>6</v>
      </c>
      <c r="D112" t="s">
        <v>18</v>
      </c>
      <c r="E112" t="s">
        <v>20</v>
      </c>
      <c r="F112" t="s">
        <v>41</v>
      </c>
      <c r="G112" t="s">
        <v>9</v>
      </c>
      <c r="H112">
        <v>74.571319416037369</v>
      </c>
      <c r="I112">
        <v>94.068426239459399</v>
      </c>
      <c r="J112">
        <v>93.350246806549308</v>
      </c>
      <c r="K112">
        <v>0.22500607324935568</v>
      </c>
      <c r="L112" s="2">
        <v>5.66</v>
      </c>
      <c r="M112" s="8">
        <v>87.30635906059311</v>
      </c>
      <c r="N112" s="8">
        <v>36.994158792390493</v>
      </c>
      <c r="O112" s="8">
        <v>25.888403771712017</v>
      </c>
      <c r="P112" s="8">
        <v>20.005623636893507</v>
      </c>
      <c r="Q112" s="8"/>
      <c r="R112" s="8">
        <v>50</v>
      </c>
      <c r="S112">
        <v>-26.592773165037901</v>
      </c>
      <c r="T112">
        <v>1.1160000000000001</v>
      </c>
      <c r="U112" s="14">
        <v>3.3224285714286999</v>
      </c>
      <c r="V112" s="14">
        <f t="shared" si="154"/>
        <v>0.55800000000000005</v>
      </c>
      <c r="W112" s="14">
        <v>0.239476190476203</v>
      </c>
      <c r="X112" s="13">
        <f t="shared" si="155"/>
        <v>4.6601710081524708</v>
      </c>
      <c r="Y112" s="15">
        <f t="shared" si="156"/>
        <v>1.0938371689389836E-2</v>
      </c>
      <c r="Z112" s="16">
        <f t="shared" si="157"/>
        <v>1.0820018307456869</v>
      </c>
      <c r="AA112" s="17">
        <f t="shared" si="158"/>
        <v>98.917998169254318</v>
      </c>
      <c r="AB112" s="17">
        <f t="shared" si="159"/>
        <v>6.0375702155609336E-3</v>
      </c>
      <c r="AD112" s="14">
        <v>-26.31</v>
      </c>
      <c r="AE112">
        <v>1.1100000000000001</v>
      </c>
      <c r="AF112" s="14">
        <f t="shared" si="119"/>
        <v>0.55500000000000005</v>
      </c>
      <c r="AG112" s="14">
        <v>95.11</v>
      </c>
      <c r="AH112" s="14">
        <f t="shared" si="144"/>
        <v>1.1670697087582799E-2</v>
      </c>
      <c r="AI112" s="15">
        <f t="shared" si="145"/>
        <v>1.0941549267999999E-2</v>
      </c>
      <c r="AJ112" s="16">
        <f t="shared" si="120"/>
        <v>1.0823127485384816</v>
      </c>
      <c r="AK112" s="17">
        <f t="shared" si="121"/>
        <v>98.917687251461516</v>
      </c>
      <c r="AL112" s="17">
        <f t="shared" si="146"/>
        <v>6.0068357543885727E-3</v>
      </c>
      <c r="AN112" s="14"/>
      <c r="AO112" s="14"/>
      <c r="AP112" s="14"/>
      <c r="AQ112" s="14"/>
      <c r="AR112" s="14"/>
      <c r="AS112" s="15"/>
      <c r="AT112" s="16"/>
      <c r="AU112" s="17"/>
      <c r="AV112" s="17"/>
    </row>
    <row r="113" spans="1:49" x14ac:dyDescent="0.3">
      <c r="A113">
        <v>112</v>
      </c>
      <c r="B113" t="str">
        <f t="shared" si="122"/>
        <v>LDN1T3</v>
      </c>
      <c r="C113" t="s">
        <v>10</v>
      </c>
      <c r="D113" t="s">
        <v>18</v>
      </c>
      <c r="E113" t="s">
        <v>20</v>
      </c>
      <c r="F113" t="s">
        <v>41</v>
      </c>
      <c r="G113" t="s">
        <v>11</v>
      </c>
      <c r="H113">
        <v>74.439786155410317</v>
      </c>
      <c r="I113">
        <v>139.4026585841043</v>
      </c>
      <c r="J113">
        <v>94.247032827382185</v>
      </c>
      <c r="K113">
        <v>5.8395773272819064E-2</v>
      </c>
      <c r="L113" s="2">
        <v>5.55</v>
      </c>
      <c r="M113" s="8">
        <v>81.819293399748986</v>
      </c>
      <c r="N113" s="8">
        <v>39.320038043811763</v>
      </c>
      <c r="O113" s="8">
        <v>15.36328777465555</v>
      </c>
      <c r="P113" s="8">
        <v>15.945447598046291</v>
      </c>
      <c r="Q113" s="8"/>
      <c r="R113" s="8">
        <v>50</v>
      </c>
      <c r="S113">
        <v>-31.105630788661806</v>
      </c>
      <c r="T113">
        <v>2.4980000000000002</v>
      </c>
      <c r="U113" s="14">
        <v>3.3374000000001298</v>
      </c>
      <c r="V113" s="14">
        <f t="shared" si="154"/>
        <v>1.2490000000000001</v>
      </c>
      <c r="W113" s="14">
        <v>0.24013333333334599</v>
      </c>
      <c r="X113" s="13">
        <f t="shared" si="155"/>
        <v>10.402554136590235</v>
      </c>
      <c r="Y113" s="15">
        <f t="shared" si="156"/>
        <v>1.0887659805701649E-2</v>
      </c>
      <c r="Z113" s="16">
        <f t="shared" si="157"/>
        <v>1.0770395404563864</v>
      </c>
      <c r="AA113" s="17">
        <f t="shared" si="158"/>
        <v>98.922960459543617</v>
      </c>
      <c r="AB113" s="17">
        <f t="shared" si="159"/>
        <v>1.3452223860300268E-2</v>
      </c>
      <c r="AD113" s="14">
        <v>-26.31</v>
      </c>
      <c r="AE113">
        <v>1.1100000000000001</v>
      </c>
      <c r="AF113" s="14">
        <f t="shared" si="119"/>
        <v>0.55500000000000005</v>
      </c>
      <c r="AG113" s="14">
        <v>96.11</v>
      </c>
      <c r="AH113" s="14">
        <f t="shared" si="144"/>
        <v>1.1549266465508273E-2</v>
      </c>
      <c r="AI113" s="15">
        <f t="shared" si="145"/>
        <v>1.0941549267999999E-2</v>
      </c>
      <c r="AJ113" s="16">
        <f t="shared" si="120"/>
        <v>1.0823127485384816</v>
      </c>
      <c r="AK113" s="17">
        <f t="shared" si="121"/>
        <v>98.917687251461516</v>
      </c>
      <c r="AL113" s="17">
        <f t="shared" si="146"/>
        <v>6.0068357543885727E-3</v>
      </c>
      <c r="AN113" s="14">
        <v>-32.270000000000003</v>
      </c>
      <c r="AO113" s="14">
        <v>86.137</v>
      </c>
      <c r="AP113" s="14">
        <f>AO113*1/100</f>
        <v>0.86136999999999997</v>
      </c>
      <c r="AQ113" s="14">
        <v>0.10866666666666668</v>
      </c>
      <c r="AR113" s="14">
        <f t="shared" ref="AR113:AR116" si="195">AO113/AQ113</f>
        <v>792.67177914110425</v>
      </c>
      <c r="AS113" s="15">
        <f t="shared" ref="AS113:AS116" si="196">(AN113/1000+1)*0.0112372</f>
        <v>1.0874575555999999E-2</v>
      </c>
      <c r="AT113" s="16">
        <f t="shared" ref="AT113:AT116" si="197">AS113/(1+AS113)*100</f>
        <v>1.0757591316428923</v>
      </c>
      <c r="AU113" s="17">
        <f t="shared" ref="AU113:AU116" si="198">100-AT113</f>
        <v>98.924240868357103</v>
      </c>
      <c r="AV113" s="17">
        <f t="shared" ref="AV113:AV116" si="199">AT113*AP113/100</f>
        <v>9.2662664322323805E-3</v>
      </c>
      <c r="AW113">
        <f>(AO113*1.5/100+$CK$107*$CK$99/100)/(AQ113*1.5/100+$CK$102*$CK$107/100)</f>
        <v>792.67177914110414</v>
      </c>
    </row>
    <row r="114" spans="1:49" x14ac:dyDescent="0.3">
      <c r="A114">
        <v>113</v>
      </c>
      <c r="B114" t="str">
        <f t="shared" si="122"/>
        <v>BSN1T3</v>
      </c>
      <c r="C114" t="s">
        <v>12</v>
      </c>
      <c r="D114" t="s">
        <v>18</v>
      </c>
      <c r="E114" t="s">
        <v>20</v>
      </c>
      <c r="F114" t="s">
        <v>41</v>
      </c>
      <c r="G114" t="s">
        <v>13</v>
      </c>
      <c r="H114">
        <v>79.707020920842425</v>
      </c>
      <c r="I114">
        <v>94.872136158191964</v>
      </c>
      <c r="J114">
        <v>87.123643080036331</v>
      </c>
      <c r="K114">
        <v>0.65408861639185178</v>
      </c>
      <c r="L114" s="2">
        <v>5.5</v>
      </c>
      <c r="M114" s="8">
        <v>78.072289674459768</v>
      </c>
      <c r="N114" s="8">
        <v>39.113613836530604</v>
      </c>
      <c r="O114" s="8">
        <v>25.063780957861617</v>
      </c>
      <c r="P114" s="8">
        <v>19.242074482955999</v>
      </c>
      <c r="Q114" s="8"/>
      <c r="R114" s="8">
        <v>50</v>
      </c>
      <c r="S114">
        <v>-22.530895208979391</v>
      </c>
      <c r="T114">
        <v>1.9750000000000001</v>
      </c>
      <c r="U114" s="13">
        <v>3.3523714285715598</v>
      </c>
      <c r="V114" s="14">
        <f t="shared" si="154"/>
        <v>0.98750000000000004</v>
      </c>
      <c r="W114" s="14">
        <v>0.24079047619048899</v>
      </c>
      <c r="X114" s="13">
        <f t="shared" si="155"/>
        <v>8.2021516433963129</v>
      </c>
      <c r="Y114" s="15">
        <f t="shared" si="156"/>
        <v>1.0984015824357655E-2</v>
      </c>
      <c r="Z114" s="16">
        <f t="shared" si="157"/>
        <v>1.0864678028960997</v>
      </c>
      <c r="AA114" s="17">
        <f t="shared" si="158"/>
        <v>98.913532197103905</v>
      </c>
      <c r="AB114" s="17">
        <f t="shared" si="159"/>
        <v>1.0728869553598985E-2</v>
      </c>
      <c r="AD114" s="14">
        <v>-26.31</v>
      </c>
      <c r="AE114">
        <v>1.1100000000000001</v>
      </c>
      <c r="AF114" s="14">
        <f t="shared" si="119"/>
        <v>0.55500000000000005</v>
      </c>
      <c r="AG114" s="14">
        <v>97.11</v>
      </c>
      <c r="AH114" s="14">
        <f t="shared" si="144"/>
        <v>1.1430336731541552E-2</v>
      </c>
      <c r="AI114" s="15">
        <f t="shared" si="145"/>
        <v>1.0941549267999999E-2</v>
      </c>
      <c r="AJ114" s="16">
        <f t="shared" si="120"/>
        <v>1.0823127485384816</v>
      </c>
      <c r="AK114" s="17">
        <f t="shared" si="121"/>
        <v>98.917687251461516</v>
      </c>
      <c r="AL114" s="17">
        <f t="shared" si="146"/>
        <v>6.0068357543885727E-3</v>
      </c>
      <c r="AN114" s="14">
        <v>-16.899999999999999</v>
      </c>
      <c r="AO114" s="14">
        <v>55.933333333333337</v>
      </c>
      <c r="AP114" s="14">
        <f t="shared" ref="AP114:AP116" si="200">AO114*1/100</f>
        <v>0.55933333333333335</v>
      </c>
      <c r="AQ114" s="14">
        <v>2.4666666666666667E-2</v>
      </c>
      <c r="AR114" s="14">
        <f t="shared" si="195"/>
        <v>2267.5675675675679</v>
      </c>
      <c r="AS114" s="15">
        <f t="shared" si="196"/>
        <v>1.1047291319999999E-2</v>
      </c>
      <c r="AT114" s="16">
        <f t="shared" si="197"/>
        <v>1.0926582183487097</v>
      </c>
      <c r="AU114" s="17">
        <f t="shared" si="198"/>
        <v>98.907341781651297</v>
      </c>
      <c r="AV114" s="17">
        <f t="shared" si="199"/>
        <v>6.1116016346304492E-3</v>
      </c>
      <c r="AW114">
        <f t="shared" ref="AW114:AW116" si="201">(AO114*1.5/100+$CK$107*$CK$99/100)/(AQ114*1.5/100+$CK$102*$CK$107/100)</f>
        <v>2267.5675675675679</v>
      </c>
    </row>
    <row r="115" spans="1:49" x14ac:dyDescent="0.3">
      <c r="A115">
        <v>114</v>
      </c>
      <c r="B115" t="str">
        <f t="shared" si="122"/>
        <v>HAN1T3</v>
      </c>
      <c r="C115" t="s">
        <v>14</v>
      </c>
      <c r="D115" t="s">
        <v>18</v>
      </c>
      <c r="E115" t="s">
        <v>20</v>
      </c>
      <c r="F115" t="s">
        <v>41</v>
      </c>
      <c r="G115" t="s">
        <v>15</v>
      </c>
      <c r="H115">
        <v>85.622454207218567</v>
      </c>
      <c r="I115">
        <v>312.7539255050641</v>
      </c>
      <c r="J115">
        <v>35.516944242321721</v>
      </c>
      <c r="K115">
        <v>0.4774444992904745</v>
      </c>
      <c r="L115" s="2">
        <v>6.56</v>
      </c>
      <c r="M115" s="8">
        <v>98.804602808287157</v>
      </c>
      <c r="N115" s="8">
        <v>41.095770777152197</v>
      </c>
      <c r="O115" s="8">
        <v>222.9396225506741</v>
      </c>
      <c r="P115" s="8">
        <v>22.943360113757468</v>
      </c>
      <c r="Q115" s="8"/>
      <c r="R115" s="8">
        <v>50</v>
      </c>
      <c r="S115">
        <v>-20.818804977814818</v>
      </c>
      <c r="T115">
        <v>1.87</v>
      </c>
      <c r="U115" s="14">
        <v>3.3673428571429902</v>
      </c>
      <c r="V115" s="14">
        <f t="shared" si="154"/>
        <v>0.93500000000000005</v>
      </c>
      <c r="W115" s="14">
        <v>0.24144761904763301</v>
      </c>
      <c r="X115" s="13">
        <f t="shared" si="155"/>
        <v>7.7449510886710575</v>
      </c>
      <c r="Y115" s="15">
        <f t="shared" si="156"/>
        <v>1.1003254924703299E-2</v>
      </c>
      <c r="Z115" s="16">
        <f t="shared" si="157"/>
        <v>1.0883500988849726</v>
      </c>
      <c r="AA115" s="17">
        <f t="shared" si="158"/>
        <v>98.911649901115027</v>
      </c>
      <c r="AB115" s="17">
        <f t="shared" si="159"/>
        <v>1.0176073424574494E-2</v>
      </c>
      <c r="AD115" s="14">
        <v>-26.31</v>
      </c>
      <c r="AE115">
        <v>1.1100000000000001</v>
      </c>
      <c r="AF115" s="14">
        <f t="shared" si="119"/>
        <v>0.55500000000000005</v>
      </c>
      <c r="AG115" s="14">
        <v>98.11</v>
      </c>
      <c r="AH115" s="14">
        <f t="shared" si="144"/>
        <v>1.1313831413719297E-2</v>
      </c>
      <c r="AI115" s="15">
        <f t="shared" si="145"/>
        <v>1.0941549267999999E-2</v>
      </c>
      <c r="AJ115" s="16">
        <f t="shared" si="120"/>
        <v>1.0823127485384816</v>
      </c>
      <c r="AK115" s="17">
        <f t="shared" si="121"/>
        <v>98.917687251461516</v>
      </c>
      <c r="AL115" s="17">
        <f t="shared" si="146"/>
        <v>6.0068357543885727E-3</v>
      </c>
      <c r="AN115" s="14">
        <v>-12.39</v>
      </c>
      <c r="AO115" s="14">
        <v>47.193666666666672</v>
      </c>
      <c r="AP115" s="14">
        <f t="shared" si="200"/>
        <v>0.47193666666666673</v>
      </c>
      <c r="AQ115" s="14">
        <v>6.7000000000000004E-2</v>
      </c>
      <c r="AR115" s="14">
        <f t="shared" si="195"/>
        <v>704.38308457711446</v>
      </c>
      <c r="AS115" s="15">
        <f t="shared" si="196"/>
        <v>1.1097971092E-2</v>
      </c>
      <c r="AT115" s="16">
        <f t="shared" si="197"/>
        <v>1.0976158007728998</v>
      </c>
      <c r="AU115" s="17">
        <f t="shared" si="198"/>
        <v>98.9023841992271</v>
      </c>
      <c r="AV115" s="17">
        <f t="shared" si="199"/>
        <v>5.1800514229742647E-3</v>
      </c>
      <c r="AW115">
        <f t="shared" si="201"/>
        <v>704.38308457711457</v>
      </c>
    </row>
    <row r="116" spans="1:49" x14ac:dyDescent="0.3">
      <c r="A116">
        <v>115</v>
      </c>
      <c r="B116" t="str">
        <f t="shared" si="122"/>
        <v>PLN1T3</v>
      </c>
      <c r="C116" t="s">
        <v>16</v>
      </c>
      <c r="D116" t="s">
        <v>18</v>
      </c>
      <c r="E116" t="s">
        <v>20</v>
      </c>
      <c r="F116" t="s">
        <v>41</v>
      </c>
      <c r="G116" t="s">
        <v>17</v>
      </c>
      <c r="H116">
        <v>78.030261278459776</v>
      </c>
      <c r="I116">
        <v>92.895902001812644</v>
      </c>
      <c r="J116">
        <v>102.44195127254791</v>
      </c>
      <c r="K116">
        <v>5.8364818954915909E-2</v>
      </c>
      <c r="L116" s="2">
        <v>5.69</v>
      </c>
      <c r="M116" s="8">
        <v>79.168417600741478</v>
      </c>
      <c r="N116" s="8">
        <v>36.941775769519843</v>
      </c>
      <c r="O116" s="8">
        <v>27.557194130070094</v>
      </c>
      <c r="P116" s="8">
        <v>18.833042830361325</v>
      </c>
      <c r="Q116" s="8"/>
      <c r="R116" s="8">
        <v>50</v>
      </c>
      <c r="S116">
        <v>-21.214687581922</v>
      </c>
      <c r="T116">
        <v>1.8520000000000001</v>
      </c>
      <c r="U116" s="14">
        <v>3.3823142857144202</v>
      </c>
      <c r="V116" s="14">
        <f t="shared" si="154"/>
        <v>0.92600000000000005</v>
      </c>
      <c r="W116" s="14">
        <v>0.24210476190477501</v>
      </c>
      <c r="X116" s="13">
        <f t="shared" si="155"/>
        <v>7.6495810550328267</v>
      </c>
      <c r="Y116" s="15">
        <f t="shared" si="156"/>
        <v>1.0998806312704425E-2</v>
      </c>
      <c r="Z116" s="16">
        <f t="shared" si="157"/>
        <v>1.0879148663705214</v>
      </c>
      <c r="AA116" s="17">
        <f t="shared" si="158"/>
        <v>98.912085133629475</v>
      </c>
      <c r="AB116" s="17">
        <f t="shared" si="159"/>
        <v>1.0074091662591029E-2</v>
      </c>
      <c r="AD116" s="14">
        <v>-26.31</v>
      </c>
      <c r="AE116">
        <v>1.1100000000000001</v>
      </c>
      <c r="AF116" s="14">
        <f t="shared" si="119"/>
        <v>0.55500000000000005</v>
      </c>
      <c r="AG116" s="14">
        <v>99.11</v>
      </c>
      <c r="AH116" s="14">
        <f t="shared" si="144"/>
        <v>1.1199677126425184E-2</v>
      </c>
      <c r="AI116" s="15">
        <f t="shared" si="145"/>
        <v>1.0941549267999999E-2</v>
      </c>
      <c r="AJ116" s="16">
        <f t="shared" si="120"/>
        <v>1.0823127485384816</v>
      </c>
      <c r="AK116" s="17">
        <f t="shared" si="121"/>
        <v>98.917687251461516</v>
      </c>
      <c r="AL116" s="17">
        <f t="shared" si="146"/>
        <v>6.0068357543885727E-3</v>
      </c>
      <c r="AN116" s="14">
        <v>-10.65</v>
      </c>
      <c r="AO116" s="14">
        <v>50.042999999999999</v>
      </c>
      <c r="AP116" s="14">
        <f t="shared" si="200"/>
        <v>0.50043000000000004</v>
      </c>
      <c r="AQ116" s="14">
        <v>3.1333333333333331E-2</v>
      </c>
      <c r="AR116" s="14">
        <f t="shared" si="195"/>
        <v>1597.1170212765958</v>
      </c>
      <c r="AS116" s="15">
        <f t="shared" si="196"/>
        <v>1.1117523819999999E-2</v>
      </c>
      <c r="AT116" s="16">
        <f t="shared" si="197"/>
        <v>1.0995283493849473</v>
      </c>
      <c r="AU116" s="17">
        <f t="shared" si="198"/>
        <v>98.900471650615046</v>
      </c>
      <c r="AV116" s="17">
        <f t="shared" si="199"/>
        <v>5.5023697188270916E-3</v>
      </c>
      <c r="AW116">
        <f t="shared" si="201"/>
        <v>1597.1170212765958</v>
      </c>
    </row>
    <row r="117" spans="1:49" x14ac:dyDescent="0.3">
      <c r="A117">
        <v>116</v>
      </c>
      <c r="B117" t="str">
        <f t="shared" si="122"/>
        <v>CON1T3</v>
      </c>
      <c r="C117" t="s">
        <v>6</v>
      </c>
      <c r="D117" t="s">
        <v>18</v>
      </c>
      <c r="E117" t="s">
        <v>20</v>
      </c>
      <c r="F117" t="s">
        <v>41</v>
      </c>
      <c r="G117" t="s">
        <v>9</v>
      </c>
      <c r="H117">
        <v>76.610014955073424</v>
      </c>
      <c r="I117">
        <v>98.829059893612211</v>
      </c>
      <c r="J117">
        <v>98.450736115041082</v>
      </c>
      <c r="K117">
        <v>0.47417040045945885</v>
      </c>
      <c r="L117" s="2">
        <v>5.6</v>
      </c>
      <c r="M117" s="8">
        <v>77.821750552065481</v>
      </c>
      <c r="N117" s="8">
        <v>38.772202872227133</v>
      </c>
      <c r="O117" s="8">
        <v>27.971758268023265</v>
      </c>
      <c r="P117" s="8">
        <v>18.684986987536622</v>
      </c>
      <c r="Q117" s="8"/>
      <c r="R117" s="8">
        <v>50</v>
      </c>
      <c r="S117">
        <v>-26.83458805466007</v>
      </c>
      <c r="T117">
        <v>1.1120000000000001</v>
      </c>
      <c r="U117" s="13">
        <v>3.3972857142858501</v>
      </c>
      <c r="V117" s="14">
        <f t="shared" si="154"/>
        <v>0.55600000000000005</v>
      </c>
      <c r="W117" s="14">
        <v>0.242761904761919</v>
      </c>
      <c r="X117" s="13">
        <f t="shared" si="155"/>
        <v>4.5806198509216616</v>
      </c>
      <c r="Y117" s="15">
        <f t="shared" si="156"/>
        <v>1.0935654367112174E-2</v>
      </c>
      <c r="Z117" s="16">
        <f t="shared" si="157"/>
        <v>1.0817359462861509</v>
      </c>
      <c r="AA117" s="17">
        <f t="shared" si="158"/>
        <v>98.918264053713855</v>
      </c>
      <c r="AB117" s="17">
        <f t="shared" si="159"/>
        <v>6.0144518613509989E-3</v>
      </c>
      <c r="AD117" s="14">
        <v>-26.31</v>
      </c>
      <c r="AE117">
        <v>1.1100000000000001</v>
      </c>
      <c r="AF117" s="14">
        <f t="shared" si="119"/>
        <v>0.55500000000000005</v>
      </c>
      <c r="AG117" s="14">
        <v>100.11</v>
      </c>
      <c r="AH117" s="14">
        <f t="shared" si="144"/>
        <v>1.1087803416242135E-2</v>
      </c>
      <c r="AI117" s="15">
        <f t="shared" si="145"/>
        <v>1.0941549267999999E-2</v>
      </c>
      <c r="AJ117" s="16">
        <f t="shared" si="120"/>
        <v>1.0823127485384816</v>
      </c>
      <c r="AK117" s="17">
        <f t="shared" si="121"/>
        <v>98.917687251461516</v>
      </c>
      <c r="AL117" s="17">
        <f t="shared" si="146"/>
        <v>6.0068357543885727E-3</v>
      </c>
      <c r="AN117" s="14"/>
      <c r="AO117" s="14"/>
      <c r="AP117" s="14"/>
      <c r="AQ117" s="14"/>
      <c r="AR117" s="14"/>
      <c r="AS117" s="15"/>
      <c r="AT117" s="16"/>
      <c r="AU117" s="17"/>
      <c r="AV117" s="17"/>
    </row>
    <row r="118" spans="1:49" x14ac:dyDescent="0.3">
      <c r="A118">
        <v>117</v>
      </c>
      <c r="B118" t="str">
        <f t="shared" si="122"/>
        <v>LDN1T3</v>
      </c>
      <c r="C118" t="s">
        <v>10</v>
      </c>
      <c r="D118" t="s">
        <v>18</v>
      </c>
      <c r="E118" t="s">
        <v>20</v>
      </c>
      <c r="F118" t="s">
        <v>41</v>
      </c>
      <c r="G118" t="s">
        <v>11</v>
      </c>
      <c r="H118">
        <v>73.715979238584467</v>
      </c>
      <c r="I118">
        <v>141.53173190247963</v>
      </c>
      <c r="J118">
        <v>94.641669358525249</v>
      </c>
      <c r="K118">
        <v>0.2286467172010426</v>
      </c>
      <c r="L118" s="2">
        <v>5.58</v>
      </c>
      <c r="M118" s="8">
        <v>76.599338156407782</v>
      </c>
      <c r="N118" s="8">
        <v>34.031523751264267</v>
      </c>
      <c r="O118" s="8">
        <v>30.578010254952442</v>
      </c>
      <c r="P118" s="8">
        <v>17.690712079424145</v>
      </c>
      <c r="Q118" s="8"/>
      <c r="R118" s="8">
        <v>50</v>
      </c>
      <c r="S118">
        <v>-31.237251551367549</v>
      </c>
      <c r="T118">
        <v>2.4500000000000002</v>
      </c>
      <c r="U118" s="14">
        <v>3.4122571428572801</v>
      </c>
      <c r="V118" s="14">
        <f t="shared" si="154"/>
        <v>1.2250000000000001</v>
      </c>
      <c r="W118" s="14">
        <v>0.243419047619061</v>
      </c>
      <c r="X118" s="13">
        <f t="shared" si="155"/>
        <v>10.06494776790899</v>
      </c>
      <c r="Y118" s="15">
        <f t="shared" si="156"/>
        <v>1.0886180756866971E-2</v>
      </c>
      <c r="Z118" s="16">
        <f t="shared" si="157"/>
        <v>1.0768948041921307</v>
      </c>
      <c r="AA118" s="17">
        <f t="shared" si="158"/>
        <v>98.923105195807864</v>
      </c>
      <c r="AB118" s="17">
        <f t="shared" si="159"/>
        <v>1.3191961351353603E-2</v>
      </c>
      <c r="AD118" s="14">
        <v>-26.31</v>
      </c>
      <c r="AE118">
        <v>1.1100000000000001</v>
      </c>
      <c r="AF118" s="14">
        <f t="shared" si="119"/>
        <v>0.55500000000000005</v>
      </c>
      <c r="AG118" s="14">
        <v>101.11</v>
      </c>
      <c r="AH118" s="14">
        <f t="shared" si="144"/>
        <v>1.0978142616951835E-2</v>
      </c>
      <c r="AI118" s="15">
        <f t="shared" si="145"/>
        <v>1.0941549267999999E-2</v>
      </c>
      <c r="AJ118" s="16">
        <f t="shared" si="120"/>
        <v>1.0823127485384816</v>
      </c>
      <c r="AK118" s="17">
        <f t="shared" si="121"/>
        <v>98.917687251461516</v>
      </c>
      <c r="AL118" s="17">
        <f t="shared" si="146"/>
        <v>6.0068357543885727E-3</v>
      </c>
      <c r="AN118" s="14">
        <v>-32.270000000000003</v>
      </c>
      <c r="AO118" s="14">
        <v>86.137</v>
      </c>
      <c r="AP118" s="14">
        <f>AO118*1/100</f>
        <v>0.86136999999999997</v>
      </c>
      <c r="AQ118" s="14">
        <v>0.10866666666666668</v>
      </c>
      <c r="AR118" s="14">
        <f t="shared" ref="AR118:AR121" si="202">AO118/AQ118</f>
        <v>792.67177914110425</v>
      </c>
      <c r="AS118" s="15">
        <f t="shared" ref="AS118:AS121" si="203">(AN118/1000+1)*0.0112372</f>
        <v>1.0874575555999999E-2</v>
      </c>
      <c r="AT118" s="16">
        <f t="shared" ref="AT118:AT121" si="204">AS118/(1+AS118)*100</f>
        <v>1.0757591316428923</v>
      </c>
      <c r="AU118" s="17">
        <f t="shared" ref="AU118:AU121" si="205">100-AT118</f>
        <v>98.924240868357103</v>
      </c>
      <c r="AV118" s="17">
        <f t="shared" ref="AV118:AV121" si="206">AT118*AP118/100</f>
        <v>9.2662664322323805E-3</v>
      </c>
      <c r="AW118">
        <f>(AO118*1.5/100+$CK$107*$CK$99/100)/(AQ118*1.5/100+$CK$102*$CK$107/100)</f>
        <v>792.67177914110414</v>
      </c>
    </row>
    <row r="119" spans="1:49" x14ac:dyDescent="0.3">
      <c r="A119">
        <v>118</v>
      </c>
      <c r="B119" t="str">
        <f t="shared" si="122"/>
        <v>BSN1T3</v>
      </c>
      <c r="C119" t="s">
        <v>12</v>
      </c>
      <c r="D119" t="s">
        <v>18</v>
      </c>
      <c r="E119" t="s">
        <v>20</v>
      </c>
      <c r="F119" t="s">
        <v>41</v>
      </c>
      <c r="G119" t="s">
        <v>13</v>
      </c>
      <c r="H119">
        <v>74.798809599780441</v>
      </c>
      <c r="I119">
        <v>113.00624257496287</v>
      </c>
      <c r="J119">
        <v>89.108282088585753</v>
      </c>
      <c r="K119">
        <v>0.14298282363830089</v>
      </c>
      <c r="L119" s="2">
        <v>5.49</v>
      </c>
      <c r="M119" s="8">
        <v>82.138815702928966</v>
      </c>
      <c r="N119" s="8">
        <v>35.742374914856633</v>
      </c>
      <c r="O119" s="8">
        <v>30.458642774332947</v>
      </c>
      <c r="P119" s="8">
        <v>17.232722790265388</v>
      </c>
      <c r="Q119" s="8"/>
      <c r="R119" s="8">
        <v>50</v>
      </c>
      <c r="S119">
        <v>-22.818624318150075</v>
      </c>
      <c r="T119">
        <v>1.9410000000000001</v>
      </c>
      <c r="U119" s="14">
        <v>3.4272285714287101</v>
      </c>
      <c r="V119" s="14">
        <f t="shared" si="154"/>
        <v>0.97049999999999992</v>
      </c>
      <c r="W119" s="14">
        <v>0.24407619047620399</v>
      </c>
      <c r="X119" s="13">
        <f t="shared" si="155"/>
        <v>7.9524348368967033</v>
      </c>
      <c r="Y119" s="15">
        <f t="shared" si="156"/>
        <v>1.0980782554812083E-2</v>
      </c>
      <c r="Z119" s="16">
        <f t="shared" si="157"/>
        <v>1.0861514624504489</v>
      </c>
      <c r="AA119" s="17">
        <f t="shared" si="158"/>
        <v>98.913848537549555</v>
      </c>
      <c r="AB119" s="17">
        <f t="shared" si="159"/>
        <v>1.0541099943081606E-2</v>
      </c>
      <c r="AD119" s="14">
        <v>-26.31</v>
      </c>
      <c r="AE119">
        <v>1.1100000000000001</v>
      </c>
      <c r="AF119" s="14">
        <f t="shared" si="119"/>
        <v>0.55500000000000005</v>
      </c>
      <c r="AG119" s="14">
        <v>102.11</v>
      </c>
      <c r="AH119" s="14">
        <f t="shared" si="144"/>
        <v>1.0870629713054551E-2</v>
      </c>
      <c r="AI119" s="15">
        <f t="shared" si="145"/>
        <v>1.0941549267999999E-2</v>
      </c>
      <c r="AJ119" s="16">
        <f t="shared" si="120"/>
        <v>1.0823127485384816</v>
      </c>
      <c r="AK119" s="17">
        <f t="shared" si="121"/>
        <v>98.917687251461516</v>
      </c>
      <c r="AL119" s="17">
        <f t="shared" si="146"/>
        <v>6.0068357543885727E-3</v>
      </c>
      <c r="AN119" s="14">
        <v>-16.899999999999999</v>
      </c>
      <c r="AO119" s="14">
        <v>55.933333333333337</v>
      </c>
      <c r="AP119" s="14">
        <f t="shared" ref="AP119:AP121" si="207">AO119*1/100</f>
        <v>0.55933333333333335</v>
      </c>
      <c r="AQ119" s="14">
        <v>2.4666666666666667E-2</v>
      </c>
      <c r="AR119" s="14">
        <f t="shared" si="202"/>
        <v>2267.5675675675679</v>
      </c>
      <c r="AS119" s="15">
        <f t="shared" si="203"/>
        <v>1.1047291319999999E-2</v>
      </c>
      <c r="AT119" s="16">
        <f t="shared" si="204"/>
        <v>1.0926582183487097</v>
      </c>
      <c r="AU119" s="17">
        <f t="shared" si="205"/>
        <v>98.907341781651297</v>
      </c>
      <c r="AV119" s="17">
        <f t="shared" si="206"/>
        <v>6.1116016346304492E-3</v>
      </c>
      <c r="AW119">
        <f t="shared" ref="AW119:AW121" si="208">(AO119*1.5/100+$CK$107*$CK$99/100)/(AQ119*1.5/100+$CK$102*$CK$107/100)</f>
        <v>2267.5675675675679</v>
      </c>
    </row>
    <row r="120" spans="1:49" x14ac:dyDescent="0.3">
      <c r="A120">
        <v>119</v>
      </c>
      <c r="B120" t="str">
        <f t="shared" si="122"/>
        <v>HAN1T3</v>
      </c>
      <c r="C120" t="s">
        <v>14</v>
      </c>
      <c r="D120" t="s">
        <v>18</v>
      </c>
      <c r="E120" t="s">
        <v>20</v>
      </c>
      <c r="F120" t="s">
        <v>41</v>
      </c>
      <c r="G120" t="s">
        <v>15</v>
      </c>
      <c r="H120">
        <v>89.691157693120047</v>
      </c>
      <c r="I120">
        <v>323.68715214582062</v>
      </c>
      <c r="J120">
        <v>35.682008761477611</v>
      </c>
      <c r="K120">
        <v>0.5571132139291668</v>
      </c>
      <c r="L120" s="2">
        <v>6.46</v>
      </c>
      <c r="M120" s="8">
        <v>94.131455313426343</v>
      </c>
      <c r="N120" s="8">
        <v>40.223325188171323</v>
      </c>
      <c r="O120" s="8">
        <v>189.31486012578816</v>
      </c>
      <c r="P120" s="8">
        <v>21.332923941350796</v>
      </c>
      <c r="Q120" s="8"/>
      <c r="R120" s="8">
        <v>50</v>
      </c>
      <c r="S120">
        <v>-21.107554402975467</v>
      </c>
      <c r="T120">
        <v>1.821</v>
      </c>
      <c r="U120" s="13">
        <v>3.44220000000014</v>
      </c>
      <c r="V120" s="14">
        <f t="shared" si="154"/>
        <v>0.91049999999999998</v>
      </c>
      <c r="W120" s="14">
        <v>0.24473333333334801</v>
      </c>
      <c r="X120" s="13">
        <f t="shared" si="155"/>
        <v>7.4407518387355926</v>
      </c>
      <c r="Y120" s="15">
        <f t="shared" si="156"/>
        <v>1.1000010189662884E-2</v>
      </c>
      <c r="Z120" s="16">
        <f t="shared" si="157"/>
        <v>1.0880326487434249</v>
      </c>
      <c r="AA120" s="17">
        <f t="shared" si="158"/>
        <v>98.911967351256578</v>
      </c>
      <c r="AB120" s="17">
        <f t="shared" si="159"/>
        <v>9.906537266808884E-3</v>
      </c>
      <c r="AD120" s="14">
        <v>-26.31</v>
      </c>
      <c r="AE120">
        <v>1.1100000000000001</v>
      </c>
      <c r="AF120" s="14">
        <f t="shared" si="119"/>
        <v>0.55500000000000005</v>
      </c>
      <c r="AG120" s="14">
        <v>103.11</v>
      </c>
      <c r="AH120" s="14">
        <f t="shared" si="144"/>
        <v>1.0765202211230725E-2</v>
      </c>
      <c r="AI120" s="15">
        <f t="shared" si="145"/>
        <v>1.0941549267999999E-2</v>
      </c>
      <c r="AJ120" s="16">
        <f t="shared" si="120"/>
        <v>1.0823127485384816</v>
      </c>
      <c r="AK120" s="17">
        <f t="shared" si="121"/>
        <v>98.917687251461516</v>
      </c>
      <c r="AL120" s="17">
        <f t="shared" si="146"/>
        <v>6.0068357543885727E-3</v>
      </c>
      <c r="AN120" s="14">
        <v>-12.39</v>
      </c>
      <c r="AO120" s="14">
        <v>47.193666666666672</v>
      </c>
      <c r="AP120" s="14">
        <f t="shared" si="207"/>
        <v>0.47193666666666673</v>
      </c>
      <c r="AQ120" s="14">
        <v>6.7000000000000004E-2</v>
      </c>
      <c r="AR120" s="14">
        <f t="shared" si="202"/>
        <v>704.38308457711446</v>
      </c>
      <c r="AS120" s="15">
        <f t="shared" si="203"/>
        <v>1.1097971092E-2</v>
      </c>
      <c r="AT120" s="16">
        <f t="shared" si="204"/>
        <v>1.0976158007728998</v>
      </c>
      <c r="AU120" s="17">
        <f t="shared" si="205"/>
        <v>98.9023841992271</v>
      </c>
      <c r="AV120" s="17">
        <f t="shared" si="206"/>
        <v>5.1800514229742647E-3</v>
      </c>
      <c r="AW120">
        <f t="shared" si="208"/>
        <v>704.38308457711457</v>
      </c>
    </row>
    <row r="121" spans="1:49" x14ac:dyDescent="0.3">
      <c r="A121">
        <v>120</v>
      </c>
      <c r="B121" t="str">
        <f t="shared" si="122"/>
        <v>PLN1T3</v>
      </c>
      <c r="C121" t="s">
        <v>16</v>
      </c>
      <c r="D121" t="s">
        <v>18</v>
      </c>
      <c r="E121" t="s">
        <v>20</v>
      </c>
      <c r="F121" t="s">
        <v>41</v>
      </c>
      <c r="G121" t="s">
        <v>17</v>
      </c>
      <c r="H121">
        <v>79.451688555666721</v>
      </c>
      <c r="I121">
        <v>110.56464602118794</v>
      </c>
      <c r="J121">
        <v>105.3445900674829</v>
      </c>
      <c r="K121">
        <v>0.4821177156135843</v>
      </c>
      <c r="L121" s="2">
        <v>5.65</v>
      </c>
      <c r="M121" s="8">
        <v>81.068278501122236</v>
      </c>
      <c r="N121" s="8">
        <v>34.243502575073585</v>
      </c>
      <c r="O121" s="8">
        <v>34.312617870320615</v>
      </c>
      <c r="P121" s="8">
        <v>15.402293925712758</v>
      </c>
      <c r="Q121" s="8"/>
      <c r="R121" s="8">
        <v>50</v>
      </c>
      <c r="S121">
        <v>-20.340276778520305</v>
      </c>
      <c r="T121">
        <v>1.8540000000000001</v>
      </c>
      <c r="U121" s="14">
        <v>3.45717142857157</v>
      </c>
      <c r="V121" s="14">
        <f t="shared" si="154"/>
        <v>0.92700000000000005</v>
      </c>
      <c r="W121" s="14">
        <v>0.24539047619049001</v>
      </c>
      <c r="X121" s="13">
        <f t="shared" si="155"/>
        <v>7.5553054412787803</v>
      </c>
      <c r="Y121" s="15">
        <f t="shared" si="156"/>
        <v>1.1008632241784411E-2</v>
      </c>
      <c r="Z121" s="16">
        <f t="shared" si="157"/>
        <v>1.0888761866824179</v>
      </c>
      <c r="AA121" s="17">
        <f t="shared" si="158"/>
        <v>98.911123813317587</v>
      </c>
      <c r="AB121" s="17">
        <f t="shared" si="159"/>
        <v>1.0093882250546016E-2</v>
      </c>
      <c r="AD121" s="14">
        <v>-26.31</v>
      </c>
      <c r="AE121">
        <v>1.1100000000000001</v>
      </c>
      <c r="AF121" s="14">
        <f t="shared" si="119"/>
        <v>0.55500000000000005</v>
      </c>
      <c r="AG121" s="14">
        <v>104.11</v>
      </c>
      <c r="AH121" s="14">
        <f t="shared" si="144"/>
        <v>1.0661800019210452E-2</v>
      </c>
      <c r="AI121" s="15">
        <f t="shared" si="145"/>
        <v>1.0941549267999999E-2</v>
      </c>
      <c r="AJ121" s="16">
        <f t="shared" si="120"/>
        <v>1.0823127485384816</v>
      </c>
      <c r="AK121" s="17">
        <f t="shared" si="121"/>
        <v>98.917687251461516</v>
      </c>
      <c r="AL121" s="17">
        <f t="shared" si="146"/>
        <v>6.0068357543885727E-3</v>
      </c>
      <c r="AN121" s="14">
        <v>-10.65</v>
      </c>
      <c r="AO121" s="14">
        <v>50.042999999999999</v>
      </c>
      <c r="AP121" s="14">
        <f t="shared" si="207"/>
        <v>0.50043000000000004</v>
      </c>
      <c r="AQ121" s="14">
        <v>3.1333333333333331E-2</v>
      </c>
      <c r="AR121" s="14">
        <f t="shared" si="202"/>
        <v>1597.1170212765958</v>
      </c>
      <c r="AS121" s="15">
        <f t="shared" si="203"/>
        <v>1.1117523819999999E-2</v>
      </c>
      <c r="AT121" s="16">
        <f t="shared" si="204"/>
        <v>1.0995283493849473</v>
      </c>
      <c r="AU121" s="17">
        <f t="shared" si="205"/>
        <v>98.900471650615046</v>
      </c>
      <c r="AV121" s="17">
        <f t="shared" si="206"/>
        <v>5.5023697188270916E-3</v>
      </c>
      <c r="AW121">
        <f t="shared" si="208"/>
        <v>1597.1170212765958</v>
      </c>
    </row>
    <row r="122" spans="1:49" ht="21" x14ac:dyDescent="0.4">
      <c r="A122">
        <v>121</v>
      </c>
      <c r="B122" t="str">
        <f>CONCATENATE(G122,D122,E122)</f>
        <v>CON0T4</v>
      </c>
      <c r="C122" t="s">
        <v>6</v>
      </c>
      <c r="D122" t="s">
        <v>7</v>
      </c>
      <c r="E122" t="s">
        <v>21</v>
      </c>
      <c r="F122" t="s">
        <v>42</v>
      </c>
      <c r="G122" t="s">
        <v>9</v>
      </c>
      <c r="H122">
        <v>44.050400000000003</v>
      </c>
      <c r="I122" s="7">
        <v>300.04200000000003</v>
      </c>
      <c r="J122">
        <v>101.09627894158901</v>
      </c>
      <c r="K122">
        <v>0.81628079460243474</v>
      </c>
      <c r="L122">
        <v>5.95</v>
      </c>
      <c r="M122" s="8">
        <v>71.712875523293121</v>
      </c>
      <c r="N122" s="8">
        <v>32.346451584909239</v>
      </c>
      <c r="O122" s="8">
        <v>19.756058691029885</v>
      </c>
      <c r="P122" s="8">
        <v>13.492006435472742</v>
      </c>
      <c r="Q122" s="8"/>
      <c r="R122" s="8">
        <v>50</v>
      </c>
      <c r="S122">
        <v>-25.844999999999999</v>
      </c>
      <c r="T122" s="10">
        <v>1.034</v>
      </c>
      <c r="U122" s="14">
        <v>3.472142857143</v>
      </c>
      <c r="V122" s="14">
        <f t="shared" si="154"/>
        <v>0.51700000000000002</v>
      </c>
      <c r="W122" s="14">
        <v>0.246047619047634</v>
      </c>
      <c r="X122" s="13">
        <f t="shared" si="155"/>
        <v>4.2024385523512056</v>
      </c>
      <c r="Y122" s="15">
        <f t="shared" si="156"/>
        <v>1.0946774566E-2</v>
      </c>
      <c r="Z122" s="16">
        <f t="shared" si="157"/>
        <v>1.0828240260917255</v>
      </c>
      <c r="AA122" s="17">
        <f t="shared" si="158"/>
        <v>98.917175973908272</v>
      </c>
      <c r="AB122" s="17">
        <f t="shared" si="159"/>
        <v>5.5982002148942216E-3</v>
      </c>
      <c r="AD122" s="14">
        <v>-26.31</v>
      </c>
      <c r="AE122">
        <v>1.1100000000000001</v>
      </c>
      <c r="AF122" s="14">
        <f t="shared" si="119"/>
        <v>0.55500000000000005</v>
      </c>
      <c r="AG122" s="14">
        <v>105.11</v>
      </c>
      <c r="AH122" s="14">
        <f t="shared" si="144"/>
        <v>1.0560365331557417E-2</v>
      </c>
      <c r="AI122" s="15">
        <f t="shared" si="145"/>
        <v>1.0941549267999999E-2</v>
      </c>
      <c r="AJ122" s="16">
        <f t="shared" si="120"/>
        <v>1.0823127485384816</v>
      </c>
      <c r="AK122" s="17">
        <f t="shared" si="121"/>
        <v>98.917687251461516</v>
      </c>
      <c r="AL122" s="17">
        <f t="shared" si="146"/>
        <v>6.0068357543885727E-3</v>
      </c>
      <c r="AN122" s="14"/>
      <c r="AO122" s="14"/>
      <c r="AP122" s="14"/>
      <c r="AQ122" s="14"/>
      <c r="AR122" s="14"/>
      <c r="AS122" s="15"/>
      <c r="AT122" s="16"/>
      <c r="AU122" s="17"/>
      <c r="AV122" s="17"/>
    </row>
    <row r="123" spans="1:49" ht="21" x14ac:dyDescent="0.4">
      <c r="A123">
        <v>122</v>
      </c>
      <c r="B123" t="str">
        <f t="shared" ref="B123:B161" si="209">CONCATENATE(G123,D123,E123)</f>
        <v>LDN0T4</v>
      </c>
      <c r="C123" t="s">
        <v>10</v>
      </c>
      <c r="D123" t="s">
        <v>7</v>
      </c>
      <c r="E123" t="s">
        <v>21</v>
      </c>
      <c r="F123" t="s">
        <v>42</v>
      </c>
      <c r="G123" t="s">
        <v>11</v>
      </c>
      <c r="H123">
        <v>46.32876000000001</v>
      </c>
      <c r="I123">
        <v>302.23609333333337</v>
      </c>
      <c r="J123">
        <v>102.10832244964112</v>
      </c>
      <c r="K123">
        <v>0.47054287391458549</v>
      </c>
      <c r="L123">
        <v>5.81</v>
      </c>
      <c r="M123" s="8">
        <v>67.635136185529504</v>
      </c>
      <c r="N123" s="8">
        <v>27.287558842089911</v>
      </c>
      <c r="O123" s="8">
        <v>22.06988201222411</v>
      </c>
      <c r="P123" s="8">
        <v>15.183285639058031</v>
      </c>
      <c r="Q123" s="8"/>
      <c r="R123" s="8">
        <v>50</v>
      </c>
      <c r="S123">
        <v>-31.084</v>
      </c>
      <c r="T123" s="10">
        <v>2.6160000000000001</v>
      </c>
      <c r="U123" s="13">
        <v>3.4871142857144299</v>
      </c>
      <c r="V123" s="14">
        <f t="shared" si="154"/>
        <v>1.3080000000000001</v>
      </c>
      <c r="W123" s="14">
        <v>0.246704761904776</v>
      </c>
      <c r="X123" s="13">
        <f t="shared" si="155"/>
        <v>10.603767757874627</v>
      </c>
      <c r="Y123" s="15">
        <f t="shared" si="156"/>
        <v>1.0887902875199999E-2</v>
      </c>
      <c r="Z123" s="16">
        <f t="shared" si="157"/>
        <v>1.0770633266292211</v>
      </c>
      <c r="AA123" s="17">
        <f t="shared" si="158"/>
        <v>98.922936673370785</v>
      </c>
      <c r="AB123" s="17">
        <f t="shared" si="159"/>
        <v>1.4087988312310213E-2</v>
      </c>
      <c r="AD123" s="14">
        <v>-26.31</v>
      </c>
      <c r="AE123">
        <v>1.1100000000000001</v>
      </c>
      <c r="AF123" s="14">
        <f t="shared" si="119"/>
        <v>0.55500000000000005</v>
      </c>
      <c r="AG123" s="14">
        <v>106.11</v>
      </c>
      <c r="AH123" s="14">
        <f t="shared" si="144"/>
        <v>1.0460842521911226E-2</v>
      </c>
      <c r="AI123" s="15">
        <f t="shared" si="145"/>
        <v>1.0941549267999999E-2</v>
      </c>
      <c r="AJ123" s="16">
        <f t="shared" si="120"/>
        <v>1.0823127485384816</v>
      </c>
      <c r="AK123" s="17">
        <f t="shared" si="121"/>
        <v>98.917687251461516</v>
      </c>
      <c r="AL123" s="17">
        <f t="shared" si="146"/>
        <v>6.0068357543885727E-3</v>
      </c>
      <c r="AN123" s="14">
        <v>-32.270000000000003</v>
      </c>
      <c r="AO123" s="14">
        <v>86.137</v>
      </c>
      <c r="AP123" s="14">
        <f>AO123*1/100</f>
        <v>0.86136999999999997</v>
      </c>
      <c r="AQ123" s="14">
        <v>0.10866666666666668</v>
      </c>
      <c r="AR123" s="14">
        <f t="shared" ref="AR123:AR126" si="210">AO123/AQ123</f>
        <v>792.67177914110425</v>
      </c>
      <c r="AS123" s="15">
        <f t="shared" ref="AS123:AS126" si="211">(AN123/1000+1)*0.0112372</f>
        <v>1.0874575555999999E-2</v>
      </c>
      <c r="AT123" s="16">
        <f t="shared" ref="AT123:AT126" si="212">AS123/(1+AS123)*100</f>
        <v>1.0757591316428923</v>
      </c>
      <c r="AU123" s="17">
        <f t="shared" ref="AU123:AU126" si="213">100-AT123</f>
        <v>98.924240868357103</v>
      </c>
      <c r="AV123" s="17">
        <f t="shared" ref="AV123:AV126" si="214">AT123*AP123/100</f>
        <v>9.2662664322323805E-3</v>
      </c>
      <c r="AW123">
        <f>(AO123*1.5/100+$CK$107*$CK$99/100)/(AQ123*1.5/100+$CK$102*$CK$107/100)</f>
        <v>792.67177914110414</v>
      </c>
    </row>
    <row r="124" spans="1:49" ht="21" x14ac:dyDescent="0.4">
      <c r="A124">
        <v>123</v>
      </c>
      <c r="B124" t="str">
        <f t="shared" si="209"/>
        <v>BSN0T4</v>
      </c>
      <c r="C124" t="s">
        <v>12</v>
      </c>
      <c r="D124" t="s">
        <v>7</v>
      </c>
      <c r="E124" t="s">
        <v>21</v>
      </c>
      <c r="F124" t="s">
        <v>42</v>
      </c>
      <c r="G124" t="s">
        <v>13</v>
      </c>
      <c r="H124">
        <v>46.752200000000009</v>
      </c>
      <c r="I124" s="7">
        <v>313.89333333333337</v>
      </c>
      <c r="J124">
        <v>108.76325300682387</v>
      </c>
      <c r="K124">
        <v>0.5423578504220502</v>
      </c>
      <c r="L124">
        <v>5.75</v>
      </c>
      <c r="M124" s="8">
        <v>62.447175548620422</v>
      </c>
      <c r="N124" s="8">
        <v>21.855178223831061</v>
      </c>
      <c r="O124" s="8">
        <v>20.867607058847916</v>
      </c>
      <c r="P124" s="8">
        <v>10.504809303629296</v>
      </c>
      <c r="Q124" s="8"/>
      <c r="R124" s="8">
        <v>50</v>
      </c>
      <c r="S124">
        <v>-21.021999999999998</v>
      </c>
      <c r="T124" s="10">
        <v>2.0710000000000002</v>
      </c>
      <c r="U124" s="14">
        <v>3.5020857142858599</v>
      </c>
      <c r="V124" s="14">
        <f t="shared" si="154"/>
        <v>1.0355000000000001</v>
      </c>
      <c r="W124" s="14">
        <v>0.24736190476191899</v>
      </c>
      <c r="X124" s="13">
        <f t="shared" si="155"/>
        <v>8.3723482077537259</v>
      </c>
      <c r="Y124" s="15">
        <f t="shared" si="156"/>
        <v>1.1000971581599999E-2</v>
      </c>
      <c r="Z124" s="16">
        <f t="shared" si="157"/>
        <v>1.0881267071771639</v>
      </c>
      <c r="AA124" s="17">
        <f t="shared" si="158"/>
        <v>98.911873292822833</v>
      </c>
      <c r="AB124" s="17">
        <f t="shared" si="159"/>
        <v>1.1267552052819534E-2</v>
      </c>
      <c r="AD124" s="14">
        <v>-26.31</v>
      </c>
      <c r="AE124">
        <v>1.1100000000000001</v>
      </c>
      <c r="AF124" s="14">
        <f t="shared" si="119"/>
        <v>0.55500000000000005</v>
      </c>
      <c r="AG124" s="14">
        <v>107.11</v>
      </c>
      <c r="AH124" s="14">
        <f t="shared" si="144"/>
        <v>1.036317804126599E-2</v>
      </c>
      <c r="AI124" s="15">
        <f t="shared" si="145"/>
        <v>1.0941549267999999E-2</v>
      </c>
      <c r="AJ124" s="16">
        <f t="shared" si="120"/>
        <v>1.0823127485384816</v>
      </c>
      <c r="AK124" s="17">
        <f t="shared" si="121"/>
        <v>98.917687251461516</v>
      </c>
      <c r="AL124" s="17">
        <f t="shared" si="146"/>
        <v>6.0068357543885727E-3</v>
      </c>
      <c r="AN124" s="14">
        <v>-16.899999999999999</v>
      </c>
      <c r="AO124" s="14">
        <v>55.933333333333337</v>
      </c>
      <c r="AP124" s="14">
        <f t="shared" ref="AP124:AP126" si="215">AO124*1/100</f>
        <v>0.55933333333333335</v>
      </c>
      <c r="AQ124" s="14">
        <v>2.4666666666666667E-2</v>
      </c>
      <c r="AR124" s="14">
        <f t="shared" si="210"/>
        <v>2267.5675675675679</v>
      </c>
      <c r="AS124" s="15">
        <f t="shared" si="211"/>
        <v>1.1047291319999999E-2</v>
      </c>
      <c r="AT124" s="16">
        <f t="shared" si="212"/>
        <v>1.0926582183487097</v>
      </c>
      <c r="AU124" s="17">
        <f t="shared" si="213"/>
        <v>98.907341781651297</v>
      </c>
      <c r="AV124" s="17">
        <f t="shared" si="214"/>
        <v>6.1116016346304492E-3</v>
      </c>
      <c r="AW124">
        <f t="shared" ref="AW124:AW126" si="216">(AO124*1.5/100+$CK$107*$CK$99/100)/(AQ124*1.5/100+$CK$102*$CK$107/100)</f>
        <v>2267.5675675675679</v>
      </c>
    </row>
    <row r="125" spans="1:49" ht="21" x14ac:dyDescent="0.4">
      <c r="A125">
        <v>124</v>
      </c>
      <c r="B125" t="str">
        <f t="shared" si="209"/>
        <v>HAN0T4</v>
      </c>
      <c r="C125" t="s">
        <v>14</v>
      </c>
      <c r="D125" t="s">
        <v>7</v>
      </c>
      <c r="E125" t="s">
        <v>21</v>
      </c>
      <c r="F125" t="s">
        <v>42</v>
      </c>
      <c r="G125" t="s">
        <v>15</v>
      </c>
      <c r="H125">
        <v>42.334519999999998</v>
      </c>
      <c r="I125">
        <v>316.4908533333334</v>
      </c>
      <c r="J125">
        <v>108.15412902307277</v>
      </c>
      <c r="K125">
        <v>1.2414967021467282</v>
      </c>
      <c r="L125">
        <v>6.39</v>
      </c>
      <c r="M125" s="8">
        <v>68.800204660878293</v>
      </c>
      <c r="N125" s="8">
        <v>26.657324618885347</v>
      </c>
      <c r="O125" s="8">
        <v>199.98593956139905</v>
      </c>
      <c r="P125" s="8">
        <v>12.749243898624977</v>
      </c>
      <c r="Q125" s="8"/>
      <c r="R125" s="8">
        <v>50</v>
      </c>
      <c r="S125">
        <v>-20.396999999999998</v>
      </c>
      <c r="T125" s="10">
        <v>1.6020000000000001</v>
      </c>
      <c r="U125" s="14">
        <v>3.5170571428572899</v>
      </c>
      <c r="V125" s="14">
        <f t="shared" si="154"/>
        <v>0.80100000000000005</v>
      </c>
      <c r="W125" s="14">
        <v>0.24801904761906299</v>
      </c>
      <c r="X125" s="13">
        <f t="shared" si="155"/>
        <v>6.4591813224786723</v>
      </c>
      <c r="Y125" s="15">
        <f t="shared" si="156"/>
        <v>1.1007994831599999E-2</v>
      </c>
      <c r="Z125" s="16">
        <f t="shared" si="157"/>
        <v>1.0888138261887397</v>
      </c>
      <c r="AA125" s="17">
        <f t="shared" si="158"/>
        <v>98.911186173811259</v>
      </c>
      <c r="AB125" s="17">
        <f t="shared" si="159"/>
        <v>8.7213987477718063E-3</v>
      </c>
      <c r="AD125" s="14">
        <v>-26.31</v>
      </c>
      <c r="AE125">
        <v>1.1100000000000001</v>
      </c>
      <c r="AF125" s="14">
        <f t="shared" si="119"/>
        <v>0.55500000000000005</v>
      </c>
      <c r="AG125" s="14">
        <v>108.11</v>
      </c>
      <c r="AH125" s="14">
        <f t="shared" si="144"/>
        <v>1.0267320321894367E-2</v>
      </c>
      <c r="AI125" s="15">
        <f t="shared" si="145"/>
        <v>1.0941549267999999E-2</v>
      </c>
      <c r="AJ125" s="16">
        <f t="shared" si="120"/>
        <v>1.0823127485384816</v>
      </c>
      <c r="AK125" s="17">
        <f t="shared" si="121"/>
        <v>98.917687251461516</v>
      </c>
      <c r="AL125" s="17">
        <f t="shared" si="146"/>
        <v>6.0068357543885727E-3</v>
      </c>
      <c r="AN125" s="14">
        <v>-12.39</v>
      </c>
      <c r="AO125" s="14">
        <v>47.193666666666672</v>
      </c>
      <c r="AP125" s="14">
        <f t="shared" si="215"/>
        <v>0.47193666666666673</v>
      </c>
      <c r="AQ125" s="14">
        <v>6.7000000000000004E-2</v>
      </c>
      <c r="AR125" s="14">
        <f t="shared" si="210"/>
        <v>704.38308457711446</v>
      </c>
      <c r="AS125" s="15">
        <f t="shared" si="211"/>
        <v>1.1097971092E-2</v>
      </c>
      <c r="AT125" s="16">
        <f t="shared" si="212"/>
        <v>1.0976158007728998</v>
      </c>
      <c r="AU125" s="17">
        <f t="shared" si="213"/>
        <v>98.9023841992271</v>
      </c>
      <c r="AV125" s="17">
        <f t="shared" si="214"/>
        <v>5.1800514229742647E-3</v>
      </c>
      <c r="AW125">
        <f t="shared" si="216"/>
        <v>704.38308457711457</v>
      </c>
    </row>
    <row r="126" spans="1:49" ht="21" x14ac:dyDescent="0.4">
      <c r="A126">
        <v>125</v>
      </c>
      <c r="B126" t="str">
        <f t="shared" si="209"/>
        <v>PLN0T4</v>
      </c>
      <c r="C126" t="s">
        <v>16</v>
      </c>
      <c r="D126" t="s">
        <v>7</v>
      </c>
      <c r="E126" t="s">
        <v>21</v>
      </c>
      <c r="F126" t="s">
        <v>42</v>
      </c>
      <c r="G126" t="s">
        <v>17</v>
      </c>
      <c r="H126">
        <v>48.62924000000001</v>
      </c>
      <c r="I126">
        <v>219.62737333333331</v>
      </c>
      <c r="J126">
        <v>101.54804901605436</v>
      </c>
      <c r="K126">
        <v>0.88530405393574296</v>
      </c>
      <c r="L126">
        <v>5.72</v>
      </c>
      <c r="M126" s="8">
        <v>72.573088622684523</v>
      </c>
      <c r="N126" s="8">
        <v>31.294027103659534</v>
      </c>
      <c r="O126" s="8">
        <v>22.576780323784671</v>
      </c>
      <c r="P126" s="8">
        <v>15.669709425897748</v>
      </c>
      <c r="Q126" s="8"/>
      <c r="R126" s="8">
        <v>50</v>
      </c>
      <c r="S126">
        <v>-18.891999999999999</v>
      </c>
      <c r="T126" s="10">
        <v>2.0449999999999999</v>
      </c>
      <c r="U126" s="13">
        <v>3.5320285714287198</v>
      </c>
      <c r="V126" s="14">
        <f t="shared" si="154"/>
        <v>1.0225</v>
      </c>
      <c r="W126" s="14">
        <v>0.24867619047620501</v>
      </c>
      <c r="X126" s="13">
        <f t="shared" si="155"/>
        <v>8.2235456321085927</v>
      </c>
      <c r="Y126" s="15">
        <f t="shared" si="156"/>
        <v>1.1024906817599999E-2</v>
      </c>
      <c r="Z126" s="16">
        <f t="shared" si="157"/>
        <v>1.0904683695976456</v>
      </c>
      <c r="AA126" s="17">
        <f t="shared" si="158"/>
        <v>98.909531630402356</v>
      </c>
      <c r="AB126" s="17">
        <f t="shared" si="159"/>
        <v>1.1150039079135926E-2</v>
      </c>
      <c r="AD126" s="14">
        <v>-26.31</v>
      </c>
      <c r="AE126">
        <v>1.1100000000000001</v>
      </c>
      <c r="AF126" s="14">
        <f t="shared" si="119"/>
        <v>0.55500000000000005</v>
      </c>
      <c r="AG126" s="14">
        <v>109.11</v>
      </c>
      <c r="AH126" s="14">
        <f t="shared" si="144"/>
        <v>1.0173219686554854E-2</v>
      </c>
      <c r="AI126" s="15">
        <f t="shared" si="145"/>
        <v>1.0941549267999999E-2</v>
      </c>
      <c r="AJ126" s="16">
        <f t="shared" si="120"/>
        <v>1.0823127485384816</v>
      </c>
      <c r="AK126" s="17">
        <f t="shared" si="121"/>
        <v>98.917687251461516</v>
      </c>
      <c r="AL126" s="17">
        <f t="shared" si="146"/>
        <v>6.0068357543885727E-3</v>
      </c>
      <c r="AN126" s="14">
        <v>-10.65</v>
      </c>
      <c r="AO126" s="14">
        <v>50.042999999999999</v>
      </c>
      <c r="AP126" s="14">
        <f t="shared" si="215"/>
        <v>0.50043000000000004</v>
      </c>
      <c r="AQ126" s="14">
        <v>3.1333333333333331E-2</v>
      </c>
      <c r="AR126" s="14">
        <f t="shared" si="210"/>
        <v>1597.1170212765958</v>
      </c>
      <c r="AS126" s="15">
        <f t="shared" si="211"/>
        <v>1.1117523819999999E-2</v>
      </c>
      <c r="AT126" s="16">
        <f t="shared" si="212"/>
        <v>1.0995283493849473</v>
      </c>
      <c r="AU126" s="17">
        <f t="shared" si="213"/>
        <v>98.900471650615046</v>
      </c>
      <c r="AV126" s="17">
        <f t="shared" si="214"/>
        <v>5.5023697188270916E-3</v>
      </c>
      <c r="AW126">
        <f t="shared" si="216"/>
        <v>1597.1170212765958</v>
      </c>
    </row>
    <row r="127" spans="1:49" ht="21" x14ac:dyDescent="0.4">
      <c r="A127">
        <v>126</v>
      </c>
      <c r="B127" t="str">
        <f t="shared" si="209"/>
        <v>CON0T4</v>
      </c>
      <c r="C127" t="s">
        <v>6</v>
      </c>
      <c r="D127" t="s">
        <v>7</v>
      </c>
      <c r="E127" t="s">
        <v>21</v>
      </c>
      <c r="F127" t="s">
        <v>42</v>
      </c>
      <c r="G127" t="s">
        <v>9</v>
      </c>
      <c r="H127">
        <v>47.444240000000015</v>
      </c>
      <c r="I127">
        <v>277.97045333333335</v>
      </c>
      <c r="J127">
        <v>101.93085718539767</v>
      </c>
      <c r="K127">
        <v>1.1193905648566715</v>
      </c>
      <c r="L127">
        <v>5.97</v>
      </c>
      <c r="M127" s="8">
        <v>71.379429446860172</v>
      </c>
      <c r="N127" s="8">
        <v>30.955570850356153</v>
      </c>
      <c r="O127" s="8">
        <v>23.264165352598912</v>
      </c>
      <c r="P127" s="8">
        <v>15.560292854805622</v>
      </c>
      <c r="Q127" s="8"/>
      <c r="R127" s="8">
        <v>50</v>
      </c>
      <c r="S127">
        <v>-25.994</v>
      </c>
      <c r="T127" s="10">
        <v>1.0209999999999999</v>
      </c>
      <c r="U127" s="14">
        <v>3.5470000000001498</v>
      </c>
      <c r="V127" s="14">
        <f t="shared" si="154"/>
        <v>0.51049999999999995</v>
      </c>
      <c r="W127" s="14">
        <v>0.24933333333334901</v>
      </c>
      <c r="X127" s="13">
        <f t="shared" si="155"/>
        <v>4.0949197860959989</v>
      </c>
      <c r="Y127" s="15">
        <f t="shared" si="156"/>
        <v>1.0945100223199999E-2</v>
      </c>
      <c r="Z127" s="16">
        <f t="shared" si="157"/>
        <v>1.0826601979458137</v>
      </c>
      <c r="AA127" s="17">
        <f t="shared" si="158"/>
        <v>98.917339802054187</v>
      </c>
      <c r="AB127" s="17">
        <f t="shared" si="159"/>
        <v>5.5269803105133788E-3</v>
      </c>
      <c r="AD127" s="14">
        <v>-26.31</v>
      </c>
      <c r="AE127">
        <v>1.1100000000000001</v>
      </c>
      <c r="AF127" s="14">
        <f t="shared" si="119"/>
        <v>0.55500000000000005</v>
      </c>
      <c r="AG127" s="14">
        <v>110.11</v>
      </c>
      <c r="AH127" s="14">
        <f t="shared" si="144"/>
        <v>1.0080828262646446E-2</v>
      </c>
      <c r="AI127" s="15">
        <f t="shared" si="145"/>
        <v>1.0941549267999999E-2</v>
      </c>
      <c r="AJ127" s="16">
        <f t="shared" si="120"/>
        <v>1.0823127485384816</v>
      </c>
      <c r="AK127" s="17">
        <f t="shared" si="121"/>
        <v>98.917687251461516</v>
      </c>
      <c r="AL127" s="17">
        <f t="shared" si="146"/>
        <v>6.0068357543885727E-3</v>
      </c>
      <c r="AN127" s="14"/>
      <c r="AO127" s="14"/>
      <c r="AP127" s="14"/>
      <c r="AQ127" s="14"/>
      <c r="AR127" s="14"/>
      <c r="AS127" s="15"/>
      <c r="AT127" s="16"/>
      <c r="AU127" s="17"/>
      <c r="AV127" s="17"/>
    </row>
    <row r="128" spans="1:49" ht="21" x14ac:dyDescent="0.4">
      <c r="A128">
        <v>127</v>
      </c>
      <c r="B128" t="str">
        <f t="shared" si="209"/>
        <v>LDN0T4</v>
      </c>
      <c r="C128" t="s">
        <v>10</v>
      </c>
      <c r="D128" t="s">
        <v>7</v>
      </c>
      <c r="E128" t="s">
        <v>21</v>
      </c>
      <c r="F128" t="s">
        <v>42</v>
      </c>
      <c r="G128" t="s">
        <v>11</v>
      </c>
      <c r="H128">
        <v>46.755360000000003</v>
      </c>
      <c r="I128">
        <v>317.84333333333331</v>
      </c>
      <c r="J128">
        <v>95.156839943592132</v>
      </c>
      <c r="K128">
        <v>0.50226427374305749</v>
      </c>
      <c r="L128">
        <v>5.83</v>
      </c>
      <c r="M128" s="8">
        <v>64.53196137074535</v>
      </c>
      <c r="N128" s="8">
        <v>28.931512826725314</v>
      </c>
      <c r="O128" s="8">
        <v>22.901435553162532</v>
      </c>
      <c r="P128" s="8">
        <v>15.88895218502212</v>
      </c>
      <c r="Q128" s="8"/>
      <c r="R128" s="8">
        <v>50</v>
      </c>
      <c r="S128">
        <v>-31.141999999999999</v>
      </c>
      <c r="T128" s="10">
        <v>2.69</v>
      </c>
      <c r="U128" s="14">
        <v>3.5619714285715798</v>
      </c>
      <c r="V128" s="14">
        <f t="shared" si="154"/>
        <v>1.345</v>
      </c>
      <c r="W128" s="14">
        <v>0.249990476190491</v>
      </c>
      <c r="X128" s="13">
        <f t="shared" si="155"/>
        <v>10.760409920377281</v>
      </c>
      <c r="Y128" s="15">
        <f t="shared" si="156"/>
        <v>1.08872511176E-2</v>
      </c>
      <c r="Z128" s="16">
        <f t="shared" si="157"/>
        <v>1.0769995472357035</v>
      </c>
      <c r="AA128" s="17">
        <f t="shared" si="158"/>
        <v>98.923000452764299</v>
      </c>
      <c r="AB128" s="17">
        <f t="shared" si="159"/>
        <v>1.4485643910320211E-2</v>
      </c>
      <c r="AD128" s="14">
        <v>-26.31</v>
      </c>
      <c r="AE128">
        <v>1.1100000000000001</v>
      </c>
      <c r="AF128" s="14">
        <f t="shared" si="119"/>
        <v>0.55500000000000005</v>
      </c>
      <c r="AG128" s="14">
        <v>111.11</v>
      </c>
      <c r="AH128" s="14">
        <f t="shared" si="144"/>
        <v>9.9900999009990103E-3</v>
      </c>
      <c r="AI128" s="15">
        <f t="shared" si="145"/>
        <v>1.0941549267999999E-2</v>
      </c>
      <c r="AJ128" s="16">
        <f t="shared" si="120"/>
        <v>1.0823127485384816</v>
      </c>
      <c r="AK128" s="17">
        <f t="shared" si="121"/>
        <v>98.917687251461516</v>
      </c>
      <c r="AL128" s="17">
        <f t="shared" si="146"/>
        <v>6.0068357543885727E-3</v>
      </c>
      <c r="AN128" s="14">
        <v>-32.270000000000003</v>
      </c>
      <c r="AO128" s="14">
        <v>86.137</v>
      </c>
      <c r="AP128" s="14">
        <f>AO128*1/100</f>
        <v>0.86136999999999997</v>
      </c>
      <c r="AQ128" s="14">
        <v>0.10866666666666668</v>
      </c>
      <c r="AR128" s="14">
        <f t="shared" ref="AR128:AR131" si="217">AO128/AQ128</f>
        <v>792.67177914110425</v>
      </c>
      <c r="AS128" s="15">
        <f t="shared" ref="AS128:AS131" si="218">(AN128/1000+1)*0.0112372</f>
        <v>1.0874575555999999E-2</v>
      </c>
      <c r="AT128" s="16">
        <f t="shared" ref="AT128:AT131" si="219">AS128/(1+AS128)*100</f>
        <v>1.0757591316428923</v>
      </c>
      <c r="AU128" s="17">
        <f t="shared" ref="AU128:AU131" si="220">100-AT128</f>
        <v>98.924240868357103</v>
      </c>
      <c r="AV128" s="17">
        <f t="shared" ref="AV128:AV131" si="221">AT128*AP128/100</f>
        <v>9.2662664322323805E-3</v>
      </c>
      <c r="AW128">
        <f>(AO128*1.5/100+$CK$107*$CK$99/100)/(AQ128*1.5/100+$CK$102*$CK$107/100)</f>
        <v>792.67177914110414</v>
      </c>
    </row>
    <row r="129" spans="1:49" ht="21" x14ac:dyDescent="0.4">
      <c r="A129">
        <v>128</v>
      </c>
      <c r="B129" t="str">
        <f t="shared" si="209"/>
        <v>BSN0T4</v>
      </c>
      <c r="C129" t="s">
        <v>12</v>
      </c>
      <c r="D129" t="s">
        <v>7</v>
      </c>
      <c r="E129" t="s">
        <v>21</v>
      </c>
      <c r="F129" t="s">
        <v>42</v>
      </c>
      <c r="G129" t="s">
        <v>13</v>
      </c>
      <c r="H129">
        <v>47.005000000000003</v>
      </c>
      <c r="I129">
        <v>266.8314533333334</v>
      </c>
      <c r="J129">
        <v>105.39912186878463</v>
      </c>
      <c r="K129">
        <v>0.78321677044443516</v>
      </c>
      <c r="L129">
        <v>5.74</v>
      </c>
      <c r="M129" s="8">
        <v>69.978892245223534</v>
      </c>
      <c r="N129" s="8">
        <v>31.174297878592331</v>
      </c>
      <c r="O129" s="8">
        <v>24.341270160945772</v>
      </c>
      <c r="P129" s="8">
        <v>16.183560540489768</v>
      </c>
      <c r="Q129" s="8"/>
      <c r="R129" s="8">
        <v>50</v>
      </c>
      <c r="S129">
        <v>-21.045000000000002</v>
      </c>
      <c r="T129" s="10">
        <v>2.089</v>
      </c>
      <c r="U129" s="13">
        <v>3.5769428571430102</v>
      </c>
      <c r="V129" s="14">
        <f t="shared" si="154"/>
        <v>1.0445</v>
      </c>
      <c r="W129" s="14">
        <v>0.250647619047634</v>
      </c>
      <c r="X129" s="13">
        <f t="shared" si="155"/>
        <v>8.3344099095670998</v>
      </c>
      <c r="Y129" s="15">
        <f t="shared" si="156"/>
        <v>1.1000713125999999E-2</v>
      </c>
      <c r="Z129" s="16">
        <f t="shared" si="157"/>
        <v>1.0881014210154165</v>
      </c>
      <c r="AA129" s="17">
        <f t="shared" si="158"/>
        <v>98.911898578984577</v>
      </c>
      <c r="AB129" s="17">
        <f t="shared" si="159"/>
        <v>1.1365219342506026E-2</v>
      </c>
      <c r="AD129" s="14">
        <v>-26.31</v>
      </c>
      <c r="AE129">
        <v>1.1100000000000001</v>
      </c>
      <c r="AF129" s="14">
        <f t="shared" si="119"/>
        <v>0.55500000000000005</v>
      </c>
      <c r="AG129" s="14">
        <v>112.11</v>
      </c>
      <c r="AH129" s="14">
        <f t="shared" si="144"/>
        <v>9.9009900990099011E-3</v>
      </c>
      <c r="AI129" s="15">
        <f t="shared" si="145"/>
        <v>1.0941549267999999E-2</v>
      </c>
      <c r="AJ129" s="16">
        <f t="shared" si="120"/>
        <v>1.0823127485384816</v>
      </c>
      <c r="AK129" s="17">
        <f t="shared" si="121"/>
        <v>98.917687251461516</v>
      </c>
      <c r="AL129" s="17">
        <f t="shared" si="146"/>
        <v>6.0068357543885727E-3</v>
      </c>
      <c r="AN129" s="14">
        <v>-16.899999999999999</v>
      </c>
      <c r="AO129" s="14">
        <v>55.933333333333337</v>
      </c>
      <c r="AP129" s="14">
        <f t="shared" ref="AP129:AP131" si="222">AO129*1/100</f>
        <v>0.55933333333333335</v>
      </c>
      <c r="AQ129" s="14">
        <v>2.4666666666666667E-2</v>
      </c>
      <c r="AR129" s="14">
        <f t="shared" si="217"/>
        <v>2267.5675675675679</v>
      </c>
      <c r="AS129" s="15">
        <f t="shared" si="218"/>
        <v>1.1047291319999999E-2</v>
      </c>
      <c r="AT129" s="16">
        <f t="shared" si="219"/>
        <v>1.0926582183487097</v>
      </c>
      <c r="AU129" s="17">
        <f t="shared" si="220"/>
        <v>98.907341781651297</v>
      </c>
      <c r="AV129" s="17">
        <f t="shared" si="221"/>
        <v>6.1116016346304492E-3</v>
      </c>
      <c r="AW129">
        <f t="shared" ref="AW129:AW131" si="223">(AO129*1.5/100+$CK$107*$CK$99/100)/(AQ129*1.5/100+$CK$102*$CK$107/100)</f>
        <v>2267.5675675675679</v>
      </c>
    </row>
    <row r="130" spans="1:49" ht="21" x14ac:dyDescent="0.4">
      <c r="A130">
        <v>129</v>
      </c>
      <c r="B130" t="str">
        <f t="shared" si="209"/>
        <v>HAN0T4</v>
      </c>
      <c r="C130" t="s">
        <v>14</v>
      </c>
      <c r="D130" t="s">
        <v>7</v>
      </c>
      <c r="E130" t="s">
        <v>21</v>
      </c>
      <c r="F130" t="s">
        <v>42</v>
      </c>
      <c r="G130" t="s">
        <v>15</v>
      </c>
      <c r="H130">
        <v>42.23340000000001</v>
      </c>
      <c r="I130">
        <v>289.62769333333335</v>
      </c>
      <c r="J130">
        <v>98.205662066620903</v>
      </c>
      <c r="K130">
        <v>0.84466068596421495</v>
      </c>
      <c r="L130">
        <v>6.43</v>
      </c>
      <c r="M130" s="8">
        <v>71.936050518727058</v>
      </c>
      <c r="N130" s="8">
        <v>27.10847603547834</v>
      </c>
      <c r="O130" s="8">
        <v>205.75339328450804</v>
      </c>
      <c r="P130" s="8">
        <v>11.95061888905815</v>
      </c>
      <c r="Q130" s="8"/>
      <c r="R130" s="8">
        <v>50</v>
      </c>
      <c r="S130">
        <v>-20.527000000000001</v>
      </c>
      <c r="T130" s="10">
        <v>1.6140000000000001</v>
      </c>
      <c r="U130" s="14">
        <v>3.5919142857144402</v>
      </c>
      <c r="V130" s="14">
        <f t="shared" si="154"/>
        <v>0.80700000000000005</v>
      </c>
      <c r="W130" s="14">
        <v>0.25130476190477702</v>
      </c>
      <c r="X130" s="13">
        <f t="shared" si="155"/>
        <v>6.4224807670439921</v>
      </c>
      <c r="Y130" s="15">
        <f t="shared" si="156"/>
        <v>1.1006533995599999E-2</v>
      </c>
      <c r="Z130" s="16">
        <f t="shared" si="157"/>
        <v>1.0886709062206614</v>
      </c>
      <c r="AA130" s="17">
        <f t="shared" si="158"/>
        <v>98.911329093779344</v>
      </c>
      <c r="AB130" s="17">
        <f t="shared" si="159"/>
        <v>8.7855742132007392E-3</v>
      </c>
      <c r="AD130" s="14">
        <v>-26.31</v>
      </c>
      <c r="AE130">
        <v>1.1100000000000001</v>
      </c>
      <c r="AF130" s="14">
        <f t="shared" ref="AF130:AF161" si="224">AE130*50/100</f>
        <v>0.55500000000000005</v>
      </c>
      <c r="AG130" s="14">
        <v>113.11</v>
      </c>
      <c r="AH130" s="14">
        <f t="shared" si="144"/>
        <v>9.8134559278578379E-3</v>
      </c>
      <c r="AI130" s="15">
        <f t="shared" si="145"/>
        <v>1.0941549267999999E-2</v>
      </c>
      <c r="AJ130" s="16">
        <f t="shared" ref="AJ130:AJ161" si="225">AI130/(1+AI130)*100</f>
        <v>1.0823127485384816</v>
      </c>
      <c r="AK130" s="17">
        <f t="shared" ref="AK130:AK161" si="226">100-AJ130</f>
        <v>98.917687251461516</v>
      </c>
      <c r="AL130" s="17">
        <f t="shared" si="146"/>
        <v>6.0068357543885727E-3</v>
      </c>
      <c r="AN130" s="14">
        <v>-12.39</v>
      </c>
      <c r="AO130" s="14">
        <v>47.193666666666672</v>
      </c>
      <c r="AP130" s="14">
        <f t="shared" si="222"/>
        <v>0.47193666666666673</v>
      </c>
      <c r="AQ130" s="14">
        <v>6.7000000000000004E-2</v>
      </c>
      <c r="AR130" s="14">
        <f t="shared" si="217"/>
        <v>704.38308457711446</v>
      </c>
      <c r="AS130" s="15">
        <f t="shared" si="218"/>
        <v>1.1097971092E-2</v>
      </c>
      <c r="AT130" s="16">
        <f t="shared" si="219"/>
        <v>1.0976158007728998</v>
      </c>
      <c r="AU130" s="17">
        <f t="shared" si="220"/>
        <v>98.9023841992271</v>
      </c>
      <c r="AV130" s="17">
        <f t="shared" si="221"/>
        <v>5.1800514229742647E-3</v>
      </c>
      <c r="AW130">
        <f t="shared" si="223"/>
        <v>704.38308457711457</v>
      </c>
    </row>
    <row r="131" spans="1:49" ht="21" x14ac:dyDescent="0.4">
      <c r="A131">
        <v>130</v>
      </c>
      <c r="B131" t="str">
        <f t="shared" si="209"/>
        <v>PLN0T4</v>
      </c>
      <c r="C131" t="s">
        <v>16</v>
      </c>
      <c r="D131" t="s">
        <v>7</v>
      </c>
      <c r="E131" t="s">
        <v>21</v>
      </c>
      <c r="F131" t="s">
        <v>42</v>
      </c>
      <c r="G131" t="s">
        <v>17</v>
      </c>
      <c r="H131">
        <v>46.499400000000001</v>
      </c>
      <c r="I131">
        <v>246.91397333333339</v>
      </c>
      <c r="J131">
        <v>96.879568986737198</v>
      </c>
      <c r="K131">
        <v>0.65888099237616304</v>
      </c>
      <c r="L131">
        <v>5.76</v>
      </c>
      <c r="M131" s="8">
        <v>65.033759162395313</v>
      </c>
      <c r="N131" s="8">
        <v>29.36861271980484</v>
      </c>
      <c r="O131" s="8">
        <v>21.357096091353775</v>
      </c>
      <c r="P131" s="8">
        <v>15.840453724339485</v>
      </c>
      <c r="Q131" s="8"/>
      <c r="R131" s="8">
        <v>50</v>
      </c>
      <c r="S131">
        <v>-17.420000000000002</v>
      </c>
      <c r="T131" s="10">
        <v>2.024</v>
      </c>
      <c r="U131" s="14">
        <v>3.6068857142858701</v>
      </c>
      <c r="V131" s="14">
        <f t="shared" si="154"/>
        <v>1.012</v>
      </c>
      <c r="W131" s="14">
        <v>0.25196190476191999</v>
      </c>
      <c r="X131" s="13">
        <f t="shared" si="155"/>
        <v>8.0329603870572708</v>
      </c>
      <c r="Y131" s="15">
        <f t="shared" si="156"/>
        <v>1.1041447975999999E-2</v>
      </c>
      <c r="Z131" s="16">
        <f t="shared" si="157"/>
        <v>1.0920865804368189</v>
      </c>
      <c r="AA131" s="17">
        <f t="shared" si="158"/>
        <v>98.907913419563187</v>
      </c>
      <c r="AB131" s="17">
        <f t="shared" si="159"/>
        <v>1.1051916194020607E-2</v>
      </c>
      <c r="AD131" s="14">
        <v>-26.31</v>
      </c>
      <c r="AE131">
        <v>1.1100000000000001</v>
      </c>
      <c r="AF131" s="14">
        <f t="shared" si="224"/>
        <v>0.55500000000000005</v>
      </c>
      <c r="AG131" s="14">
        <v>114.11</v>
      </c>
      <c r="AH131" s="14">
        <f t="shared" si="144"/>
        <v>9.7274559635439489E-3</v>
      </c>
      <c r="AI131" s="15">
        <f t="shared" si="145"/>
        <v>1.0941549267999999E-2</v>
      </c>
      <c r="AJ131" s="16">
        <f t="shared" si="225"/>
        <v>1.0823127485384816</v>
      </c>
      <c r="AK131" s="17">
        <f t="shared" si="226"/>
        <v>98.917687251461516</v>
      </c>
      <c r="AL131" s="17">
        <f t="shared" si="146"/>
        <v>6.0068357543885727E-3</v>
      </c>
      <c r="AN131" s="14">
        <v>-10.65</v>
      </c>
      <c r="AO131" s="14">
        <v>50.042999999999999</v>
      </c>
      <c r="AP131" s="14">
        <f t="shared" si="222"/>
        <v>0.50043000000000004</v>
      </c>
      <c r="AQ131" s="14">
        <v>3.1333333333333331E-2</v>
      </c>
      <c r="AR131" s="14">
        <f t="shared" si="217"/>
        <v>1597.1170212765958</v>
      </c>
      <c r="AS131" s="15">
        <f t="shared" si="218"/>
        <v>1.1117523819999999E-2</v>
      </c>
      <c r="AT131" s="16">
        <f t="shared" si="219"/>
        <v>1.0995283493849473</v>
      </c>
      <c r="AU131" s="17">
        <f t="shared" si="220"/>
        <v>98.900471650615046</v>
      </c>
      <c r="AV131" s="17">
        <f t="shared" si="221"/>
        <v>5.5023697188270916E-3</v>
      </c>
      <c r="AW131">
        <f t="shared" si="223"/>
        <v>1597.1170212765958</v>
      </c>
    </row>
    <row r="132" spans="1:49" ht="21" x14ac:dyDescent="0.4">
      <c r="A132">
        <v>131</v>
      </c>
      <c r="B132" t="str">
        <f t="shared" si="209"/>
        <v>CON0T4</v>
      </c>
      <c r="C132" t="s">
        <v>6</v>
      </c>
      <c r="D132" t="s">
        <v>7</v>
      </c>
      <c r="E132" t="s">
        <v>21</v>
      </c>
      <c r="F132" t="s">
        <v>42</v>
      </c>
      <c r="G132" t="s">
        <v>9</v>
      </c>
      <c r="H132">
        <v>46.512040000000006</v>
      </c>
      <c r="I132">
        <v>327.69621333333339</v>
      </c>
      <c r="J132">
        <v>102.56306574301978</v>
      </c>
      <c r="K132">
        <v>0.66551959179557019</v>
      </c>
      <c r="L132">
        <v>5.91</v>
      </c>
      <c r="M132" s="8">
        <v>73.00760312777183</v>
      </c>
      <c r="N132" s="8">
        <v>33.700618898091818</v>
      </c>
      <c r="O132" s="8">
        <v>26.172494969831927</v>
      </c>
      <c r="P132" s="8">
        <v>16.678556689841272</v>
      </c>
      <c r="Q132" s="8"/>
      <c r="R132" s="8">
        <v>50</v>
      </c>
      <c r="S132">
        <v>-26.169</v>
      </c>
      <c r="T132" s="10">
        <v>1.05</v>
      </c>
      <c r="U132" s="13">
        <v>3.6218571428573001</v>
      </c>
      <c r="V132" s="14">
        <f t="shared" si="154"/>
        <v>0.52500000000000002</v>
      </c>
      <c r="W132" s="14">
        <v>0.25261904761906301</v>
      </c>
      <c r="X132" s="13">
        <f t="shared" si="155"/>
        <v>4.1564561734210477</v>
      </c>
      <c r="Y132" s="15">
        <f t="shared" si="156"/>
        <v>1.09431337132E-2</v>
      </c>
      <c r="Z132" s="16">
        <f t="shared" si="157"/>
        <v>1.0824677816452253</v>
      </c>
      <c r="AA132" s="17">
        <f t="shared" si="158"/>
        <v>98.917532218354779</v>
      </c>
      <c r="AB132" s="17">
        <f t="shared" si="159"/>
        <v>5.6829558536374324E-3</v>
      </c>
      <c r="AD132" s="14">
        <v>-26.31</v>
      </c>
      <c r="AE132">
        <v>1.1100000000000001</v>
      </c>
      <c r="AF132" s="14">
        <f t="shared" si="224"/>
        <v>0.55500000000000005</v>
      </c>
      <c r="AG132" s="14">
        <v>115.11</v>
      </c>
      <c r="AH132" s="14">
        <f t="shared" si="144"/>
        <v>9.6429502215272349E-3</v>
      </c>
      <c r="AI132" s="15">
        <f t="shared" si="145"/>
        <v>1.0941549267999999E-2</v>
      </c>
      <c r="AJ132" s="16">
        <f t="shared" si="225"/>
        <v>1.0823127485384816</v>
      </c>
      <c r="AK132" s="17">
        <f t="shared" si="226"/>
        <v>98.917687251461516</v>
      </c>
      <c r="AL132" s="17">
        <f t="shared" si="146"/>
        <v>6.0068357543885727E-3</v>
      </c>
      <c r="AN132" s="14"/>
      <c r="AO132" s="14"/>
      <c r="AP132" s="14"/>
      <c r="AQ132" s="14"/>
      <c r="AR132" s="14"/>
      <c r="AS132" s="15"/>
      <c r="AT132" s="16"/>
      <c r="AU132" s="17"/>
      <c r="AV132" s="17"/>
    </row>
    <row r="133" spans="1:49" ht="21" x14ac:dyDescent="0.4">
      <c r="A133">
        <v>132</v>
      </c>
      <c r="B133" t="str">
        <f t="shared" si="209"/>
        <v>LDN0T4</v>
      </c>
      <c r="C133" t="s">
        <v>10</v>
      </c>
      <c r="D133" t="s">
        <v>7</v>
      </c>
      <c r="E133" t="s">
        <v>21</v>
      </c>
      <c r="F133" t="s">
        <v>42</v>
      </c>
      <c r="G133" t="s">
        <v>11</v>
      </c>
      <c r="H133">
        <v>43.699640000000002</v>
      </c>
      <c r="I133">
        <v>331.54193333333336</v>
      </c>
      <c r="J133">
        <v>95.930823756146225</v>
      </c>
      <c r="K133">
        <v>0.65724198493244135</v>
      </c>
      <c r="L133">
        <v>5.81</v>
      </c>
      <c r="M133" s="8">
        <v>73.9993801132822</v>
      </c>
      <c r="N133" s="8">
        <v>34.075374453473422</v>
      </c>
      <c r="O133" s="8">
        <v>28.497123919341639</v>
      </c>
      <c r="P133" s="8">
        <v>18.781904543466027</v>
      </c>
      <c r="Q133" s="8"/>
      <c r="R133" s="8">
        <v>50</v>
      </c>
      <c r="S133">
        <v>-31.04</v>
      </c>
      <c r="T133" s="10">
        <v>2.6720000000000002</v>
      </c>
      <c r="U133" s="14">
        <v>3.6368285714287301</v>
      </c>
      <c r="V133" s="14">
        <f t="shared" si="154"/>
        <v>1.3359999999999999</v>
      </c>
      <c r="W133" s="14">
        <v>0.25327619047620598</v>
      </c>
      <c r="X133" s="13">
        <f t="shared" si="155"/>
        <v>10.549748063472318</v>
      </c>
      <c r="Y133" s="15">
        <f t="shared" si="156"/>
        <v>1.0888397312E-2</v>
      </c>
      <c r="Z133" s="16">
        <f t="shared" si="157"/>
        <v>1.0771117109418571</v>
      </c>
      <c r="AA133" s="17">
        <f t="shared" si="158"/>
        <v>98.922888289058136</v>
      </c>
      <c r="AB133" s="17">
        <f t="shared" si="159"/>
        <v>1.439021245818321E-2</v>
      </c>
      <c r="AD133" s="14">
        <v>-26.31</v>
      </c>
      <c r="AE133">
        <v>1.1100000000000001</v>
      </c>
      <c r="AF133" s="14">
        <f t="shared" si="224"/>
        <v>0.55500000000000005</v>
      </c>
      <c r="AG133" s="14">
        <v>116.11</v>
      </c>
      <c r="AH133" s="14">
        <f t="shared" si="144"/>
        <v>9.5599000947377503E-3</v>
      </c>
      <c r="AI133" s="15">
        <f t="shared" si="145"/>
        <v>1.0941549267999999E-2</v>
      </c>
      <c r="AJ133" s="16">
        <f t="shared" si="225"/>
        <v>1.0823127485384816</v>
      </c>
      <c r="AK133" s="17">
        <f t="shared" si="226"/>
        <v>98.917687251461516</v>
      </c>
      <c r="AL133" s="17">
        <f t="shared" si="146"/>
        <v>6.0068357543885727E-3</v>
      </c>
      <c r="AN133" s="14">
        <v>-32.270000000000003</v>
      </c>
      <c r="AO133" s="14">
        <v>86.137</v>
      </c>
      <c r="AP133" s="14">
        <f>AO133*1/100</f>
        <v>0.86136999999999997</v>
      </c>
      <c r="AQ133" s="14">
        <v>0.10866666666666668</v>
      </c>
      <c r="AR133" s="14">
        <f t="shared" ref="AR133:AR136" si="227">AO133/AQ133</f>
        <v>792.67177914110425</v>
      </c>
      <c r="AS133" s="15">
        <f t="shared" ref="AS133:AS136" si="228">(AN133/1000+1)*0.0112372</f>
        <v>1.0874575555999999E-2</v>
      </c>
      <c r="AT133" s="16">
        <f t="shared" ref="AT133:AT136" si="229">AS133/(1+AS133)*100</f>
        <v>1.0757591316428923</v>
      </c>
      <c r="AU133" s="17">
        <f t="shared" ref="AU133:AU136" si="230">100-AT133</f>
        <v>98.924240868357103</v>
      </c>
      <c r="AV133" s="17">
        <f t="shared" ref="AV133:AV136" si="231">AT133*AP133/100</f>
        <v>9.2662664322323805E-3</v>
      </c>
      <c r="AW133">
        <f>(AO133*1.5/100+$CK$107*$CK$99/100)/(AQ133*1.5/100+$CK$102*$CK$107/100)</f>
        <v>792.67177914110414</v>
      </c>
    </row>
    <row r="134" spans="1:49" ht="21" x14ac:dyDescent="0.4">
      <c r="A134">
        <v>133</v>
      </c>
      <c r="B134" t="str">
        <f t="shared" si="209"/>
        <v>BSN0T4</v>
      </c>
      <c r="C134" t="s">
        <v>12</v>
      </c>
      <c r="D134" t="s">
        <v>7</v>
      </c>
      <c r="E134" t="s">
        <v>21</v>
      </c>
      <c r="F134" t="s">
        <v>42</v>
      </c>
      <c r="G134" t="s">
        <v>13</v>
      </c>
      <c r="H134">
        <v>47.254640000000002</v>
      </c>
      <c r="I134">
        <v>358.37981333333335</v>
      </c>
      <c r="J134">
        <v>75.583713291732579</v>
      </c>
      <c r="K134">
        <v>1.1334532603950724</v>
      </c>
      <c r="L134">
        <v>5.76</v>
      </c>
      <c r="M134" s="8">
        <v>74.815513379914321</v>
      </c>
      <c r="N134" s="8">
        <v>34.385471608924178</v>
      </c>
      <c r="O134" s="8">
        <v>31.515455953879176</v>
      </c>
      <c r="P134" s="8">
        <v>19.155514126259931</v>
      </c>
      <c r="Q134" s="8"/>
      <c r="R134" s="8">
        <v>50</v>
      </c>
      <c r="S134">
        <v>-21.285</v>
      </c>
      <c r="T134" s="10">
        <v>1.9430000000000001</v>
      </c>
      <c r="U134" s="14">
        <v>3.65180000000016</v>
      </c>
      <c r="V134" s="14">
        <f t="shared" si="154"/>
        <v>0.97150000000000003</v>
      </c>
      <c r="W134" s="14">
        <v>0.253933333333349</v>
      </c>
      <c r="X134" s="13">
        <f t="shared" si="155"/>
        <v>7.6516145970066169</v>
      </c>
      <c r="Y134" s="15">
        <f t="shared" si="156"/>
        <v>1.0998016197999999E-2</v>
      </c>
      <c r="Z134" s="16">
        <f t="shared" si="157"/>
        <v>1.0878375646432605</v>
      </c>
      <c r="AA134" s="17">
        <f t="shared" si="158"/>
        <v>98.912162435356734</v>
      </c>
      <c r="AB134" s="17">
        <f t="shared" si="159"/>
        <v>1.0568341940509277E-2</v>
      </c>
      <c r="AD134" s="14">
        <v>-26.31</v>
      </c>
      <c r="AE134">
        <v>1.1100000000000001</v>
      </c>
      <c r="AF134" s="14">
        <f t="shared" si="224"/>
        <v>0.55500000000000005</v>
      </c>
      <c r="AG134" s="14">
        <v>117.11</v>
      </c>
      <c r="AH134" s="14">
        <f t="shared" si="144"/>
        <v>9.4782682947656058E-3</v>
      </c>
      <c r="AI134" s="15">
        <f t="shared" si="145"/>
        <v>1.0941549267999999E-2</v>
      </c>
      <c r="AJ134" s="16">
        <f t="shared" si="225"/>
        <v>1.0823127485384816</v>
      </c>
      <c r="AK134" s="17">
        <f t="shared" si="226"/>
        <v>98.917687251461516</v>
      </c>
      <c r="AL134" s="17">
        <f t="shared" si="146"/>
        <v>6.0068357543885727E-3</v>
      </c>
      <c r="AN134" s="14">
        <v>-16.899999999999999</v>
      </c>
      <c r="AO134" s="14">
        <v>55.933333333333337</v>
      </c>
      <c r="AP134" s="14">
        <f t="shared" ref="AP134:AP136" si="232">AO134*1/100</f>
        <v>0.55933333333333335</v>
      </c>
      <c r="AQ134" s="14">
        <v>2.4666666666666667E-2</v>
      </c>
      <c r="AR134" s="14">
        <f t="shared" si="227"/>
        <v>2267.5675675675679</v>
      </c>
      <c r="AS134" s="15">
        <f t="shared" si="228"/>
        <v>1.1047291319999999E-2</v>
      </c>
      <c r="AT134" s="16">
        <f t="shared" si="229"/>
        <v>1.0926582183487097</v>
      </c>
      <c r="AU134" s="17">
        <f t="shared" si="230"/>
        <v>98.907341781651297</v>
      </c>
      <c r="AV134" s="17">
        <f t="shared" si="231"/>
        <v>6.1116016346304492E-3</v>
      </c>
      <c r="AW134">
        <f t="shared" ref="AW134:AW136" si="233">(AO134*1.5/100+$CK$107*$CK$99/100)/(AQ134*1.5/100+$CK$102*$CK$107/100)</f>
        <v>2267.5675675675679</v>
      </c>
    </row>
    <row r="135" spans="1:49" ht="21" x14ac:dyDescent="0.4">
      <c r="A135">
        <v>134</v>
      </c>
      <c r="B135" t="str">
        <f t="shared" si="209"/>
        <v>HAN0T4</v>
      </c>
      <c r="C135" t="s">
        <v>14</v>
      </c>
      <c r="D135" t="s">
        <v>7</v>
      </c>
      <c r="E135" t="s">
        <v>21</v>
      </c>
      <c r="F135" t="s">
        <v>42</v>
      </c>
      <c r="G135" t="s">
        <v>15</v>
      </c>
      <c r="H135">
        <v>47.052400000000006</v>
      </c>
      <c r="I135">
        <v>292.57913333333335</v>
      </c>
      <c r="J135">
        <v>79.291215704222907</v>
      </c>
      <c r="K135">
        <v>1.042093989300676</v>
      </c>
      <c r="L135">
        <v>6.45</v>
      </c>
      <c r="M135" s="8">
        <v>66.949248113085488</v>
      </c>
      <c r="N135" s="8">
        <v>24.786689755783723</v>
      </c>
      <c r="O135" s="8">
        <v>198.49064692701279</v>
      </c>
      <c r="P135" s="8">
        <v>11.563362335106909</v>
      </c>
      <c r="Q135" s="8"/>
      <c r="R135" s="8">
        <v>50</v>
      </c>
      <c r="S135">
        <v>-21.056000000000001</v>
      </c>
      <c r="T135" s="10">
        <v>1.593</v>
      </c>
      <c r="U135" s="13">
        <v>3.66677142857159</v>
      </c>
      <c r="V135" s="14">
        <f t="shared" si="154"/>
        <v>0.7965000000000001</v>
      </c>
      <c r="W135" s="14">
        <v>0.25459047619049202</v>
      </c>
      <c r="X135" s="13">
        <f t="shared" si="155"/>
        <v>6.2571075864128982</v>
      </c>
      <c r="Y135" s="15">
        <f t="shared" si="156"/>
        <v>1.10005895168E-2</v>
      </c>
      <c r="Z135" s="16">
        <f t="shared" si="157"/>
        <v>1.088089327629141</v>
      </c>
      <c r="AA135" s="17">
        <f t="shared" si="158"/>
        <v>98.911910672370865</v>
      </c>
      <c r="AB135" s="17">
        <f t="shared" si="159"/>
        <v>8.6666314945661096E-3</v>
      </c>
      <c r="AD135" s="14">
        <v>-26.31</v>
      </c>
      <c r="AE135">
        <v>1.1100000000000001</v>
      </c>
      <c r="AF135" s="14">
        <f t="shared" si="224"/>
        <v>0.55500000000000005</v>
      </c>
      <c r="AG135" s="14">
        <v>118.11</v>
      </c>
      <c r="AH135" s="14">
        <f t="shared" si="144"/>
        <v>9.3980187960375928E-3</v>
      </c>
      <c r="AI135" s="15">
        <f t="shared" si="145"/>
        <v>1.0941549267999999E-2</v>
      </c>
      <c r="AJ135" s="16">
        <f t="shared" si="225"/>
        <v>1.0823127485384816</v>
      </c>
      <c r="AK135" s="17">
        <f t="shared" si="226"/>
        <v>98.917687251461516</v>
      </c>
      <c r="AL135" s="17">
        <f t="shared" si="146"/>
        <v>6.0068357543885727E-3</v>
      </c>
      <c r="AN135" s="14">
        <v>-12.39</v>
      </c>
      <c r="AO135" s="14">
        <v>47.193666666666672</v>
      </c>
      <c r="AP135" s="14">
        <f t="shared" si="232"/>
        <v>0.47193666666666673</v>
      </c>
      <c r="AQ135" s="14">
        <v>6.7000000000000004E-2</v>
      </c>
      <c r="AR135" s="14">
        <f t="shared" si="227"/>
        <v>704.38308457711446</v>
      </c>
      <c r="AS135" s="15">
        <f t="shared" si="228"/>
        <v>1.1097971092E-2</v>
      </c>
      <c r="AT135" s="16">
        <f t="shared" si="229"/>
        <v>1.0976158007728998</v>
      </c>
      <c r="AU135" s="17">
        <f t="shared" si="230"/>
        <v>98.9023841992271</v>
      </c>
      <c r="AV135" s="17">
        <f t="shared" si="231"/>
        <v>5.1800514229742647E-3</v>
      </c>
      <c r="AW135">
        <f t="shared" si="233"/>
        <v>704.38308457711457</v>
      </c>
    </row>
    <row r="136" spans="1:49" ht="21" x14ac:dyDescent="0.4">
      <c r="A136">
        <v>135</v>
      </c>
      <c r="B136" t="str">
        <f t="shared" si="209"/>
        <v>PLN0T4</v>
      </c>
      <c r="C136" t="s">
        <v>16</v>
      </c>
      <c r="D136" t="s">
        <v>7</v>
      </c>
      <c r="E136" t="s">
        <v>21</v>
      </c>
      <c r="F136" t="s">
        <v>42</v>
      </c>
      <c r="G136" t="s">
        <v>17</v>
      </c>
      <c r="H136">
        <v>46.350879999999997</v>
      </c>
      <c r="I136">
        <v>291.30881333333338</v>
      </c>
      <c r="J136">
        <v>77.704901514399097</v>
      </c>
      <c r="K136">
        <v>0.93309524441143288</v>
      </c>
      <c r="L136">
        <v>5.69</v>
      </c>
      <c r="M136" s="8">
        <v>81.426030760312386</v>
      </c>
      <c r="N136" s="8">
        <v>39.704781163508258</v>
      </c>
      <c r="O136" s="8">
        <v>32.874614608326972</v>
      </c>
      <c r="P136" s="8">
        <v>20.15821147051734</v>
      </c>
      <c r="Q136" s="8"/>
      <c r="R136" s="8">
        <v>50</v>
      </c>
      <c r="S136">
        <v>-17.419</v>
      </c>
      <c r="T136" s="10">
        <v>2.246</v>
      </c>
      <c r="U136" s="14">
        <v>3.68174285714302</v>
      </c>
      <c r="V136" s="14">
        <f t="shared" si="154"/>
        <v>1.123</v>
      </c>
      <c r="W136" s="14">
        <v>0.25524761904763499</v>
      </c>
      <c r="X136" s="13">
        <f t="shared" si="155"/>
        <v>8.7992985336362555</v>
      </c>
      <c r="Y136" s="15">
        <f t="shared" si="156"/>
        <v>1.1041459213199999E-2</v>
      </c>
      <c r="Z136" s="16">
        <f t="shared" si="157"/>
        <v>1.0920876797468371</v>
      </c>
      <c r="AA136" s="17">
        <f t="shared" si="158"/>
        <v>98.90791232025316</v>
      </c>
      <c r="AB136" s="17">
        <f t="shared" si="159"/>
        <v>1.226414464355698E-2</v>
      </c>
      <c r="AD136" s="14">
        <v>-26.31</v>
      </c>
      <c r="AE136">
        <v>1.1100000000000001</v>
      </c>
      <c r="AF136" s="14">
        <f t="shared" si="224"/>
        <v>0.55500000000000005</v>
      </c>
      <c r="AG136" s="14">
        <v>119.11</v>
      </c>
      <c r="AH136" s="14">
        <f t="shared" si="144"/>
        <v>9.3191167828058103E-3</v>
      </c>
      <c r="AI136" s="15">
        <f t="shared" si="145"/>
        <v>1.0941549267999999E-2</v>
      </c>
      <c r="AJ136" s="16">
        <f t="shared" si="225"/>
        <v>1.0823127485384816</v>
      </c>
      <c r="AK136" s="17">
        <f t="shared" si="226"/>
        <v>98.917687251461516</v>
      </c>
      <c r="AL136" s="17">
        <f t="shared" si="146"/>
        <v>6.0068357543885727E-3</v>
      </c>
      <c r="AN136" s="14">
        <v>-10.65</v>
      </c>
      <c r="AO136" s="14">
        <v>50.042999999999999</v>
      </c>
      <c r="AP136" s="14">
        <f t="shared" si="232"/>
        <v>0.50043000000000004</v>
      </c>
      <c r="AQ136" s="14">
        <v>3.1333333333333331E-2</v>
      </c>
      <c r="AR136" s="14">
        <f t="shared" si="227"/>
        <v>1597.1170212765958</v>
      </c>
      <c r="AS136" s="15">
        <f t="shared" si="228"/>
        <v>1.1117523819999999E-2</v>
      </c>
      <c r="AT136" s="16">
        <f t="shared" si="229"/>
        <v>1.0995283493849473</v>
      </c>
      <c r="AU136" s="17">
        <f t="shared" si="230"/>
        <v>98.900471650615046</v>
      </c>
      <c r="AV136" s="17">
        <f t="shared" si="231"/>
        <v>5.5023697188270916E-3</v>
      </c>
      <c r="AW136">
        <f t="shared" si="233"/>
        <v>1597.1170212765958</v>
      </c>
    </row>
    <row r="137" spans="1:49" ht="21" x14ac:dyDescent="0.4">
      <c r="A137">
        <v>136</v>
      </c>
      <c r="B137" t="str">
        <f t="shared" si="209"/>
        <v>CON0T4</v>
      </c>
      <c r="C137" t="s">
        <v>6</v>
      </c>
      <c r="D137" t="s">
        <v>7</v>
      </c>
      <c r="E137" t="s">
        <v>21</v>
      </c>
      <c r="F137" t="s">
        <v>42</v>
      </c>
      <c r="G137" t="s">
        <v>9</v>
      </c>
      <c r="H137">
        <v>47.886640000000014</v>
      </c>
      <c r="I137">
        <v>294.45933333333335</v>
      </c>
      <c r="J137">
        <v>88.884464184054679</v>
      </c>
      <c r="K137">
        <v>0.62003994505812532</v>
      </c>
      <c r="L137">
        <v>5.88</v>
      </c>
      <c r="M137" s="8">
        <v>74.921107869724807</v>
      </c>
      <c r="N137" s="8">
        <v>36.125012909097322</v>
      </c>
      <c r="O137" s="8">
        <v>30.995786126195409</v>
      </c>
      <c r="P137" s="8">
        <v>16.965270680384489</v>
      </c>
      <c r="Q137" s="8"/>
      <c r="R137" s="8">
        <v>50</v>
      </c>
      <c r="S137">
        <v>-27.099</v>
      </c>
      <c r="T137" s="10">
        <v>0.996</v>
      </c>
      <c r="U137" s="14">
        <v>3.6967142857144499</v>
      </c>
      <c r="V137" s="14">
        <f t="shared" si="154"/>
        <v>0.498</v>
      </c>
      <c r="W137" s="14">
        <v>0.25590476190477801</v>
      </c>
      <c r="X137" s="13">
        <f t="shared" si="155"/>
        <v>3.8920729438032535</v>
      </c>
      <c r="Y137" s="15">
        <f t="shared" si="156"/>
        <v>1.09326831172E-2</v>
      </c>
      <c r="Z137" s="16">
        <f t="shared" si="157"/>
        <v>1.0814452138879505</v>
      </c>
      <c r="AA137" s="17">
        <f t="shared" si="158"/>
        <v>98.918554786112054</v>
      </c>
      <c r="AB137" s="17">
        <f t="shared" si="159"/>
        <v>5.3855971651619924E-3</v>
      </c>
      <c r="AD137" s="14">
        <v>-26.31</v>
      </c>
      <c r="AE137">
        <v>1.1100000000000001</v>
      </c>
      <c r="AF137" s="14">
        <f t="shared" si="224"/>
        <v>0.55500000000000005</v>
      </c>
      <c r="AG137" s="14">
        <v>120.11</v>
      </c>
      <c r="AH137" s="14">
        <f t="shared" si="144"/>
        <v>9.241528598784448E-3</v>
      </c>
      <c r="AI137" s="15">
        <f t="shared" si="145"/>
        <v>1.0941549267999999E-2</v>
      </c>
      <c r="AJ137" s="16">
        <f t="shared" si="225"/>
        <v>1.0823127485384816</v>
      </c>
      <c r="AK137" s="17">
        <f t="shared" si="226"/>
        <v>98.917687251461516</v>
      </c>
      <c r="AL137" s="17">
        <f t="shared" si="146"/>
        <v>6.0068357543885727E-3</v>
      </c>
      <c r="AN137" s="14"/>
      <c r="AO137" s="14"/>
      <c r="AP137" s="14"/>
      <c r="AQ137" s="14"/>
      <c r="AR137" s="14"/>
      <c r="AS137" s="15"/>
      <c r="AT137" s="16"/>
      <c r="AU137" s="17"/>
      <c r="AV137" s="17"/>
    </row>
    <row r="138" spans="1:49" ht="21" x14ac:dyDescent="0.4">
      <c r="A138">
        <v>137</v>
      </c>
      <c r="B138" t="str">
        <f t="shared" si="209"/>
        <v>LDN0T4</v>
      </c>
      <c r="C138" t="s">
        <v>10</v>
      </c>
      <c r="D138" t="s">
        <v>7</v>
      </c>
      <c r="E138" t="s">
        <v>21</v>
      </c>
      <c r="F138" t="s">
        <v>42</v>
      </c>
      <c r="G138" t="s">
        <v>11</v>
      </c>
      <c r="H138">
        <v>45.301759999999994</v>
      </c>
      <c r="I138">
        <v>321.25929333333335</v>
      </c>
      <c r="J138">
        <v>98.292139282669524</v>
      </c>
      <c r="K138">
        <v>0.74398437756148017</v>
      </c>
      <c r="L138">
        <v>5.81</v>
      </c>
      <c r="M138" s="8">
        <v>73.43284139998083</v>
      </c>
      <c r="N138" s="8">
        <v>35.667215506350942</v>
      </c>
      <c r="O138" s="8">
        <v>35.301738379391814</v>
      </c>
      <c r="P138" s="8">
        <v>17.102907838156984</v>
      </c>
      <c r="Q138" s="8"/>
      <c r="R138" s="8">
        <v>50</v>
      </c>
      <c r="S138">
        <v>-32.073999999999998</v>
      </c>
      <c r="T138" s="10">
        <v>2.5920000000000001</v>
      </c>
      <c r="U138" s="13">
        <v>3.7116857142858799</v>
      </c>
      <c r="V138" s="14">
        <f t="shared" si="154"/>
        <v>1.296</v>
      </c>
      <c r="W138" s="14">
        <v>0.25656190476192098</v>
      </c>
      <c r="X138" s="13">
        <f t="shared" si="155"/>
        <v>10.102824900700947</v>
      </c>
      <c r="Y138" s="15">
        <f t="shared" si="156"/>
        <v>1.0876778047199999E-2</v>
      </c>
      <c r="Z138" s="16">
        <f t="shared" si="157"/>
        <v>1.0759746670817418</v>
      </c>
      <c r="AA138" s="17">
        <f t="shared" si="158"/>
        <v>98.924025332918262</v>
      </c>
      <c r="AB138" s="17">
        <f t="shared" si="159"/>
        <v>1.3944631685379374E-2</v>
      </c>
      <c r="AD138" s="14">
        <v>-26.31</v>
      </c>
      <c r="AE138">
        <v>1.1100000000000001</v>
      </c>
      <c r="AF138" s="14">
        <f t="shared" si="224"/>
        <v>0.55500000000000005</v>
      </c>
      <c r="AG138" s="14">
        <v>121.11</v>
      </c>
      <c r="AH138" s="14">
        <f t="shared" si="144"/>
        <v>9.1652216992816459E-3</v>
      </c>
      <c r="AI138" s="15">
        <f t="shared" si="145"/>
        <v>1.0941549267999999E-2</v>
      </c>
      <c r="AJ138" s="16">
        <f t="shared" si="225"/>
        <v>1.0823127485384816</v>
      </c>
      <c r="AK138" s="17">
        <f t="shared" si="226"/>
        <v>98.917687251461516</v>
      </c>
      <c r="AL138" s="17">
        <f t="shared" si="146"/>
        <v>6.0068357543885727E-3</v>
      </c>
      <c r="AN138" s="14">
        <v>-32.270000000000003</v>
      </c>
      <c r="AO138" s="14">
        <v>86.137</v>
      </c>
      <c r="AP138" s="14">
        <f>AO138*1/100</f>
        <v>0.86136999999999997</v>
      </c>
      <c r="AQ138" s="14">
        <v>0.10866666666666668</v>
      </c>
      <c r="AR138" s="14">
        <f t="shared" ref="AR138:AR141" si="234">AO138/AQ138</f>
        <v>792.67177914110425</v>
      </c>
      <c r="AS138" s="15">
        <f t="shared" ref="AS138:AS141" si="235">(AN138/1000+1)*0.0112372</f>
        <v>1.0874575555999999E-2</v>
      </c>
      <c r="AT138" s="16">
        <f t="shared" ref="AT138:AT141" si="236">AS138/(1+AS138)*100</f>
        <v>1.0757591316428923</v>
      </c>
      <c r="AU138" s="17">
        <f t="shared" ref="AU138:AU141" si="237">100-AT138</f>
        <v>98.924240868357103</v>
      </c>
      <c r="AV138" s="17">
        <f t="shared" ref="AV138:AV141" si="238">AT138*AP138/100</f>
        <v>9.2662664322323805E-3</v>
      </c>
      <c r="AW138">
        <f>(AO138*1.5/100+$CK$107*$CK$99/100)/(AQ138*1.5/100+$CK$102*$CK$107/100)</f>
        <v>792.67177914110414</v>
      </c>
    </row>
    <row r="139" spans="1:49" ht="21" x14ac:dyDescent="0.4">
      <c r="A139">
        <v>138</v>
      </c>
      <c r="B139" t="str">
        <f t="shared" si="209"/>
        <v>BSN0T4</v>
      </c>
      <c r="C139" t="s">
        <v>12</v>
      </c>
      <c r="D139" t="s">
        <v>7</v>
      </c>
      <c r="E139" t="s">
        <v>21</v>
      </c>
      <c r="F139" t="s">
        <v>42</v>
      </c>
      <c r="G139" t="s">
        <v>13</v>
      </c>
      <c r="H139">
        <v>53.125920000000008</v>
      </c>
      <c r="I139">
        <v>316.46873333333338</v>
      </c>
      <c r="J139">
        <v>103.74220019890713</v>
      </c>
      <c r="K139">
        <v>0.96240930133442149</v>
      </c>
      <c r="L139">
        <v>5.75</v>
      </c>
      <c r="M139" s="8">
        <v>69.813533486276583</v>
      </c>
      <c r="N139" s="8">
        <v>33.152826691264636</v>
      </c>
      <c r="O139" s="8">
        <v>32.287341609980842</v>
      </c>
      <c r="P139" s="8">
        <v>16.103389555271129</v>
      </c>
      <c r="Q139" s="8"/>
      <c r="R139" s="8">
        <v>50</v>
      </c>
      <c r="S139">
        <v>-22.728999999999999</v>
      </c>
      <c r="T139" s="10">
        <v>2.093</v>
      </c>
      <c r="U139" s="14">
        <v>3.7266571428573099</v>
      </c>
      <c r="V139" s="14">
        <f t="shared" si="154"/>
        <v>1.0465</v>
      </c>
      <c r="W139" s="14">
        <v>0.257219047619064</v>
      </c>
      <c r="X139" s="13">
        <f t="shared" si="155"/>
        <v>8.1370334715634627</v>
      </c>
      <c r="Y139" s="15">
        <f t="shared" si="156"/>
        <v>1.09817896812E-2</v>
      </c>
      <c r="Z139" s="16">
        <f t="shared" si="157"/>
        <v>1.086249999088803</v>
      </c>
      <c r="AA139" s="17">
        <f t="shared" si="158"/>
        <v>98.913750000911193</v>
      </c>
      <c r="AB139" s="17">
        <f t="shared" si="159"/>
        <v>1.1367606240464323E-2</v>
      </c>
      <c r="AD139" s="14">
        <v>-26.31</v>
      </c>
      <c r="AE139">
        <v>1.1100000000000001</v>
      </c>
      <c r="AF139" s="14">
        <f t="shared" si="224"/>
        <v>0.55500000000000005</v>
      </c>
      <c r="AG139" s="14">
        <v>122.11</v>
      </c>
      <c r="AH139" s="14">
        <f t="shared" si="144"/>
        <v>9.0901646056834005E-3</v>
      </c>
      <c r="AI139" s="15">
        <f t="shared" si="145"/>
        <v>1.0941549267999999E-2</v>
      </c>
      <c r="AJ139" s="16">
        <f t="shared" si="225"/>
        <v>1.0823127485384816</v>
      </c>
      <c r="AK139" s="17">
        <f t="shared" si="226"/>
        <v>98.917687251461516</v>
      </c>
      <c r="AL139" s="17">
        <f t="shared" si="146"/>
        <v>6.0068357543885727E-3</v>
      </c>
      <c r="AN139" s="14">
        <v>-16.899999999999999</v>
      </c>
      <c r="AO139" s="14">
        <v>55.933333333333337</v>
      </c>
      <c r="AP139" s="14">
        <f t="shared" ref="AP139:AP141" si="239">AO139*1/100</f>
        <v>0.55933333333333335</v>
      </c>
      <c r="AQ139" s="14">
        <v>2.4666666666666667E-2</v>
      </c>
      <c r="AR139" s="14">
        <f t="shared" si="234"/>
        <v>2267.5675675675679</v>
      </c>
      <c r="AS139" s="15">
        <f t="shared" si="235"/>
        <v>1.1047291319999999E-2</v>
      </c>
      <c r="AT139" s="16">
        <f t="shared" si="236"/>
        <v>1.0926582183487097</v>
      </c>
      <c r="AU139" s="17">
        <f t="shared" si="237"/>
        <v>98.907341781651297</v>
      </c>
      <c r="AV139" s="17">
        <f t="shared" si="238"/>
        <v>6.1116016346304492E-3</v>
      </c>
      <c r="AW139">
        <f t="shared" ref="AW139:AW141" si="240">(AO139*1.5/100+$CK$107*$CK$99/100)/(AQ139*1.5/100+$CK$102*$CK$107/100)</f>
        <v>2267.5675675675679</v>
      </c>
    </row>
    <row r="140" spans="1:49" ht="21" x14ac:dyDescent="0.4">
      <c r="A140">
        <v>139</v>
      </c>
      <c r="B140" t="str">
        <f t="shared" si="209"/>
        <v>HAN0T4</v>
      </c>
      <c r="C140" t="s">
        <v>14</v>
      </c>
      <c r="D140" t="s">
        <v>7</v>
      </c>
      <c r="E140" t="s">
        <v>21</v>
      </c>
      <c r="F140" t="s">
        <v>42</v>
      </c>
      <c r="G140" t="s">
        <v>15</v>
      </c>
      <c r="H140">
        <v>43.472120000000004</v>
      </c>
      <c r="I140">
        <v>296.87673333333333</v>
      </c>
      <c r="J140">
        <v>100.22903214821163</v>
      </c>
      <c r="K140">
        <v>1.1523201422512885</v>
      </c>
      <c r="L140">
        <v>6.47</v>
      </c>
      <c r="M140" s="8">
        <v>69.834837129850555</v>
      </c>
      <c r="N140" s="8">
        <v>27.025767800726705</v>
      </c>
      <c r="O140" s="8">
        <v>203.03388374058477</v>
      </c>
      <c r="P140" s="8">
        <v>12.851160529268977</v>
      </c>
      <c r="Q140" s="8"/>
      <c r="R140" s="8">
        <v>50</v>
      </c>
      <c r="S140">
        <v>-22.715</v>
      </c>
      <c r="T140" s="10">
        <v>1.538</v>
      </c>
      <c r="U140" s="14">
        <v>3.7416285714287398</v>
      </c>
      <c r="V140" s="14">
        <f t="shared" si="154"/>
        <v>0.76900000000000002</v>
      </c>
      <c r="W140" s="14">
        <v>0.25787619047620702</v>
      </c>
      <c r="X140" s="13">
        <f t="shared" si="155"/>
        <v>5.96410237470878</v>
      </c>
      <c r="Y140" s="15">
        <f t="shared" si="156"/>
        <v>1.0981947001999998E-2</v>
      </c>
      <c r="Z140" s="16">
        <f t="shared" si="157"/>
        <v>1.0862653912432594</v>
      </c>
      <c r="AA140" s="17">
        <f t="shared" si="158"/>
        <v>98.913734608756741</v>
      </c>
      <c r="AB140" s="17">
        <f t="shared" si="159"/>
        <v>8.3533808586606657E-3</v>
      </c>
      <c r="AD140" s="14">
        <v>-26.31</v>
      </c>
      <c r="AE140">
        <v>1.1100000000000001</v>
      </c>
      <c r="AF140" s="14">
        <f t="shared" si="224"/>
        <v>0.55500000000000005</v>
      </c>
      <c r="AG140" s="14">
        <v>123.11</v>
      </c>
      <c r="AH140" s="14">
        <f t="shared" si="144"/>
        <v>9.0163268621557963E-3</v>
      </c>
      <c r="AI140" s="15">
        <f t="shared" si="145"/>
        <v>1.0941549267999999E-2</v>
      </c>
      <c r="AJ140" s="16">
        <f t="shared" si="225"/>
        <v>1.0823127485384816</v>
      </c>
      <c r="AK140" s="17">
        <f t="shared" si="226"/>
        <v>98.917687251461516</v>
      </c>
      <c r="AL140" s="17">
        <f t="shared" si="146"/>
        <v>6.0068357543885727E-3</v>
      </c>
      <c r="AN140" s="14">
        <v>-12.39</v>
      </c>
      <c r="AO140" s="14">
        <v>47.193666666666672</v>
      </c>
      <c r="AP140" s="14">
        <f t="shared" si="239"/>
        <v>0.47193666666666673</v>
      </c>
      <c r="AQ140" s="14">
        <v>6.7000000000000004E-2</v>
      </c>
      <c r="AR140" s="14">
        <f t="shared" si="234"/>
        <v>704.38308457711446</v>
      </c>
      <c r="AS140" s="15">
        <f t="shared" si="235"/>
        <v>1.1097971092E-2</v>
      </c>
      <c r="AT140" s="16">
        <f t="shared" si="236"/>
        <v>1.0976158007728998</v>
      </c>
      <c r="AU140" s="17">
        <f t="shared" si="237"/>
        <v>98.9023841992271</v>
      </c>
      <c r="AV140" s="17">
        <f t="shared" si="238"/>
        <v>5.1800514229742647E-3</v>
      </c>
      <c r="AW140">
        <f t="shared" si="240"/>
        <v>704.38308457711457</v>
      </c>
    </row>
    <row r="141" spans="1:49" ht="21" x14ac:dyDescent="0.4">
      <c r="A141">
        <v>140</v>
      </c>
      <c r="B141" t="str">
        <f t="shared" si="209"/>
        <v>PLN0T4</v>
      </c>
      <c r="C141" t="s">
        <v>16</v>
      </c>
      <c r="D141" t="s">
        <v>7</v>
      </c>
      <c r="E141" t="s">
        <v>21</v>
      </c>
      <c r="F141" t="s">
        <v>42</v>
      </c>
      <c r="G141" t="s">
        <v>17</v>
      </c>
      <c r="H141">
        <v>46.233960000000003</v>
      </c>
      <c r="I141">
        <v>263.57033333333334</v>
      </c>
      <c r="J141">
        <v>112.95749442567801</v>
      </c>
      <c r="K141">
        <v>0.86168155621034515</v>
      </c>
      <c r="L141">
        <v>5.71</v>
      </c>
      <c r="M141" s="8">
        <v>69.368305276554935</v>
      </c>
      <c r="N141" s="8">
        <v>33.450399908737914</v>
      </c>
      <c r="O141" s="8">
        <v>31.523579079748316</v>
      </c>
      <c r="P141" s="8">
        <v>16.354858411555782</v>
      </c>
      <c r="Q141" s="8"/>
      <c r="R141" s="8">
        <v>50</v>
      </c>
      <c r="S141">
        <v>-19.481000000000002</v>
      </c>
      <c r="T141" s="10">
        <v>2.0430000000000001</v>
      </c>
      <c r="U141" s="13">
        <v>3.7566000000001698</v>
      </c>
      <c r="V141" s="14">
        <f t="shared" si="154"/>
        <v>1.0215000000000001</v>
      </c>
      <c r="W141" s="14">
        <v>0.25853333333334999</v>
      </c>
      <c r="X141" s="13">
        <f t="shared" si="155"/>
        <v>7.9022692109329622</v>
      </c>
      <c r="Y141" s="15">
        <f t="shared" si="156"/>
        <v>1.10182881068E-2</v>
      </c>
      <c r="Z141" s="16">
        <f t="shared" si="157"/>
        <v>1.0898208505636915</v>
      </c>
      <c r="AA141" s="17">
        <f t="shared" si="158"/>
        <v>98.910179149436303</v>
      </c>
      <c r="AB141" s="17">
        <f t="shared" si="159"/>
        <v>1.1132519988508109E-2</v>
      </c>
      <c r="AD141" s="14">
        <v>-26.31</v>
      </c>
      <c r="AE141">
        <v>1.1100000000000001</v>
      </c>
      <c r="AF141" s="14">
        <f t="shared" si="224"/>
        <v>0.55500000000000005</v>
      </c>
      <c r="AG141" s="14">
        <v>124.11</v>
      </c>
      <c r="AH141" s="14">
        <f t="shared" si="144"/>
        <v>8.9436789944404172E-3</v>
      </c>
      <c r="AI141" s="15">
        <f t="shared" si="145"/>
        <v>1.0941549267999999E-2</v>
      </c>
      <c r="AJ141" s="16">
        <f t="shared" si="225"/>
        <v>1.0823127485384816</v>
      </c>
      <c r="AK141" s="17">
        <f t="shared" si="226"/>
        <v>98.917687251461516</v>
      </c>
      <c r="AL141" s="17">
        <f t="shared" si="146"/>
        <v>6.0068357543885727E-3</v>
      </c>
      <c r="AN141" s="14">
        <v>-10.65</v>
      </c>
      <c r="AO141" s="14">
        <v>50.042999999999999</v>
      </c>
      <c r="AP141" s="14">
        <f t="shared" si="239"/>
        <v>0.50043000000000004</v>
      </c>
      <c r="AQ141" s="14">
        <v>3.1333333333333331E-2</v>
      </c>
      <c r="AR141" s="14">
        <f t="shared" si="234"/>
        <v>1597.1170212765958</v>
      </c>
      <c r="AS141" s="15">
        <f t="shared" si="235"/>
        <v>1.1117523819999999E-2</v>
      </c>
      <c r="AT141" s="16">
        <f t="shared" si="236"/>
        <v>1.0995283493849473</v>
      </c>
      <c r="AU141" s="17">
        <f t="shared" si="237"/>
        <v>98.900471650615046</v>
      </c>
      <c r="AV141" s="17">
        <f t="shared" si="238"/>
        <v>5.5023697188270916E-3</v>
      </c>
      <c r="AW141">
        <f t="shared" si="240"/>
        <v>1597.1170212765958</v>
      </c>
    </row>
    <row r="142" spans="1:49" ht="21" x14ac:dyDescent="0.4">
      <c r="A142">
        <v>141</v>
      </c>
      <c r="B142" t="str">
        <f t="shared" si="209"/>
        <v>CON1T4</v>
      </c>
      <c r="C142" t="s">
        <v>6</v>
      </c>
      <c r="D142" t="s">
        <v>18</v>
      </c>
      <c r="E142" t="s">
        <v>21</v>
      </c>
      <c r="F142" t="s">
        <v>42</v>
      </c>
      <c r="G142" t="s">
        <v>9</v>
      </c>
      <c r="H142">
        <v>54.295120000000011</v>
      </c>
      <c r="I142">
        <v>315.31217333333331</v>
      </c>
      <c r="J142">
        <v>170.05089517386662</v>
      </c>
      <c r="K142">
        <v>1.1249735601926152</v>
      </c>
      <c r="L142">
        <v>5.22</v>
      </c>
      <c r="M142" s="8">
        <v>65.778598355145974</v>
      </c>
      <c r="N142" s="8">
        <v>31.8804450485949</v>
      </c>
      <c r="O142" s="8">
        <v>19.955817896331453</v>
      </c>
      <c r="P142" s="8">
        <v>15.467470576566523</v>
      </c>
      <c r="Q142" s="8"/>
      <c r="R142" s="8">
        <v>50</v>
      </c>
      <c r="S142">
        <v>-30.536000000000001</v>
      </c>
      <c r="T142" s="10">
        <v>1.03</v>
      </c>
      <c r="U142" s="14">
        <v>3.7715714285716002</v>
      </c>
      <c r="V142" s="14">
        <f t="shared" si="154"/>
        <v>0.51500000000000001</v>
      </c>
      <c r="W142" s="14">
        <v>0.25919047619049301</v>
      </c>
      <c r="X142" s="13">
        <f t="shared" si="155"/>
        <v>3.9739114458935507</v>
      </c>
      <c r="Y142" s="15">
        <f t="shared" si="156"/>
        <v>1.08940608608E-2</v>
      </c>
      <c r="Z142" s="16">
        <f t="shared" si="157"/>
        <v>1.0776659278741287</v>
      </c>
      <c r="AA142" s="17">
        <f t="shared" si="158"/>
        <v>98.922334072125878</v>
      </c>
      <c r="AB142" s="17">
        <f t="shared" si="159"/>
        <v>5.5499795285517631E-3</v>
      </c>
      <c r="AD142" s="14">
        <v>-26.31</v>
      </c>
      <c r="AE142">
        <v>1.1100000000000001</v>
      </c>
      <c r="AF142" s="14">
        <f t="shared" si="224"/>
        <v>0.55500000000000005</v>
      </c>
      <c r="AG142" s="14">
        <v>125.11</v>
      </c>
      <c r="AH142" s="14">
        <f t="shared" si="144"/>
        <v>8.87219247062585E-3</v>
      </c>
      <c r="AI142" s="15">
        <f t="shared" si="145"/>
        <v>1.0941549267999999E-2</v>
      </c>
      <c r="AJ142" s="16">
        <f t="shared" si="225"/>
        <v>1.0823127485384816</v>
      </c>
      <c r="AK142" s="17">
        <f t="shared" si="226"/>
        <v>98.917687251461516</v>
      </c>
      <c r="AL142" s="17">
        <f t="shared" si="146"/>
        <v>6.0068357543885727E-3</v>
      </c>
      <c r="AN142" s="14"/>
      <c r="AO142" s="14"/>
      <c r="AP142" s="14"/>
      <c r="AQ142" s="14"/>
      <c r="AR142" s="14"/>
      <c r="AS142" s="15"/>
      <c r="AT142" s="16"/>
      <c r="AU142" s="17"/>
      <c r="AV142" s="17"/>
    </row>
    <row r="143" spans="1:49" ht="21" x14ac:dyDescent="0.4">
      <c r="A143">
        <v>142</v>
      </c>
      <c r="B143" t="str">
        <f t="shared" si="209"/>
        <v>LDN1T4</v>
      </c>
      <c r="C143" t="s">
        <v>10</v>
      </c>
      <c r="D143" t="s">
        <v>18</v>
      </c>
      <c r="E143" t="s">
        <v>21</v>
      </c>
      <c r="F143" t="s">
        <v>42</v>
      </c>
      <c r="G143" t="s">
        <v>11</v>
      </c>
      <c r="H143">
        <v>49.533000000000001</v>
      </c>
      <c r="I143">
        <v>345.59129333333328</v>
      </c>
      <c r="J143">
        <v>173.12275813430918</v>
      </c>
      <c r="K143">
        <v>0.78124888911166024</v>
      </c>
      <c r="L143">
        <v>5.29</v>
      </c>
      <c r="M143" s="8">
        <v>64.861713817177957</v>
      </c>
      <c r="N143" s="8">
        <v>32.19528320403095</v>
      </c>
      <c r="O143" s="8">
        <v>20.986639722223376</v>
      </c>
      <c r="P143" s="8">
        <v>17.838185304919421</v>
      </c>
      <c r="Q143" s="8"/>
      <c r="R143" s="8">
        <v>50</v>
      </c>
      <c r="S143">
        <v>-33.790999999999997</v>
      </c>
      <c r="T143" s="10">
        <v>2.548</v>
      </c>
      <c r="U143" s="14">
        <v>3.7865428571430302</v>
      </c>
      <c r="V143" s="14">
        <f t="shared" si="154"/>
        <v>1.274</v>
      </c>
      <c r="W143" s="14">
        <v>0.25984761904763598</v>
      </c>
      <c r="X143" s="13">
        <f t="shared" si="155"/>
        <v>9.8057469579234198</v>
      </c>
      <c r="Y143" s="15">
        <f t="shared" si="156"/>
        <v>1.08574837748E-2</v>
      </c>
      <c r="Z143" s="16">
        <f t="shared" si="157"/>
        <v>1.0740865007256397</v>
      </c>
      <c r="AA143" s="17">
        <f t="shared" si="158"/>
        <v>98.925913499274358</v>
      </c>
      <c r="AB143" s="17">
        <f t="shared" si="159"/>
        <v>1.3683862019244651E-2</v>
      </c>
      <c r="AD143" s="14">
        <v>-26.31</v>
      </c>
      <c r="AE143">
        <v>1.1100000000000001</v>
      </c>
      <c r="AF143" s="14">
        <f t="shared" si="224"/>
        <v>0.55500000000000005</v>
      </c>
      <c r="AG143" s="14">
        <v>126.11</v>
      </c>
      <c r="AH143" s="14">
        <f t="shared" si="144"/>
        <v>8.8018396637855843E-3</v>
      </c>
      <c r="AI143" s="15">
        <f t="shared" si="145"/>
        <v>1.0941549267999999E-2</v>
      </c>
      <c r="AJ143" s="16">
        <f t="shared" si="225"/>
        <v>1.0823127485384816</v>
      </c>
      <c r="AK143" s="17">
        <f t="shared" si="226"/>
        <v>98.917687251461516</v>
      </c>
      <c r="AL143" s="17">
        <f t="shared" si="146"/>
        <v>6.0068357543885727E-3</v>
      </c>
      <c r="AN143" s="14">
        <v>-32.270000000000003</v>
      </c>
      <c r="AO143" s="14">
        <v>86.137</v>
      </c>
      <c r="AP143" s="14">
        <f>AO143*1/100</f>
        <v>0.86136999999999997</v>
      </c>
      <c r="AQ143" s="14">
        <v>0.10866666666666668</v>
      </c>
      <c r="AR143" s="14">
        <f t="shared" ref="AR143:AR146" si="241">AO143/AQ143</f>
        <v>792.67177914110425</v>
      </c>
      <c r="AS143" s="15">
        <f t="shared" ref="AS143:AS146" si="242">(AN143/1000+1)*0.0112372</f>
        <v>1.0874575555999999E-2</v>
      </c>
      <c r="AT143" s="16">
        <f t="shared" ref="AT143:AT146" si="243">AS143/(1+AS143)*100</f>
        <v>1.0757591316428923</v>
      </c>
      <c r="AU143" s="17">
        <f t="shared" ref="AU143:AU146" si="244">100-AT143</f>
        <v>98.924240868357103</v>
      </c>
      <c r="AV143" s="17">
        <f t="shared" ref="AV143:AV146" si="245">AT143*AP143/100</f>
        <v>9.2662664322323805E-3</v>
      </c>
      <c r="AW143">
        <f>(AO143*1.5/100+$CK$107*$CK$99/100)/(AQ143*1.5/100+$CK$102*$CK$107/100)</f>
        <v>792.67177914110414</v>
      </c>
    </row>
    <row r="144" spans="1:49" ht="21" x14ac:dyDescent="0.4">
      <c r="A144">
        <v>143</v>
      </c>
      <c r="B144" t="str">
        <f t="shared" si="209"/>
        <v>BSN1T4</v>
      </c>
      <c r="C144" t="s">
        <v>12</v>
      </c>
      <c r="D144" t="s">
        <v>18</v>
      </c>
      <c r="E144" t="s">
        <v>21</v>
      </c>
      <c r="F144" t="s">
        <v>42</v>
      </c>
      <c r="G144" t="s">
        <v>13</v>
      </c>
      <c r="H144">
        <v>55.584400000000016</v>
      </c>
      <c r="I144">
        <v>362.50677333333334</v>
      </c>
      <c r="J144">
        <v>171.89532436353443</v>
      </c>
      <c r="K144">
        <v>1.2353354281906652</v>
      </c>
      <c r="L144">
        <v>5.29</v>
      </c>
      <c r="M144" s="8">
        <v>65.223080212024456</v>
      </c>
      <c r="N144" s="8">
        <v>34.450382801159996</v>
      </c>
      <c r="O144" s="8">
        <v>22.415534218542767</v>
      </c>
      <c r="P144" s="8">
        <v>18.372512805595974</v>
      </c>
      <c r="Q144" s="8"/>
      <c r="R144" s="8">
        <v>50</v>
      </c>
      <c r="S144">
        <v>-23.794</v>
      </c>
      <c r="T144" s="10">
        <v>1.927</v>
      </c>
      <c r="U144" s="13">
        <v>3.8015142857144602</v>
      </c>
      <c r="V144" s="14">
        <f t="shared" si="154"/>
        <v>0.96350000000000013</v>
      </c>
      <c r="W144" s="14">
        <v>0.260504761904779</v>
      </c>
      <c r="X144" s="13">
        <f t="shared" si="155"/>
        <v>7.3971776404777074</v>
      </c>
      <c r="Y144" s="15">
        <f t="shared" si="156"/>
        <v>1.09698220632E-2</v>
      </c>
      <c r="Z144" s="16">
        <f t="shared" si="157"/>
        <v>1.0850790818674139</v>
      </c>
      <c r="AA144" s="17">
        <f t="shared" si="158"/>
        <v>98.91492091813258</v>
      </c>
      <c r="AB144" s="17">
        <f t="shared" si="159"/>
        <v>1.0454736953792534E-2</v>
      </c>
      <c r="AD144" s="14">
        <v>-26.31</v>
      </c>
      <c r="AE144">
        <v>1.1100000000000001</v>
      </c>
      <c r="AF144" s="14">
        <f t="shared" si="224"/>
        <v>0.55500000000000005</v>
      </c>
      <c r="AG144" s="14">
        <v>127.11</v>
      </c>
      <c r="AH144" s="14">
        <f t="shared" si="144"/>
        <v>8.7325938163795146E-3</v>
      </c>
      <c r="AI144" s="15">
        <f t="shared" si="145"/>
        <v>1.0941549267999999E-2</v>
      </c>
      <c r="AJ144" s="16">
        <f t="shared" si="225"/>
        <v>1.0823127485384816</v>
      </c>
      <c r="AK144" s="17">
        <f t="shared" si="226"/>
        <v>98.917687251461516</v>
      </c>
      <c r="AL144" s="17">
        <f t="shared" si="146"/>
        <v>6.0068357543885727E-3</v>
      </c>
      <c r="AN144" s="14">
        <v>-16.899999999999999</v>
      </c>
      <c r="AO144" s="14">
        <v>55.933333333333337</v>
      </c>
      <c r="AP144" s="14">
        <f t="shared" ref="AP144:AP146" si="246">AO144*1/100</f>
        <v>0.55933333333333335</v>
      </c>
      <c r="AQ144" s="14">
        <v>2.4666666666666667E-2</v>
      </c>
      <c r="AR144" s="14">
        <f t="shared" si="241"/>
        <v>2267.5675675675679</v>
      </c>
      <c r="AS144" s="15">
        <f t="shared" si="242"/>
        <v>1.1047291319999999E-2</v>
      </c>
      <c r="AT144" s="16">
        <f t="shared" si="243"/>
        <v>1.0926582183487097</v>
      </c>
      <c r="AU144" s="17">
        <f t="shared" si="244"/>
        <v>98.907341781651297</v>
      </c>
      <c r="AV144" s="17">
        <f t="shared" si="245"/>
        <v>6.1116016346304492E-3</v>
      </c>
      <c r="AW144">
        <f t="shared" ref="AW144:AW146" si="247">(AO144*1.5/100+$CK$107*$CK$99/100)/(AQ144*1.5/100+$CK$102*$CK$107/100)</f>
        <v>2267.5675675675679</v>
      </c>
    </row>
    <row r="145" spans="1:49" ht="21" x14ac:dyDescent="0.4">
      <c r="A145">
        <v>144</v>
      </c>
      <c r="B145" t="str">
        <f t="shared" si="209"/>
        <v>HAN1T4</v>
      </c>
      <c r="C145" t="s">
        <v>14</v>
      </c>
      <c r="D145" t="s">
        <v>18</v>
      </c>
      <c r="E145" t="s">
        <v>21</v>
      </c>
      <c r="F145" t="s">
        <v>42</v>
      </c>
      <c r="G145" t="s">
        <v>15</v>
      </c>
      <c r="H145">
        <v>45.115320000000004</v>
      </c>
      <c r="I145">
        <v>313.50465333333329</v>
      </c>
      <c r="J145">
        <v>175.10338753988898</v>
      </c>
      <c r="K145">
        <v>0.9720333943477657</v>
      </c>
      <c r="L145">
        <v>6.35</v>
      </c>
      <c r="M145" s="8">
        <v>68.37468791211225</v>
      </c>
      <c r="N145" s="8">
        <v>30.053907233798046</v>
      </c>
      <c r="O145" s="8">
        <v>209.50957095367175</v>
      </c>
      <c r="P145" s="8">
        <v>15.182235505176916</v>
      </c>
      <c r="Q145" s="8"/>
      <c r="R145" s="8">
        <v>50</v>
      </c>
      <c r="S145">
        <v>-25.294</v>
      </c>
      <c r="T145" s="10">
        <v>1.593</v>
      </c>
      <c r="U145" s="14">
        <v>3.8164857142858901</v>
      </c>
      <c r="V145" s="14">
        <f t="shared" si="154"/>
        <v>0.7965000000000001</v>
      </c>
      <c r="W145" s="14">
        <v>0.26116190476192203</v>
      </c>
      <c r="X145" s="13">
        <f t="shared" si="155"/>
        <v>6.0996645029534298</v>
      </c>
      <c r="Y145" s="15">
        <f t="shared" si="156"/>
        <v>1.0952966263199998E-2</v>
      </c>
      <c r="Z145" s="16">
        <f t="shared" si="157"/>
        <v>1.083429855662386</v>
      </c>
      <c r="AA145" s="17">
        <f t="shared" si="158"/>
        <v>98.916570144337612</v>
      </c>
      <c r="AB145" s="17">
        <f t="shared" si="159"/>
        <v>8.6295188003509063E-3</v>
      </c>
      <c r="AD145" s="14">
        <v>-26.31</v>
      </c>
      <c r="AE145">
        <v>1.1100000000000001</v>
      </c>
      <c r="AF145" s="14">
        <f t="shared" si="224"/>
        <v>0.55500000000000005</v>
      </c>
      <c r="AG145" s="14">
        <v>128.11000000000001</v>
      </c>
      <c r="AH145" s="14">
        <f t="shared" si="144"/>
        <v>8.6644290063226919E-3</v>
      </c>
      <c r="AI145" s="15">
        <f t="shared" si="145"/>
        <v>1.0941549267999999E-2</v>
      </c>
      <c r="AJ145" s="16">
        <f t="shared" si="225"/>
        <v>1.0823127485384816</v>
      </c>
      <c r="AK145" s="17">
        <f t="shared" si="226"/>
        <v>98.917687251461516</v>
      </c>
      <c r="AL145" s="17">
        <f t="shared" si="146"/>
        <v>6.0068357543885727E-3</v>
      </c>
      <c r="AN145" s="14">
        <v>-12.39</v>
      </c>
      <c r="AO145" s="14">
        <v>47.193666666666672</v>
      </c>
      <c r="AP145" s="14">
        <f t="shared" si="246"/>
        <v>0.47193666666666673</v>
      </c>
      <c r="AQ145" s="14">
        <v>6.7000000000000004E-2</v>
      </c>
      <c r="AR145" s="14">
        <f t="shared" si="241"/>
        <v>704.38308457711446</v>
      </c>
      <c r="AS145" s="15">
        <f t="shared" si="242"/>
        <v>1.1097971092E-2</v>
      </c>
      <c r="AT145" s="16">
        <f t="shared" si="243"/>
        <v>1.0976158007728998</v>
      </c>
      <c r="AU145" s="17">
        <f t="shared" si="244"/>
        <v>98.9023841992271</v>
      </c>
      <c r="AV145" s="17">
        <f t="shared" si="245"/>
        <v>5.1800514229742647E-3</v>
      </c>
      <c r="AW145">
        <f t="shared" si="247"/>
        <v>704.38308457711457</v>
      </c>
    </row>
    <row r="146" spans="1:49" ht="21" x14ac:dyDescent="0.4">
      <c r="A146">
        <v>145</v>
      </c>
      <c r="B146" t="str">
        <f t="shared" si="209"/>
        <v>PLN1T4</v>
      </c>
      <c r="C146" t="s">
        <v>16</v>
      </c>
      <c r="D146" t="s">
        <v>18</v>
      </c>
      <c r="E146" t="s">
        <v>21</v>
      </c>
      <c r="F146" t="s">
        <v>42</v>
      </c>
      <c r="G146" t="s">
        <v>17</v>
      </c>
      <c r="H146">
        <v>52.85416</v>
      </c>
      <c r="I146">
        <v>311.70977333333337</v>
      </c>
      <c r="J146">
        <v>165.49293356399093</v>
      </c>
      <c r="K146">
        <v>0.84885255041068741</v>
      </c>
      <c r="L146">
        <v>5.29</v>
      </c>
      <c r="M146" s="8">
        <v>59.288656454769921</v>
      </c>
      <c r="N146" s="8">
        <v>31.732277024810241</v>
      </c>
      <c r="O146" s="8">
        <v>17.450546433471906</v>
      </c>
      <c r="P146" s="8">
        <v>16.109144527482677</v>
      </c>
      <c r="Q146" s="8"/>
      <c r="R146" s="8">
        <v>50</v>
      </c>
      <c r="S146">
        <v>-21.219000000000001</v>
      </c>
      <c r="T146" s="10">
        <v>2.024</v>
      </c>
      <c r="U146" s="14">
        <v>3.8314571428573201</v>
      </c>
      <c r="V146" s="14">
        <f t="shared" si="154"/>
        <v>1.012</v>
      </c>
      <c r="W146" s="14">
        <v>0.26181904761906499</v>
      </c>
      <c r="X146" s="13">
        <f t="shared" si="155"/>
        <v>7.7305299916331123</v>
      </c>
      <c r="Y146" s="15">
        <f t="shared" si="156"/>
        <v>1.09987578532E-2</v>
      </c>
      <c r="Z146" s="16">
        <f t="shared" si="157"/>
        <v>1.0879101252859356</v>
      </c>
      <c r="AA146" s="17">
        <f t="shared" si="158"/>
        <v>98.91208987471407</v>
      </c>
      <c r="AB146" s="17">
        <f t="shared" si="159"/>
        <v>1.1009650467893668E-2</v>
      </c>
      <c r="AD146" s="14">
        <v>-26.31</v>
      </c>
      <c r="AE146">
        <v>1.1100000000000001</v>
      </c>
      <c r="AF146" s="14">
        <f t="shared" si="224"/>
        <v>0.55500000000000005</v>
      </c>
      <c r="AG146" s="14">
        <v>129.11000000000001</v>
      </c>
      <c r="AH146" s="14">
        <f t="shared" ref="AH146:AH161" si="248">AE146/AG146</f>
        <v>8.5973201146309353E-3</v>
      </c>
      <c r="AI146" s="15">
        <f t="shared" ref="AI146:AI161" si="249">(AD146/1000+1)*0.0112372</f>
        <v>1.0941549267999999E-2</v>
      </c>
      <c r="AJ146" s="16">
        <f t="shared" si="225"/>
        <v>1.0823127485384816</v>
      </c>
      <c r="AK146" s="17">
        <f t="shared" si="226"/>
        <v>98.917687251461516</v>
      </c>
      <c r="AL146" s="17">
        <f t="shared" ref="AL146:AL161" si="250">AJ146*AF146/100</f>
        <v>6.0068357543885727E-3</v>
      </c>
      <c r="AN146" s="14">
        <v>-10.65</v>
      </c>
      <c r="AO146" s="14">
        <v>50.042999999999999</v>
      </c>
      <c r="AP146" s="14">
        <f t="shared" si="246"/>
        <v>0.50043000000000004</v>
      </c>
      <c r="AQ146" s="14">
        <v>3.1333333333333331E-2</v>
      </c>
      <c r="AR146" s="14">
        <f t="shared" si="241"/>
        <v>1597.1170212765958</v>
      </c>
      <c r="AS146" s="15">
        <f t="shared" si="242"/>
        <v>1.1117523819999999E-2</v>
      </c>
      <c r="AT146" s="16">
        <f t="shared" si="243"/>
        <v>1.0995283493849473</v>
      </c>
      <c r="AU146" s="17">
        <f t="shared" si="244"/>
        <v>98.900471650615046</v>
      </c>
      <c r="AV146" s="17">
        <f t="shared" si="245"/>
        <v>5.5023697188270916E-3</v>
      </c>
      <c r="AW146">
        <f t="shared" si="247"/>
        <v>1597.1170212765958</v>
      </c>
    </row>
    <row r="147" spans="1:49" ht="21" x14ac:dyDescent="0.4">
      <c r="A147">
        <v>146</v>
      </c>
      <c r="B147" t="str">
        <f t="shared" si="209"/>
        <v>CON1T4</v>
      </c>
      <c r="C147" t="s">
        <v>6</v>
      </c>
      <c r="D147" t="s">
        <v>18</v>
      </c>
      <c r="E147" t="s">
        <v>21</v>
      </c>
      <c r="F147" t="s">
        <v>42</v>
      </c>
      <c r="G147" t="s">
        <v>9</v>
      </c>
      <c r="H147">
        <v>48.825160000000004</v>
      </c>
      <c r="I147">
        <v>322.65601333333336</v>
      </c>
      <c r="J147">
        <v>164.20874396270011</v>
      </c>
      <c r="K147">
        <v>0.54100870154040337</v>
      </c>
      <c r="L147">
        <v>5.23</v>
      </c>
      <c r="M147" s="8">
        <v>64.437708148465205</v>
      </c>
      <c r="N147" s="8">
        <v>35.514480194821623</v>
      </c>
      <c r="O147" s="8">
        <v>22.790790822712143</v>
      </c>
      <c r="P147" s="8">
        <v>19.272975267006387</v>
      </c>
      <c r="Q147" s="8"/>
      <c r="R147" s="8">
        <v>50</v>
      </c>
      <c r="S147" s="1">
        <v>-30.931999999999995</v>
      </c>
      <c r="T147" s="10">
        <v>1.05</v>
      </c>
      <c r="U147" s="13">
        <v>3.8464285714287501</v>
      </c>
      <c r="V147" s="14">
        <f t="shared" si="154"/>
        <v>0.52500000000000002</v>
      </c>
      <c r="W147" s="14">
        <v>0.26247619047620802</v>
      </c>
      <c r="X147" s="13">
        <f t="shared" si="155"/>
        <v>4.0003628447022006</v>
      </c>
      <c r="Y147" s="15">
        <f t="shared" si="156"/>
        <v>1.08896109296E-2</v>
      </c>
      <c r="Z147" s="16">
        <f t="shared" si="157"/>
        <v>1.0772304722358426</v>
      </c>
      <c r="AA147" s="17">
        <f t="shared" si="158"/>
        <v>98.92276952776416</v>
      </c>
      <c r="AB147" s="17">
        <f t="shared" si="159"/>
        <v>5.655459979238173E-3</v>
      </c>
      <c r="AD147" s="14">
        <v>-26.31</v>
      </c>
      <c r="AE147">
        <v>1.1100000000000001</v>
      </c>
      <c r="AF147" s="14">
        <f t="shared" si="224"/>
        <v>0.55500000000000005</v>
      </c>
      <c r="AG147" s="14">
        <v>130.11000000000001</v>
      </c>
      <c r="AH147" s="14">
        <f t="shared" si="248"/>
        <v>8.5312427945584499E-3</v>
      </c>
      <c r="AI147" s="15">
        <f t="shared" si="249"/>
        <v>1.0941549267999999E-2</v>
      </c>
      <c r="AJ147" s="16">
        <f t="shared" si="225"/>
        <v>1.0823127485384816</v>
      </c>
      <c r="AK147" s="17">
        <f t="shared" si="226"/>
        <v>98.917687251461516</v>
      </c>
      <c r="AL147" s="17">
        <f t="shared" si="250"/>
        <v>6.0068357543885727E-3</v>
      </c>
      <c r="AN147" s="14"/>
      <c r="AO147" s="14"/>
      <c r="AP147" s="14"/>
      <c r="AQ147" s="14"/>
      <c r="AR147" s="14"/>
      <c r="AS147" s="15"/>
      <c r="AT147" s="16"/>
      <c r="AU147" s="17"/>
      <c r="AV147" s="17"/>
    </row>
    <row r="148" spans="1:49" ht="21" x14ac:dyDescent="0.4">
      <c r="A148">
        <v>147</v>
      </c>
      <c r="B148" t="str">
        <f t="shared" si="209"/>
        <v>LDN1T4</v>
      </c>
      <c r="C148" t="s">
        <v>10</v>
      </c>
      <c r="D148" t="s">
        <v>18</v>
      </c>
      <c r="E148" t="s">
        <v>21</v>
      </c>
      <c r="F148" t="s">
        <v>42</v>
      </c>
      <c r="G148" t="s">
        <v>11</v>
      </c>
      <c r="H148">
        <v>46.736399999999996</v>
      </c>
      <c r="I148">
        <v>336.91709333333336</v>
      </c>
      <c r="J148">
        <v>177.33244836088269</v>
      </c>
      <c r="K148">
        <v>0.85736235041480457</v>
      </c>
      <c r="L148">
        <v>5.26</v>
      </c>
      <c r="M148" s="8">
        <v>61.64983675461729</v>
      </c>
      <c r="N148" s="8">
        <v>30.205926393235014</v>
      </c>
      <c r="O148" s="8">
        <v>21.756381541194536</v>
      </c>
      <c r="P148" s="8">
        <v>15.824603049657076</v>
      </c>
      <c r="Q148" s="8"/>
      <c r="R148" s="8">
        <v>50</v>
      </c>
      <c r="S148" s="1">
        <v>-32.151999999999994</v>
      </c>
      <c r="T148" s="10">
        <v>2.6469999999999998</v>
      </c>
      <c r="U148" s="14">
        <v>3.86140000000018</v>
      </c>
      <c r="V148" s="14">
        <f t="shared" si="154"/>
        <v>1.3234999999999999</v>
      </c>
      <c r="W148" s="14">
        <v>0.26313333333335098</v>
      </c>
      <c r="X148" s="13">
        <f t="shared" si="155"/>
        <v>10.059538890295752</v>
      </c>
      <c r="Y148" s="15">
        <f t="shared" si="156"/>
        <v>1.08759015456E-2</v>
      </c>
      <c r="Z148" s="16">
        <f t="shared" si="157"/>
        <v>1.075888892886957</v>
      </c>
      <c r="AA148" s="17">
        <f t="shared" si="158"/>
        <v>98.924111107113049</v>
      </c>
      <c r="AB148" s="17">
        <f t="shared" si="159"/>
        <v>1.4239389497358874E-2</v>
      </c>
      <c r="AD148" s="14">
        <v>-26.31</v>
      </c>
      <c r="AE148">
        <v>1.1100000000000001</v>
      </c>
      <c r="AF148" s="14">
        <f t="shared" si="224"/>
        <v>0.55500000000000005</v>
      </c>
      <c r="AG148" s="14">
        <v>131.11000000000001</v>
      </c>
      <c r="AH148" s="14">
        <f t="shared" si="248"/>
        <v>8.4661734421478153E-3</v>
      </c>
      <c r="AI148" s="15">
        <f t="shared" si="249"/>
        <v>1.0941549267999999E-2</v>
      </c>
      <c r="AJ148" s="16">
        <f t="shared" si="225"/>
        <v>1.0823127485384816</v>
      </c>
      <c r="AK148" s="17">
        <f t="shared" si="226"/>
        <v>98.917687251461516</v>
      </c>
      <c r="AL148" s="17">
        <f t="shared" si="250"/>
        <v>6.0068357543885727E-3</v>
      </c>
      <c r="AN148" s="14">
        <v>-32.270000000000003</v>
      </c>
      <c r="AO148" s="14">
        <v>86.137</v>
      </c>
      <c r="AP148" s="14">
        <f>AO148*1/100</f>
        <v>0.86136999999999997</v>
      </c>
      <c r="AQ148" s="14">
        <v>0.10866666666666668</v>
      </c>
      <c r="AR148" s="14">
        <f t="shared" ref="AR148:AR151" si="251">AO148/AQ148</f>
        <v>792.67177914110425</v>
      </c>
      <c r="AS148" s="15">
        <f t="shared" ref="AS148:AS151" si="252">(AN148/1000+1)*0.0112372</f>
        <v>1.0874575555999999E-2</v>
      </c>
      <c r="AT148" s="16">
        <f t="shared" ref="AT148:AT151" si="253">AS148/(1+AS148)*100</f>
        <v>1.0757591316428923</v>
      </c>
      <c r="AU148" s="17">
        <f t="shared" ref="AU148:AU151" si="254">100-AT148</f>
        <v>98.924240868357103</v>
      </c>
      <c r="AV148" s="17">
        <f t="shared" ref="AV148:AV151" si="255">AT148*AP148/100</f>
        <v>9.2662664322323805E-3</v>
      </c>
      <c r="AW148">
        <f>(AO148*1.5/100+$CK$107*$CK$99/100)/(AQ148*1.5/100+$CK$102*$CK$107/100)</f>
        <v>792.67177914110414</v>
      </c>
    </row>
    <row r="149" spans="1:49" ht="21" x14ac:dyDescent="0.4">
      <c r="A149">
        <v>148</v>
      </c>
      <c r="B149" t="str">
        <f t="shared" si="209"/>
        <v>BSN1T4</v>
      </c>
      <c r="C149" t="s">
        <v>12</v>
      </c>
      <c r="D149" t="s">
        <v>18</v>
      </c>
      <c r="E149" t="s">
        <v>21</v>
      </c>
      <c r="F149" t="s">
        <v>42</v>
      </c>
      <c r="G149" t="s">
        <v>13</v>
      </c>
      <c r="H149">
        <v>48.338520000000003</v>
      </c>
      <c r="I149">
        <v>341.23997333333335</v>
      </c>
      <c r="J149">
        <v>165.00888765975211</v>
      </c>
      <c r="K149">
        <v>0.66720019682535703</v>
      </c>
      <c r="L149">
        <v>5.3</v>
      </c>
      <c r="M149" s="8">
        <v>61.527450843447482</v>
      </c>
      <c r="N149" s="8">
        <v>32.696069697322955</v>
      </c>
      <c r="O149" s="8">
        <v>23.985835137516865</v>
      </c>
      <c r="P149" s="8">
        <v>16.990554178249862</v>
      </c>
      <c r="Q149" s="8"/>
      <c r="R149" s="8">
        <v>50</v>
      </c>
      <c r="S149" s="1">
        <v>-24.580000000000002</v>
      </c>
      <c r="T149" s="10">
        <v>1.9670000000000001</v>
      </c>
      <c r="U149" s="14">
        <v>3.87637142857161</v>
      </c>
      <c r="V149" s="14">
        <f t="shared" si="154"/>
        <v>0.98350000000000004</v>
      </c>
      <c r="W149" s="14">
        <v>0.26379047619049401</v>
      </c>
      <c r="X149" s="13">
        <f t="shared" si="155"/>
        <v>7.4566755722429798</v>
      </c>
      <c r="Y149" s="15">
        <f t="shared" si="156"/>
        <v>1.0960989623999998E-2</v>
      </c>
      <c r="Z149" s="16">
        <f t="shared" si="157"/>
        <v>1.0842148941945473</v>
      </c>
      <c r="AA149" s="17">
        <f t="shared" si="158"/>
        <v>98.915785105805455</v>
      </c>
      <c r="AB149" s="17">
        <f t="shared" si="159"/>
        <v>1.0663253484403373E-2</v>
      </c>
      <c r="AD149" s="14">
        <v>-26.31</v>
      </c>
      <c r="AE149">
        <v>1.1100000000000001</v>
      </c>
      <c r="AF149" s="14">
        <f t="shared" si="224"/>
        <v>0.55500000000000005</v>
      </c>
      <c r="AG149" s="14">
        <v>132.11000000000001</v>
      </c>
      <c r="AH149" s="14">
        <f t="shared" si="248"/>
        <v>8.402089168117478E-3</v>
      </c>
      <c r="AI149" s="15">
        <f t="shared" si="249"/>
        <v>1.0941549267999999E-2</v>
      </c>
      <c r="AJ149" s="16">
        <f t="shared" si="225"/>
        <v>1.0823127485384816</v>
      </c>
      <c r="AK149" s="17">
        <f t="shared" si="226"/>
        <v>98.917687251461516</v>
      </c>
      <c r="AL149" s="17">
        <f t="shared" si="250"/>
        <v>6.0068357543885727E-3</v>
      </c>
      <c r="AN149" s="14">
        <v>-16.899999999999999</v>
      </c>
      <c r="AO149" s="14">
        <v>55.933333333333337</v>
      </c>
      <c r="AP149" s="14">
        <f t="shared" ref="AP149:AP151" si="256">AO149*1/100</f>
        <v>0.55933333333333335</v>
      </c>
      <c r="AQ149" s="14">
        <v>2.4666666666666667E-2</v>
      </c>
      <c r="AR149" s="14">
        <f t="shared" si="251"/>
        <v>2267.5675675675679</v>
      </c>
      <c r="AS149" s="15">
        <f t="shared" si="252"/>
        <v>1.1047291319999999E-2</v>
      </c>
      <c r="AT149" s="16">
        <f t="shared" si="253"/>
        <v>1.0926582183487097</v>
      </c>
      <c r="AU149" s="17">
        <f t="shared" si="254"/>
        <v>98.907341781651297</v>
      </c>
      <c r="AV149" s="17">
        <f t="shared" si="255"/>
        <v>6.1116016346304492E-3</v>
      </c>
      <c r="AW149">
        <f t="shared" ref="AW149:AW151" si="257">(AO149*1.5/100+$CK$107*$CK$99/100)/(AQ149*1.5/100+$CK$102*$CK$107/100)</f>
        <v>2267.5675675675679</v>
      </c>
    </row>
    <row r="150" spans="1:49" ht="21" x14ac:dyDescent="0.4">
      <c r="A150">
        <v>149</v>
      </c>
      <c r="B150" t="str">
        <f t="shared" si="209"/>
        <v>HAN1T4</v>
      </c>
      <c r="C150" t="s">
        <v>14</v>
      </c>
      <c r="D150" t="s">
        <v>18</v>
      </c>
      <c r="E150" t="s">
        <v>21</v>
      </c>
      <c r="F150" t="s">
        <v>42</v>
      </c>
      <c r="G150" t="s">
        <v>15</v>
      </c>
      <c r="H150">
        <v>46.003280000000004</v>
      </c>
      <c r="I150">
        <v>327.56033333333335</v>
      </c>
      <c r="J150">
        <v>160.16866608569325</v>
      </c>
      <c r="K150">
        <v>1.0211833780647459</v>
      </c>
      <c r="L150">
        <v>6.39</v>
      </c>
      <c r="M150" s="8">
        <v>74.351049077652263</v>
      </c>
      <c r="N150" s="8">
        <v>27.705720599759289</v>
      </c>
      <c r="O150" s="8">
        <v>202.28632496077631</v>
      </c>
      <c r="P150" s="8">
        <v>12.533508126028622</v>
      </c>
      <c r="Q150" s="8"/>
      <c r="R150" s="8">
        <v>50</v>
      </c>
      <c r="S150" s="1">
        <v>-24.965</v>
      </c>
      <c r="T150" s="10">
        <v>1.554</v>
      </c>
      <c r="U150" s="13">
        <v>3.89134285714304</v>
      </c>
      <c r="V150" s="14">
        <f t="shared" ref="V150:V161" si="258">T150*R150/100</f>
        <v>0.77700000000000002</v>
      </c>
      <c r="W150" s="14">
        <v>0.26444761904763697</v>
      </c>
      <c r="X150" s="13">
        <f t="shared" ref="X150:X161" si="259">T150/W150</f>
        <v>5.8764000432163703</v>
      </c>
      <c r="Y150" s="15">
        <f t="shared" ref="Y150:Y161" si="260">(S150/1000+1)*0.0112372</f>
        <v>1.0956663302E-2</v>
      </c>
      <c r="Z150" s="16">
        <f t="shared" ref="Z150:Z161" si="261">Y150/(1+Y150)*100</f>
        <v>1.0837915906516904</v>
      </c>
      <c r="AA150" s="17">
        <f t="shared" ref="AA150:AA161" si="262">100-Z150</f>
        <v>98.916208409348314</v>
      </c>
      <c r="AB150" s="17">
        <f t="shared" ref="AB150:AB161" si="263">Z150*V150/100</f>
        <v>8.4210606593636342E-3</v>
      </c>
      <c r="AD150" s="14">
        <v>-26.31</v>
      </c>
      <c r="AE150">
        <v>1.1100000000000001</v>
      </c>
      <c r="AF150" s="14">
        <f t="shared" si="224"/>
        <v>0.55500000000000005</v>
      </c>
      <c r="AG150" s="14">
        <v>133.11000000000001</v>
      </c>
      <c r="AH150" s="14">
        <f t="shared" si="248"/>
        <v>8.338967771016453E-3</v>
      </c>
      <c r="AI150" s="15">
        <f t="shared" si="249"/>
        <v>1.0941549267999999E-2</v>
      </c>
      <c r="AJ150" s="16">
        <f t="shared" si="225"/>
        <v>1.0823127485384816</v>
      </c>
      <c r="AK150" s="17">
        <f t="shared" si="226"/>
        <v>98.917687251461516</v>
      </c>
      <c r="AL150" s="17">
        <f t="shared" si="250"/>
        <v>6.0068357543885727E-3</v>
      </c>
      <c r="AN150" s="14">
        <v>-12.39</v>
      </c>
      <c r="AO150" s="14">
        <v>47.193666666666672</v>
      </c>
      <c r="AP150" s="14">
        <f t="shared" si="256"/>
        <v>0.47193666666666673</v>
      </c>
      <c r="AQ150" s="14">
        <v>6.7000000000000004E-2</v>
      </c>
      <c r="AR150" s="14">
        <f t="shared" si="251"/>
        <v>704.38308457711446</v>
      </c>
      <c r="AS150" s="15">
        <f t="shared" si="252"/>
        <v>1.1097971092E-2</v>
      </c>
      <c r="AT150" s="16">
        <f t="shared" si="253"/>
        <v>1.0976158007728998</v>
      </c>
      <c r="AU150" s="17">
        <f t="shared" si="254"/>
        <v>98.9023841992271</v>
      </c>
      <c r="AV150" s="17">
        <f t="shared" si="255"/>
        <v>5.1800514229742647E-3</v>
      </c>
      <c r="AW150">
        <f t="shared" si="257"/>
        <v>704.38308457711457</v>
      </c>
    </row>
    <row r="151" spans="1:49" ht="21" x14ac:dyDescent="0.4">
      <c r="A151">
        <v>150</v>
      </c>
      <c r="B151" t="str">
        <f t="shared" si="209"/>
        <v>PLN1T4</v>
      </c>
      <c r="C151" t="s">
        <v>16</v>
      </c>
      <c r="D151" t="s">
        <v>18</v>
      </c>
      <c r="E151" t="s">
        <v>21</v>
      </c>
      <c r="F151" t="s">
        <v>42</v>
      </c>
      <c r="G151" t="s">
        <v>17</v>
      </c>
      <c r="H151">
        <v>66.546440000000004</v>
      </c>
      <c r="I151">
        <v>320.38713333333334</v>
      </c>
      <c r="J151">
        <v>171.97900072066349</v>
      </c>
      <c r="K151">
        <v>1.2262073338936901</v>
      </c>
      <c r="L151">
        <v>5.27</v>
      </c>
      <c r="M151" s="8">
        <v>63.235033441373865</v>
      </c>
      <c r="N151" s="8">
        <v>29.766319020720324</v>
      </c>
      <c r="O151" s="8">
        <v>27.549989000019615</v>
      </c>
      <c r="P151" s="8">
        <v>9.913286148469016</v>
      </c>
      <c r="Q151" s="8"/>
      <c r="R151" s="8">
        <v>50</v>
      </c>
      <c r="S151" s="1">
        <v>-21.257000000000001</v>
      </c>
      <c r="T151" s="10">
        <v>1.9450000000000001</v>
      </c>
      <c r="U151" s="14">
        <v>3.9063142857144699</v>
      </c>
      <c r="V151" s="14">
        <f t="shared" si="258"/>
        <v>0.97250000000000003</v>
      </c>
      <c r="W151" s="14">
        <v>0.26510476190478</v>
      </c>
      <c r="X151" s="13">
        <f t="shared" si="259"/>
        <v>7.3367222302049893</v>
      </c>
      <c r="Y151" s="15">
        <f t="shared" si="260"/>
        <v>1.09983308396E-2</v>
      </c>
      <c r="Z151" s="16">
        <f t="shared" si="261"/>
        <v>1.0878683479592155</v>
      </c>
      <c r="AA151" s="17">
        <f t="shared" si="262"/>
        <v>98.912131652040785</v>
      </c>
      <c r="AB151" s="17">
        <f t="shared" si="263"/>
        <v>1.057951968390337E-2</v>
      </c>
      <c r="AD151" s="14">
        <v>-26.31</v>
      </c>
      <c r="AE151">
        <v>1.1100000000000001</v>
      </c>
      <c r="AF151" s="14">
        <f t="shared" si="224"/>
        <v>0.55500000000000005</v>
      </c>
      <c r="AG151" s="14">
        <v>134.11000000000001</v>
      </c>
      <c r="AH151" s="14">
        <f t="shared" si="248"/>
        <v>8.2767877115800456E-3</v>
      </c>
      <c r="AI151" s="15">
        <f t="shared" si="249"/>
        <v>1.0941549267999999E-2</v>
      </c>
      <c r="AJ151" s="16">
        <f t="shared" si="225"/>
        <v>1.0823127485384816</v>
      </c>
      <c r="AK151" s="17">
        <f t="shared" si="226"/>
        <v>98.917687251461516</v>
      </c>
      <c r="AL151" s="17">
        <f t="shared" si="250"/>
        <v>6.0068357543885727E-3</v>
      </c>
      <c r="AN151" s="14">
        <v>-10.65</v>
      </c>
      <c r="AO151" s="14">
        <v>50.042999999999999</v>
      </c>
      <c r="AP151" s="14">
        <f t="shared" si="256"/>
        <v>0.50043000000000004</v>
      </c>
      <c r="AQ151" s="14">
        <v>3.1333333333333331E-2</v>
      </c>
      <c r="AR151" s="14">
        <f t="shared" si="251"/>
        <v>1597.1170212765958</v>
      </c>
      <c r="AS151" s="15">
        <f t="shared" si="252"/>
        <v>1.1117523819999999E-2</v>
      </c>
      <c r="AT151" s="16">
        <f t="shared" si="253"/>
        <v>1.0995283493849473</v>
      </c>
      <c r="AU151" s="17">
        <f t="shared" si="254"/>
        <v>98.900471650615046</v>
      </c>
      <c r="AV151" s="17">
        <f t="shared" si="255"/>
        <v>5.5023697188270916E-3</v>
      </c>
      <c r="AW151">
        <f t="shared" si="257"/>
        <v>1597.1170212765958</v>
      </c>
    </row>
    <row r="152" spans="1:49" ht="21" x14ac:dyDescent="0.4">
      <c r="A152">
        <v>151</v>
      </c>
      <c r="B152" t="str">
        <f t="shared" si="209"/>
        <v>CON1T4</v>
      </c>
      <c r="C152" t="s">
        <v>6</v>
      </c>
      <c r="D152" t="s">
        <v>18</v>
      </c>
      <c r="E152" t="s">
        <v>21</v>
      </c>
      <c r="F152" t="s">
        <v>42</v>
      </c>
      <c r="G152" t="s">
        <v>9</v>
      </c>
      <c r="H152">
        <v>54.304600000000008</v>
      </c>
      <c r="I152">
        <v>341.42957333333339</v>
      </c>
      <c r="J152">
        <v>162.44976186976345</v>
      </c>
      <c r="K152">
        <v>1.0186111277421646</v>
      </c>
      <c r="L152">
        <v>5.26</v>
      </c>
      <c r="M152" s="8">
        <v>70.785715267179313</v>
      </c>
      <c r="N152" s="8">
        <v>33.670824967370251</v>
      </c>
      <c r="O152" s="8">
        <v>26.037264280057236</v>
      </c>
      <c r="P152" s="8">
        <v>11.667590225872713</v>
      </c>
      <c r="Q152" s="8"/>
      <c r="R152" s="8">
        <v>50</v>
      </c>
      <c r="S152" s="1">
        <v>-31.164999999999999</v>
      </c>
      <c r="T152" s="10">
        <v>1.0629999999999999</v>
      </c>
      <c r="U152" s="14">
        <v>3.9212857142858999</v>
      </c>
      <c r="V152" s="14">
        <f t="shared" si="258"/>
        <v>0.53149999999999997</v>
      </c>
      <c r="W152" s="14">
        <v>0.26576190476192302</v>
      </c>
      <c r="X152" s="13">
        <f t="shared" si="259"/>
        <v>3.9998208206411872</v>
      </c>
      <c r="Y152" s="15">
        <f t="shared" si="260"/>
        <v>1.0886992662E-2</v>
      </c>
      <c r="Z152" s="16">
        <f t="shared" si="261"/>
        <v>1.0769742553844663</v>
      </c>
      <c r="AA152" s="17">
        <f t="shared" si="262"/>
        <v>98.923025744615529</v>
      </c>
      <c r="AB152" s="17">
        <f t="shared" si="263"/>
        <v>5.7241181673684379E-3</v>
      </c>
      <c r="AD152" s="14">
        <v>-26.31</v>
      </c>
      <c r="AE152">
        <v>1.1100000000000001</v>
      </c>
      <c r="AF152" s="14">
        <f t="shared" si="224"/>
        <v>0.55500000000000005</v>
      </c>
      <c r="AG152" s="14">
        <v>135.11000000000001</v>
      </c>
      <c r="AH152" s="14">
        <f t="shared" si="248"/>
        <v>8.2155280882244101E-3</v>
      </c>
      <c r="AI152" s="15">
        <f t="shared" si="249"/>
        <v>1.0941549267999999E-2</v>
      </c>
      <c r="AJ152" s="16">
        <f t="shared" si="225"/>
        <v>1.0823127485384816</v>
      </c>
      <c r="AK152" s="17">
        <f t="shared" si="226"/>
        <v>98.917687251461516</v>
      </c>
      <c r="AL152" s="17">
        <f t="shared" si="250"/>
        <v>6.0068357543885727E-3</v>
      </c>
      <c r="AN152" s="14"/>
      <c r="AO152" s="14"/>
      <c r="AP152" s="14"/>
      <c r="AQ152" s="14"/>
      <c r="AR152" s="14"/>
      <c r="AS152" s="15"/>
      <c r="AT152" s="16"/>
      <c r="AU152" s="17"/>
      <c r="AV152" s="17"/>
    </row>
    <row r="153" spans="1:49" ht="21" x14ac:dyDescent="0.4">
      <c r="A153">
        <v>152</v>
      </c>
      <c r="B153" t="str">
        <f t="shared" si="209"/>
        <v>LDN1T4</v>
      </c>
      <c r="C153" t="s">
        <v>10</v>
      </c>
      <c r="D153" t="s">
        <v>18</v>
      </c>
      <c r="E153" t="s">
        <v>21</v>
      </c>
      <c r="F153" t="s">
        <v>42</v>
      </c>
      <c r="G153" t="s">
        <v>11</v>
      </c>
      <c r="H153">
        <v>46.22448</v>
      </c>
      <c r="I153">
        <v>353.80097333333333</v>
      </c>
      <c r="J153">
        <v>167.03436008147438</v>
      </c>
      <c r="K153">
        <v>1.2603548799008557</v>
      </c>
      <c r="L153">
        <v>5.27</v>
      </c>
      <c r="M153" s="8">
        <v>67.700822730446063</v>
      </c>
      <c r="N153" s="8">
        <v>28.855001265222675</v>
      </c>
      <c r="O153" s="8">
        <v>27.272130374406846</v>
      </c>
      <c r="P153" s="8">
        <v>10.535665006054829</v>
      </c>
      <c r="Q153" s="8"/>
      <c r="R153" s="8">
        <v>50</v>
      </c>
      <c r="S153" s="1">
        <v>-33.387999999999998</v>
      </c>
      <c r="T153" s="10">
        <v>2.794</v>
      </c>
      <c r="U153" s="13">
        <v>3.9362571428573299</v>
      </c>
      <c r="V153" s="14">
        <f t="shared" si="258"/>
        <v>1.3969999999999998</v>
      </c>
      <c r="W153" s="14">
        <v>0.26641904761906599</v>
      </c>
      <c r="X153" s="13">
        <f t="shared" si="259"/>
        <v>10.487238149709723</v>
      </c>
      <c r="Y153" s="15">
        <f t="shared" si="260"/>
        <v>1.08620123664E-2</v>
      </c>
      <c r="Z153" s="16">
        <f t="shared" si="261"/>
        <v>1.0745296819466317</v>
      </c>
      <c r="AA153" s="17">
        <f t="shared" si="262"/>
        <v>98.925470318053371</v>
      </c>
      <c r="AB153" s="17">
        <f t="shared" si="263"/>
        <v>1.5011179656794443E-2</v>
      </c>
      <c r="AD153" s="14">
        <v>-26.31</v>
      </c>
      <c r="AE153">
        <v>1.1100000000000001</v>
      </c>
      <c r="AF153" s="14">
        <f t="shared" si="224"/>
        <v>0.55500000000000005</v>
      </c>
      <c r="AG153" s="14">
        <v>136.11000000000001</v>
      </c>
      <c r="AH153" s="14">
        <f t="shared" si="248"/>
        <v>8.1551686136213351E-3</v>
      </c>
      <c r="AI153" s="15">
        <f t="shared" si="249"/>
        <v>1.0941549267999999E-2</v>
      </c>
      <c r="AJ153" s="16">
        <f t="shared" si="225"/>
        <v>1.0823127485384816</v>
      </c>
      <c r="AK153" s="17">
        <f t="shared" si="226"/>
        <v>98.917687251461516</v>
      </c>
      <c r="AL153" s="17">
        <f t="shared" si="250"/>
        <v>6.0068357543885727E-3</v>
      </c>
      <c r="AN153" s="14">
        <v>-32.270000000000003</v>
      </c>
      <c r="AO153" s="14">
        <v>86.137</v>
      </c>
      <c r="AP153" s="14">
        <f>AO153*1/100</f>
        <v>0.86136999999999997</v>
      </c>
      <c r="AQ153" s="14">
        <v>0.10866666666666668</v>
      </c>
      <c r="AR153" s="14">
        <f t="shared" ref="AR153:AR156" si="264">AO153/AQ153</f>
        <v>792.67177914110425</v>
      </c>
      <c r="AS153" s="15">
        <f t="shared" ref="AS153:AS156" si="265">(AN153/1000+1)*0.0112372</f>
        <v>1.0874575555999999E-2</v>
      </c>
      <c r="AT153" s="16">
        <f t="shared" ref="AT153:AT156" si="266">AS153/(1+AS153)*100</f>
        <v>1.0757591316428923</v>
      </c>
      <c r="AU153" s="17">
        <f t="shared" ref="AU153:AU156" si="267">100-AT153</f>
        <v>98.924240868357103</v>
      </c>
      <c r="AV153" s="17">
        <f t="shared" ref="AV153:AV156" si="268">AT153*AP153/100</f>
        <v>9.2662664322323805E-3</v>
      </c>
      <c r="AW153">
        <f>(AO153*1.5/100+$CK$107*$CK$99/100)/(AQ153*1.5/100+$CK$102*$CK$107/100)</f>
        <v>792.67177914110414</v>
      </c>
    </row>
    <row r="154" spans="1:49" ht="21" x14ac:dyDescent="0.4">
      <c r="A154">
        <v>153</v>
      </c>
      <c r="B154" t="str">
        <f t="shared" si="209"/>
        <v>BSN1T4</v>
      </c>
      <c r="C154" t="s">
        <v>12</v>
      </c>
      <c r="D154" t="s">
        <v>18</v>
      </c>
      <c r="E154" t="s">
        <v>21</v>
      </c>
      <c r="F154" t="s">
        <v>42</v>
      </c>
      <c r="G154" t="s">
        <v>13</v>
      </c>
      <c r="H154">
        <v>49.381320000000009</v>
      </c>
      <c r="I154">
        <v>369.86957333333339</v>
      </c>
      <c r="J154">
        <v>120.1323460562287</v>
      </c>
      <c r="K154">
        <v>0.50101796040870716</v>
      </c>
      <c r="L154">
        <v>5.29</v>
      </c>
      <c r="M154" s="8">
        <v>67.210952309661465</v>
      </c>
      <c r="N154" s="8">
        <v>30.16129473734723</v>
      </c>
      <c r="O154" s="8">
        <v>26.234999463424437</v>
      </c>
      <c r="P154" s="8">
        <v>10.353977804456154</v>
      </c>
      <c r="Q154" s="8"/>
      <c r="R154" s="8">
        <v>50</v>
      </c>
      <c r="S154" s="1">
        <v>-23.974</v>
      </c>
      <c r="T154" s="10">
        <v>2.1</v>
      </c>
      <c r="U154" s="14">
        <v>3.9512285714287598</v>
      </c>
      <c r="V154" s="14">
        <f t="shared" si="258"/>
        <v>1.05</v>
      </c>
      <c r="W154" s="14">
        <v>0.26707619047620901</v>
      </c>
      <c r="X154" s="13">
        <f t="shared" si="259"/>
        <v>7.8629247940657105</v>
      </c>
      <c r="Y154" s="15">
        <f t="shared" si="260"/>
        <v>1.0967799367199998E-2</v>
      </c>
      <c r="Z154" s="16">
        <f t="shared" si="261"/>
        <v>1.0848811776265403</v>
      </c>
      <c r="AA154" s="17">
        <f t="shared" si="262"/>
        <v>98.915118822373458</v>
      </c>
      <c r="AB154" s="17">
        <f t="shared" si="263"/>
        <v>1.1391252365078675E-2</v>
      </c>
      <c r="AD154" s="14">
        <v>-26.31</v>
      </c>
      <c r="AE154">
        <v>1.1100000000000001</v>
      </c>
      <c r="AF154" s="14">
        <f t="shared" si="224"/>
        <v>0.55500000000000005</v>
      </c>
      <c r="AG154" s="14">
        <v>137.11000000000001</v>
      </c>
      <c r="AH154" s="14">
        <f t="shared" si="248"/>
        <v>8.0956895922981546E-3</v>
      </c>
      <c r="AI154" s="15">
        <f t="shared" si="249"/>
        <v>1.0941549267999999E-2</v>
      </c>
      <c r="AJ154" s="16">
        <f t="shared" si="225"/>
        <v>1.0823127485384816</v>
      </c>
      <c r="AK154" s="17">
        <f t="shared" si="226"/>
        <v>98.917687251461516</v>
      </c>
      <c r="AL154" s="17">
        <f t="shared" si="250"/>
        <v>6.0068357543885727E-3</v>
      </c>
      <c r="AN154" s="14">
        <v>-16.899999999999999</v>
      </c>
      <c r="AO154" s="14">
        <v>55.933333333333337</v>
      </c>
      <c r="AP154" s="14">
        <f t="shared" ref="AP154:AP156" si="269">AO154*1/100</f>
        <v>0.55933333333333335</v>
      </c>
      <c r="AQ154" s="14">
        <v>2.4666666666666667E-2</v>
      </c>
      <c r="AR154" s="14">
        <f t="shared" si="264"/>
        <v>2267.5675675675679</v>
      </c>
      <c r="AS154" s="15">
        <f t="shared" si="265"/>
        <v>1.1047291319999999E-2</v>
      </c>
      <c r="AT154" s="16">
        <f t="shared" si="266"/>
        <v>1.0926582183487097</v>
      </c>
      <c r="AU154" s="17">
        <f t="shared" si="267"/>
        <v>98.907341781651297</v>
      </c>
      <c r="AV154" s="17">
        <f t="shared" si="268"/>
        <v>6.1116016346304492E-3</v>
      </c>
      <c r="AW154">
        <f t="shared" ref="AW154:AW156" si="270">(AO154*1.5/100+$CK$107*$CK$99/100)/(AQ154*1.5/100+$CK$102*$CK$107/100)</f>
        <v>2267.5675675675679</v>
      </c>
    </row>
    <row r="155" spans="1:49" ht="21" x14ac:dyDescent="0.4">
      <c r="A155">
        <v>154</v>
      </c>
      <c r="B155" t="str">
        <f t="shared" si="209"/>
        <v>HAN1T4</v>
      </c>
      <c r="C155" t="s">
        <v>14</v>
      </c>
      <c r="D155" t="s">
        <v>18</v>
      </c>
      <c r="E155" t="s">
        <v>21</v>
      </c>
      <c r="F155" t="s">
        <v>42</v>
      </c>
      <c r="G155" t="s">
        <v>15</v>
      </c>
      <c r="H155">
        <v>46.875440000000012</v>
      </c>
      <c r="I155">
        <v>366.68429333333336</v>
      </c>
      <c r="J155">
        <v>144.16578285223886</v>
      </c>
      <c r="K155">
        <v>1.1696482646911575</v>
      </c>
      <c r="L155">
        <v>6.39</v>
      </c>
      <c r="M155" s="8">
        <v>76.323545324404392</v>
      </c>
      <c r="N155" s="8">
        <v>28.26463132670802</v>
      </c>
      <c r="O155" s="8">
        <v>202.92593075027196</v>
      </c>
      <c r="P155" s="8">
        <v>13.118933637224542</v>
      </c>
      <c r="Q155" s="8"/>
      <c r="R155" s="8">
        <v>50</v>
      </c>
      <c r="S155" s="1">
        <v>-24.268000000000001</v>
      </c>
      <c r="T155" s="10">
        <v>1.591</v>
      </c>
      <c r="U155" s="14">
        <v>3.9662000000001898</v>
      </c>
      <c r="V155" s="14">
        <f t="shared" si="258"/>
        <v>0.79549999999999998</v>
      </c>
      <c r="W155" s="14">
        <v>0.26773333333335197</v>
      </c>
      <c r="X155" s="13">
        <f t="shared" si="259"/>
        <v>5.9424800796808608</v>
      </c>
      <c r="Y155" s="15">
        <f t="shared" si="260"/>
        <v>1.0964495630399999E-2</v>
      </c>
      <c r="Z155" s="16">
        <f t="shared" si="261"/>
        <v>1.0845579323300514</v>
      </c>
      <c r="AA155" s="17">
        <f t="shared" si="262"/>
        <v>98.915442067669943</v>
      </c>
      <c r="AB155" s="17">
        <f t="shared" si="263"/>
        <v>8.627658351685559E-3</v>
      </c>
      <c r="AD155" s="14">
        <v>-26.31</v>
      </c>
      <c r="AE155">
        <v>1.1100000000000001</v>
      </c>
      <c r="AF155" s="14">
        <f t="shared" si="224"/>
        <v>0.55500000000000005</v>
      </c>
      <c r="AG155" s="14">
        <v>138.11000000000001</v>
      </c>
      <c r="AH155" s="14">
        <f t="shared" si="248"/>
        <v>8.0370718992107733E-3</v>
      </c>
      <c r="AI155" s="15">
        <f t="shared" si="249"/>
        <v>1.0941549267999999E-2</v>
      </c>
      <c r="AJ155" s="16">
        <f t="shared" si="225"/>
        <v>1.0823127485384816</v>
      </c>
      <c r="AK155" s="17">
        <f t="shared" si="226"/>
        <v>98.917687251461516</v>
      </c>
      <c r="AL155" s="17">
        <f t="shared" si="250"/>
        <v>6.0068357543885727E-3</v>
      </c>
      <c r="AN155" s="14">
        <v>-12.39</v>
      </c>
      <c r="AO155" s="14">
        <v>47.193666666666672</v>
      </c>
      <c r="AP155" s="14">
        <f t="shared" si="269"/>
        <v>0.47193666666666673</v>
      </c>
      <c r="AQ155" s="14">
        <v>6.7000000000000004E-2</v>
      </c>
      <c r="AR155" s="14">
        <f t="shared" si="264"/>
        <v>704.38308457711446</v>
      </c>
      <c r="AS155" s="15">
        <f t="shared" si="265"/>
        <v>1.1097971092E-2</v>
      </c>
      <c r="AT155" s="16">
        <f t="shared" si="266"/>
        <v>1.0976158007728998</v>
      </c>
      <c r="AU155" s="17">
        <f t="shared" si="267"/>
        <v>98.9023841992271</v>
      </c>
      <c r="AV155" s="17">
        <f t="shared" si="268"/>
        <v>5.1800514229742647E-3</v>
      </c>
      <c r="AW155">
        <f t="shared" si="270"/>
        <v>704.38308457711457</v>
      </c>
    </row>
    <row r="156" spans="1:49" ht="21" x14ac:dyDescent="0.4">
      <c r="A156">
        <v>155</v>
      </c>
      <c r="B156" t="str">
        <f t="shared" si="209"/>
        <v>PLN1T4</v>
      </c>
      <c r="C156" t="s">
        <v>16</v>
      </c>
      <c r="D156" t="s">
        <v>18</v>
      </c>
      <c r="E156" t="s">
        <v>21</v>
      </c>
      <c r="F156" t="s">
        <v>42</v>
      </c>
      <c r="G156" t="s">
        <v>17</v>
      </c>
      <c r="H156">
        <v>46.875439999999998</v>
      </c>
      <c r="I156">
        <v>342.03313333333335</v>
      </c>
      <c r="J156">
        <v>134.7353942930236</v>
      </c>
      <c r="K156">
        <v>0.61089930704744033</v>
      </c>
      <c r="L156">
        <v>5.32</v>
      </c>
      <c r="M156" s="8">
        <v>65.361469554723158</v>
      </c>
      <c r="N156" s="8">
        <v>29.768707137221071</v>
      </c>
      <c r="O156" s="8">
        <v>25.460231301123873</v>
      </c>
      <c r="P156" s="8">
        <v>12.046169833900525</v>
      </c>
      <c r="Q156" s="8"/>
      <c r="R156" s="8">
        <v>50</v>
      </c>
      <c r="S156" s="1">
        <v>-21.945</v>
      </c>
      <c r="T156" s="10">
        <v>1.958</v>
      </c>
      <c r="U156" s="13">
        <v>3.9811714285716202</v>
      </c>
      <c r="V156" s="14">
        <f t="shared" si="258"/>
        <v>0.97899999999999987</v>
      </c>
      <c r="W156" s="14">
        <v>0.268390476190495</v>
      </c>
      <c r="X156" s="13">
        <f t="shared" si="259"/>
        <v>7.2953408324752704</v>
      </c>
      <c r="Y156" s="15">
        <f t="shared" si="260"/>
        <v>1.0990599646E-2</v>
      </c>
      <c r="Z156" s="16">
        <f t="shared" si="261"/>
        <v>1.0871119523612165</v>
      </c>
      <c r="AA156" s="17">
        <f t="shared" si="262"/>
        <v>98.912888047638788</v>
      </c>
      <c r="AB156" s="17">
        <f t="shared" si="263"/>
        <v>1.0642826013616309E-2</v>
      </c>
      <c r="AD156" s="14">
        <v>-26.31</v>
      </c>
      <c r="AE156">
        <v>1.1100000000000001</v>
      </c>
      <c r="AF156" s="14">
        <f t="shared" si="224"/>
        <v>0.55500000000000005</v>
      </c>
      <c r="AG156" s="14">
        <v>139.11000000000001</v>
      </c>
      <c r="AH156" s="14">
        <f t="shared" si="248"/>
        <v>7.9792969592408884E-3</v>
      </c>
      <c r="AI156" s="15">
        <f t="shared" si="249"/>
        <v>1.0941549267999999E-2</v>
      </c>
      <c r="AJ156" s="16">
        <f t="shared" si="225"/>
        <v>1.0823127485384816</v>
      </c>
      <c r="AK156" s="17">
        <f t="shared" si="226"/>
        <v>98.917687251461516</v>
      </c>
      <c r="AL156" s="17">
        <f t="shared" si="250"/>
        <v>6.0068357543885727E-3</v>
      </c>
      <c r="AN156" s="14">
        <v>-10.65</v>
      </c>
      <c r="AO156" s="14">
        <v>50.042999999999999</v>
      </c>
      <c r="AP156" s="14">
        <f t="shared" si="269"/>
        <v>0.50043000000000004</v>
      </c>
      <c r="AQ156" s="14">
        <v>3.1333333333333331E-2</v>
      </c>
      <c r="AR156" s="14">
        <f t="shared" si="264"/>
        <v>1597.1170212765958</v>
      </c>
      <c r="AS156" s="15">
        <f t="shared" si="265"/>
        <v>1.1117523819999999E-2</v>
      </c>
      <c r="AT156" s="16">
        <f t="shared" si="266"/>
        <v>1.0995283493849473</v>
      </c>
      <c r="AU156" s="17">
        <f t="shared" si="267"/>
        <v>98.900471650615046</v>
      </c>
      <c r="AV156" s="17">
        <f t="shared" si="268"/>
        <v>5.5023697188270916E-3</v>
      </c>
      <c r="AW156">
        <f t="shared" si="270"/>
        <v>1597.1170212765958</v>
      </c>
    </row>
    <row r="157" spans="1:49" ht="21" x14ac:dyDescent="0.4">
      <c r="A157">
        <v>156</v>
      </c>
      <c r="B157" t="str">
        <f t="shared" si="209"/>
        <v>CON1T4</v>
      </c>
      <c r="C157" t="s">
        <v>6</v>
      </c>
      <c r="D157" t="s">
        <v>18</v>
      </c>
      <c r="E157" t="s">
        <v>21</v>
      </c>
      <c r="F157" t="s">
        <v>42</v>
      </c>
      <c r="G157" t="s">
        <v>9</v>
      </c>
      <c r="H157">
        <v>49.062160000000013</v>
      </c>
      <c r="I157">
        <v>335.37501333333336</v>
      </c>
      <c r="J157">
        <v>121.21640454795076</v>
      </c>
      <c r="K157">
        <v>0.42372138485271171</v>
      </c>
      <c r="L157">
        <v>5.24</v>
      </c>
      <c r="M157" s="8">
        <v>66.595878496803707</v>
      </c>
      <c r="N157" s="8">
        <v>30.482421569016154</v>
      </c>
      <c r="O157" s="8">
        <v>25.393896163888581</v>
      </c>
      <c r="P157" s="8">
        <v>13.354324854694061</v>
      </c>
      <c r="Q157" s="8"/>
      <c r="R157" s="8">
        <v>50</v>
      </c>
      <c r="S157">
        <v>-25.748000000000001</v>
      </c>
      <c r="T157" s="10">
        <v>1.0509999999999999</v>
      </c>
      <c r="U157" s="14">
        <v>3.9961428571430502</v>
      </c>
      <c r="V157" s="14">
        <f t="shared" si="258"/>
        <v>0.52549999999999997</v>
      </c>
      <c r="W157" s="14">
        <v>0.26904761904763802</v>
      </c>
      <c r="X157" s="13">
        <f t="shared" si="259"/>
        <v>3.9063716814156533</v>
      </c>
      <c r="Y157" s="15">
        <f t="shared" si="260"/>
        <v>1.09478645744E-2</v>
      </c>
      <c r="Z157" s="16">
        <f t="shared" si="261"/>
        <v>1.0829306790225977</v>
      </c>
      <c r="AA157" s="17">
        <f t="shared" si="262"/>
        <v>98.917069320977404</v>
      </c>
      <c r="AB157" s="17">
        <f t="shared" si="263"/>
        <v>5.6908007182637499E-3</v>
      </c>
      <c r="AD157" s="14">
        <v>-26.31</v>
      </c>
      <c r="AE157">
        <v>1.1100000000000001</v>
      </c>
      <c r="AF157" s="14">
        <f t="shared" si="224"/>
        <v>0.55500000000000005</v>
      </c>
      <c r="AG157" s="14">
        <v>140.11000000000001</v>
      </c>
      <c r="AH157" s="14">
        <f t="shared" si="248"/>
        <v>7.9223467275711945E-3</v>
      </c>
      <c r="AI157" s="15">
        <f t="shared" si="249"/>
        <v>1.0941549267999999E-2</v>
      </c>
      <c r="AJ157" s="16">
        <f t="shared" si="225"/>
        <v>1.0823127485384816</v>
      </c>
      <c r="AK157" s="17">
        <f t="shared" si="226"/>
        <v>98.917687251461516</v>
      </c>
      <c r="AL157" s="17">
        <f t="shared" si="250"/>
        <v>6.0068357543885727E-3</v>
      </c>
      <c r="AN157" s="14"/>
      <c r="AO157" s="14"/>
      <c r="AP157" s="14"/>
      <c r="AQ157" s="14"/>
      <c r="AR157" s="14"/>
      <c r="AS157" s="15"/>
      <c r="AT157" s="16"/>
      <c r="AU157" s="17"/>
      <c r="AV157" s="17"/>
    </row>
    <row r="158" spans="1:49" ht="21" x14ac:dyDescent="0.4">
      <c r="A158">
        <v>157</v>
      </c>
      <c r="B158" t="str">
        <f t="shared" si="209"/>
        <v>LDN1T4</v>
      </c>
      <c r="C158" t="s">
        <v>10</v>
      </c>
      <c r="D158" t="s">
        <v>18</v>
      </c>
      <c r="E158" t="s">
        <v>21</v>
      </c>
      <c r="F158" t="s">
        <v>42</v>
      </c>
      <c r="G158" t="s">
        <v>11</v>
      </c>
      <c r="H158">
        <v>46.3414</v>
      </c>
      <c r="I158">
        <v>362.80065333333334</v>
      </c>
      <c r="J158">
        <v>162.19152461118946</v>
      </c>
      <c r="K158">
        <v>0.68912940373737575</v>
      </c>
      <c r="L158">
        <v>5.24</v>
      </c>
      <c r="M158" s="8">
        <v>66.078604278540354</v>
      </c>
      <c r="N158" s="8">
        <v>28.826801920052858</v>
      </c>
      <c r="O158" s="8">
        <v>25.701938746618268</v>
      </c>
      <c r="P158" s="8">
        <v>12.672749308521833</v>
      </c>
      <c r="Q158" s="8"/>
      <c r="R158" s="8">
        <v>50</v>
      </c>
      <c r="S158">
        <v>-30.702000000000002</v>
      </c>
      <c r="T158" s="10">
        <v>2.6749999999999998</v>
      </c>
      <c r="U158" s="14">
        <v>4.0111142857144797</v>
      </c>
      <c r="V158" s="14">
        <f t="shared" si="258"/>
        <v>1.3374999999999999</v>
      </c>
      <c r="W158" s="14">
        <v>0.26970476190478099</v>
      </c>
      <c r="X158" s="13">
        <f t="shared" si="259"/>
        <v>9.9182527631618385</v>
      </c>
      <c r="Y158" s="15">
        <f t="shared" si="260"/>
        <v>1.08921954856E-2</v>
      </c>
      <c r="Z158" s="16">
        <f t="shared" si="261"/>
        <v>1.0774833888560926</v>
      </c>
      <c r="AA158" s="17">
        <f t="shared" si="262"/>
        <v>98.922516611143905</v>
      </c>
      <c r="AB158" s="17">
        <f t="shared" si="263"/>
        <v>1.4411340325950237E-2</v>
      </c>
      <c r="AD158" s="14">
        <v>-26.31</v>
      </c>
      <c r="AE158">
        <v>1.1100000000000001</v>
      </c>
      <c r="AF158" s="14">
        <f t="shared" si="224"/>
        <v>0.55500000000000005</v>
      </c>
      <c r="AG158" s="14">
        <v>141.11000000000001</v>
      </c>
      <c r="AH158" s="14">
        <f t="shared" si="248"/>
        <v>7.8662036708950465E-3</v>
      </c>
      <c r="AI158" s="15">
        <f t="shared" si="249"/>
        <v>1.0941549267999999E-2</v>
      </c>
      <c r="AJ158" s="16">
        <f t="shared" si="225"/>
        <v>1.0823127485384816</v>
      </c>
      <c r="AK158" s="17">
        <f t="shared" si="226"/>
        <v>98.917687251461516</v>
      </c>
      <c r="AL158" s="17">
        <f t="shared" si="250"/>
        <v>6.0068357543885727E-3</v>
      </c>
      <c r="AN158" s="14">
        <v>-32.270000000000003</v>
      </c>
      <c r="AO158" s="14">
        <v>86.137</v>
      </c>
      <c r="AP158" s="14">
        <f>AO158*1/100</f>
        <v>0.86136999999999997</v>
      </c>
      <c r="AQ158" s="14">
        <v>0.10866666666666668</v>
      </c>
      <c r="AR158" s="14">
        <f t="shared" ref="AR158:AR161" si="271">AO158/AQ158</f>
        <v>792.67177914110425</v>
      </c>
      <c r="AS158" s="15">
        <f t="shared" ref="AS158:AS161" si="272">(AN158/1000+1)*0.0112372</f>
        <v>1.0874575555999999E-2</v>
      </c>
      <c r="AT158" s="16">
        <f t="shared" ref="AT158:AT161" si="273">AS158/(1+AS158)*100</f>
        <v>1.0757591316428923</v>
      </c>
      <c r="AU158" s="17">
        <f t="shared" ref="AU158:AU161" si="274">100-AT158</f>
        <v>98.924240868357103</v>
      </c>
      <c r="AV158" s="17">
        <f t="shared" ref="AV158:AV161" si="275">AT158*AP158/100</f>
        <v>9.2662664322323805E-3</v>
      </c>
      <c r="AW158">
        <f>(AO158*1.5/100+$CK$107*$CK$99/100)/(AQ158*1.5/100+$CK$102*$CK$107/100)</f>
        <v>792.67177914110414</v>
      </c>
    </row>
    <row r="159" spans="1:49" ht="21" x14ac:dyDescent="0.4">
      <c r="A159">
        <v>158</v>
      </c>
      <c r="B159" t="str">
        <f t="shared" si="209"/>
        <v>BSN1T4</v>
      </c>
      <c r="C159" t="s">
        <v>12</v>
      </c>
      <c r="D159" t="s">
        <v>18</v>
      </c>
      <c r="E159" t="s">
        <v>21</v>
      </c>
      <c r="F159" t="s">
        <v>42</v>
      </c>
      <c r="G159" t="s">
        <v>13</v>
      </c>
      <c r="H159">
        <v>49.814239999999998</v>
      </c>
      <c r="I159">
        <v>337.80189333333334</v>
      </c>
      <c r="J159">
        <v>176.45825419301366</v>
      </c>
      <c r="K159">
        <v>0.8183266111302604</v>
      </c>
      <c r="L159">
        <v>5.33</v>
      </c>
      <c r="M159" s="8">
        <v>64.393854445672943</v>
      </c>
      <c r="N159" s="8">
        <v>30.819999609654154</v>
      </c>
      <c r="O159" s="8">
        <v>25.610509521720907</v>
      </c>
      <c r="P159" s="8">
        <v>13.209832680740245</v>
      </c>
      <c r="Q159" s="8"/>
      <c r="R159" s="8">
        <v>50</v>
      </c>
      <c r="S159">
        <v>-20.324999999999999</v>
      </c>
      <c r="T159" s="10">
        <v>2.0910000000000002</v>
      </c>
      <c r="U159" s="13">
        <v>4.0260857142859097</v>
      </c>
      <c r="V159" s="14">
        <f t="shared" si="258"/>
        <v>1.0455000000000001</v>
      </c>
      <c r="W159" s="14">
        <v>0.27036190476192401</v>
      </c>
      <c r="X159" s="13">
        <f t="shared" si="259"/>
        <v>7.7340777793428348</v>
      </c>
      <c r="Y159" s="15">
        <f t="shared" si="260"/>
        <v>1.1008803909999998E-2</v>
      </c>
      <c r="Z159" s="16">
        <f t="shared" si="261"/>
        <v>1.0888929816856474</v>
      </c>
      <c r="AA159" s="17">
        <f t="shared" si="262"/>
        <v>98.911107018314354</v>
      </c>
      <c r="AB159" s="17">
        <f t="shared" si="263"/>
        <v>1.1384376123523445E-2</v>
      </c>
      <c r="AD159" s="14">
        <v>-26.31</v>
      </c>
      <c r="AE159">
        <v>1.1100000000000001</v>
      </c>
      <c r="AF159" s="14">
        <f t="shared" si="224"/>
        <v>0.55500000000000005</v>
      </c>
      <c r="AG159" s="14">
        <v>142.11000000000001</v>
      </c>
      <c r="AH159" s="14">
        <f t="shared" si="248"/>
        <v>7.8108507494194634E-3</v>
      </c>
      <c r="AI159" s="15">
        <f t="shared" si="249"/>
        <v>1.0941549267999999E-2</v>
      </c>
      <c r="AJ159" s="16">
        <f t="shared" si="225"/>
        <v>1.0823127485384816</v>
      </c>
      <c r="AK159" s="17">
        <f t="shared" si="226"/>
        <v>98.917687251461516</v>
      </c>
      <c r="AL159" s="17">
        <f t="shared" si="250"/>
        <v>6.0068357543885727E-3</v>
      </c>
      <c r="AN159" s="14">
        <v>-16.899999999999999</v>
      </c>
      <c r="AO159" s="14">
        <v>55.933333333333337</v>
      </c>
      <c r="AP159" s="14">
        <f t="shared" ref="AP159:AP161" si="276">AO159*1/100</f>
        <v>0.55933333333333335</v>
      </c>
      <c r="AQ159" s="14">
        <v>2.4666666666666667E-2</v>
      </c>
      <c r="AR159" s="14">
        <f t="shared" si="271"/>
        <v>2267.5675675675679</v>
      </c>
      <c r="AS159" s="15">
        <f t="shared" si="272"/>
        <v>1.1047291319999999E-2</v>
      </c>
      <c r="AT159" s="16">
        <f t="shared" si="273"/>
        <v>1.0926582183487097</v>
      </c>
      <c r="AU159" s="17">
        <f t="shared" si="274"/>
        <v>98.907341781651297</v>
      </c>
      <c r="AV159" s="17">
        <f t="shared" si="275"/>
        <v>6.1116016346304492E-3</v>
      </c>
      <c r="AW159">
        <f t="shared" ref="AW159:AW161" si="277">(AO159*1.5/100+$CK$107*$CK$99/100)/(AQ159*1.5/100+$CK$102*$CK$107/100)</f>
        <v>2267.5675675675679</v>
      </c>
    </row>
    <row r="160" spans="1:49" ht="21" x14ac:dyDescent="0.4">
      <c r="A160">
        <v>159</v>
      </c>
      <c r="B160" t="str">
        <f t="shared" si="209"/>
        <v>HAN1T4</v>
      </c>
      <c r="C160" t="s">
        <v>14</v>
      </c>
      <c r="D160" t="s">
        <v>18</v>
      </c>
      <c r="E160" t="s">
        <v>21</v>
      </c>
      <c r="F160" t="s">
        <v>42</v>
      </c>
      <c r="G160" t="s">
        <v>15</v>
      </c>
      <c r="H160">
        <v>51.552240000000005</v>
      </c>
      <c r="I160">
        <v>339.42297333333335</v>
      </c>
      <c r="J160">
        <v>159.8304068125145</v>
      </c>
      <c r="K160">
        <v>1.7897345430107543</v>
      </c>
      <c r="L160">
        <v>6.29</v>
      </c>
      <c r="M160" s="8">
        <v>74.069308188659051</v>
      </c>
      <c r="N160" s="8">
        <v>27.720339115229134</v>
      </c>
      <c r="O160" s="8">
        <v>189.54751121939049</v>
      </c>
      <c r="P160" s="8">
        <v>14.356039960872433</v>
      </c>
      <c r="Q160" s="8"/>
      <c r="R160" s="8">
        <v>50</v>
      </c>
      <c r="S160">
        <v>-19.98</v>
      </c>
      <c r="T160" s="10">
        <v>1.653</v>
      </c>
      <c r="U160" s="14">
        <v>4.0410571428573396</v>
      </c>
      <c r="V160" s="14">
        <f t="shared" si="258"/>
        <v>0.82650000000000001</v>
      </c>
      <c r="W160" s="14">
        <v>0.27101904761906698</v>
      </c>
      <c r="X160" s="13">
        <f t="shared" si="259"/>
        <v>6.0992023052320201</v>
      </c>
      <c r="Y160" s="15">
        <f t="shared" si="260"/>
        <v>1.1012680743999999E-2</v>
      </c>
      <c r="Z160" s="16">
        <f t="shared" si="261"/>
        <v>1.0892722666837189</v>
      </c>
      <c r="AA160" s="17">
        <f t="shared" si="262"/>
        <v>98.910727733316278</v>
      </c>
      <c r="AB160" s="17">
        <f t="shared" si="263"/>
        <v>9.0028352841409372E-3</v>
      </c>
      <c r="AD160" s="14">
        <v>-26.31</v>
      </c>
      <c r="AE160">
        <v>1.1100000000000001</v>
      </c>
      <c r="AF160" s="14">
        <f t="shared" si="224"/>
        <v>0.55500000000000005</v>
      </c>
      <c r="AG160" s="14">
        <v>143.11000000000001</v>
      </c>
      <c r="AH160" s="14">
        <f t="shared" si="248"/>
        <v>7.7562713996226678E-3</v>
      </c>
      <c r="AI160" s="15">
        <f t="shared" si="249"/>
        <v>1.0941549267999999E-2</v>
      </c>
      <c r="AJ160" s="16">
        <f t="shared" si="225"/>
        <v>1.0823127485384816</v>
      </c>
      <c r="AK160" s="17">
        <f t="shared" si="226"/>
        <v>98.917687251461516</v>
      </c>
      <c r="AL160" s="17">
        <f t="shared" si="250"/>
        <v>6.0068357543885727E-3</v>
      </c>
      <c r="AN160" s="14">
        <v>-12.39</v>
      </c>
      <c r="AO160" s="14">
        <v>47.193666666666672</v>
      </c>
      <c r="AP160" s="14">
        <f t="shared" si="276"/>
        <v>0.47193666666666673</v>
      </c>
      <c r="AQ160" s="14">
        <v>6.7000000000000004E-2</v>
      </c>
      <c r="AR160" s="14">
        <f t="shared" si="271"/>
        <v>704.38308457711446</v>
      </c>
      <c r="AS160" s="15">
        <f t="shared" si="272"/>
        <v>1.1097971092E-2</v>
      </c>
      <c r="AT160" s="16">
        <f t="shared" si="273"/>
        <v>1.0976158007728998</v>
      </c>
      <c r="AU160" s="17">
        <f t="shared" si="274"/>
        <v>98.9023841992271</v>
      </c>
      <c r="AV160" s="17">
        <f t="shared" si="275"/>
        <v>5.1800514229742647E-3</v>
      </c>
      <c r="AW160">
        <f t="shared" si="277"/>
        <v>704.38308457711457</v>
      </c>
    </row>
    <row r="161" spans="1:49" ht="21" x14ac:dyDescent="0.4">
      <c r="A161">
        <v>160</v>
      </c>
      <c r="B161" t="str">
        <f t="shared" si="209"/>
        <v>PLN1T4</v>
      </c>
      <c r="C161" t="s">
        <v>16</v>
      </c>
      <c r="D161" t="s">
        <v>18</v>
      </c>
      <c r="E161" t="s">
        <v>21</v>
      </c>
      <c r="F161" t="s">
        <v>42</v>
      </c>
      <c r="G161" t="s">
        <v>17</v>
      </c>
      <c r="H161">
        <v>49.649920000000016</v>
      </c>
      <c r="I161">
        <v>314.9740533333333</v>
      </c>
      <c r="J161">
        <v>160.34082425807588</v>
      </c>
      <c r="K161">
        <v>1.1966871404126671</v>
      </c>
      <c r="L161">
        <v>5.33</v>
      </c>
      <c r="M161" s="8">
        <v>66.359027460397712</v>
      </c>
      <c r="N161" s="8">
        <v>30.794158493771363</v>
      </c>
      <c r="O161" s="8">
        <v>26.305260972554432</v>
      </c>
      <c r="P161" s="8">
        <v>12.907326156348711</v>
      </c>
      <c r="Q161" s="8"/>
      <c r="R161" s="8">
        <v>50</v>
      </c>
      <c r="S161">
        <v>-17.808</v>
      </c>
      <c r="T161" s="10">
        <v>2.0270000000000001</v>
      </c>
      <c r="U161" s="14">
        <v>4.0560285714287696</v>
      </c>
      <c r="V161" s="14">
        <f t="shared" si="258"/>
        <v>1.0135000000000001</v>
      </c>
      <c r="W161" s="14">
        <v>0.27167619047621</v>
      </c>
      <c r="X161" s="13">
        <f t="shared" si="259"/>
        <v>7.4610881301263658</v>
      </c>
      <c r="Y161" s="15">
        <f t="shared" si="260"/>
        <v>1.1037087942399999E-2</v>
      </c>
      <c r="Z161" s="16">
        <f t="shared" si="261"/>
        <v>1.0916600463057191</v>
      </c>
      <c r="AA161" s="17">
        <f t="shared" si="262"/>
        <v>98.908339953694281</v>
      </c>
      <c r="AB161" s="17">
        <f t="shared" si="263"/>
        <v>1.1063974569308464E-2</v>
      </c>
      <c r="AD161" s="14">
        <v>-26.31</v>
      </c>
      <c r="AE161">
        <v>1.1100000000000001</v>
      </c>
      <c r="AF161" s="14">
        <f t="shared" si="224"/>
        <v>0.55500000000000005</v>
      </c>
      <c r="AG161" s="14">
        <v>144.11000000000001</v>
      </c>
      <c r="AH161" s="14">
        <f t="shared" si="248"/>
        <v>7.7024495177295121E-3</v>
      </c>
      <c r="AI161" s="15">
        <f t="shared" si="249"/>
        <v>1.0941549267999999E-2</v>
      </c>
      <c r="AJ161" s="16">
        <f t="shared" si="225"/>
        <v>1.0823127485384816</v>
      </c>
      <c r="AK161" s="17">
        <f t="shared" si="226"/>
        <v>98.917687251461516</v>
      </c>
      <c r="AL161" s="17">
        <f t="shared" si="250"/>
        <v>6.0068357543885727E-3</v>
      </c>
      <c r="AN161" s="14">
        <v>-10.65</v>
      </c>
      <c r="AO161" s="14">
        <v>50.042999999999999</v>
      </c>
      <c r="AP161" s="14">
        <f t="shared" si="276"/>
        <v>0.50043000000000004</v>
      </c>
      <c r="AQ161" s="14">
        <v>3.1333333333333331E-2</v>
      </c>
      <c r="AR161" s="14">
        <f t="shared" si="271"/>
        <v>1597.1170212765958</v>
      </c>
      <c r="AS161" s="15">
        <f t="shared" si="272"/>
        <v>1.1117523819999999E-2</v>
      </c>
      <c r="AT161" s="16">
        <f t="shared" si="273"/>
        <v>1.0995283493849473</v>
      </c>
      <c r="AU161" s="17">
        <f t="shared" si="274"/>
        <v>98.900471650615046</v>
      </c>
      <c r="AV161" s="17">
        <f t="shared" si="275"/>
        <v>5.5023697188270916E-3</v>
      </c>
      <c r="AW161">
        <f t="shared" si="277"/>
        <v>1597.1170212765958</v>
      </c>
    </row>
    <row r="163" spans="1:49" x14ac:dyDescent="0.3">
      <c r="E163" s="2" t="s">
        <v>23</v>
      </c>
      <c r="F163" s="2" t="s">
        <v>23</v>
      </c>
      <c r="G163" s="2" t="s">
        <v>33</v>
      </c>
      <c r="H163">
        <f>AVERAGE(H2,H7,H12,H17)</f>
        <v>60.441641298579675</v>
      </c>
    </row>
    <row r="164" spans="1:49" x14ac:dyDescent="0.3">
      <c r="E164" s="2" t="s">
        <v>24</v>
      </c>
      <c r="F164" s="2" t="s">
        <v>24</v>
      </c>
      <c r="G164" s="2" t="s">
        <v>33</v>
      </c>
      <c r="H164">
        <f>AVERAGE(H3,H8,H13,H18)</f>
        <v>62.750916557339437</v>
      </c>
    </row>
    <row r="165" spans="1:49" x14ac:dyDescent="0.3">
      <c r="E165" s="2" t="s">
        <v>25</v>
      </c>
      <c r="F165" s="2" t="s">
        <v>25</v>
      </c>
      <c r="G165" s="2" t="s">
        <v>33</v>
      </c>
      <c r="H165">
        <f>AVERAGE(H4,H9,H14,H19)</f>
        <v>66.884959980641995</v>
      </c>
    </row>
    <row r="166" spans="1:49" x14ac:dyDescent="0.3">
      <c r="E166" s="2" t="s">
        <v>26</v>
      </c>
      <c r="F166" s="2" t="s">
        <v>26</v>
      </c>
      <c r="G166" s="2" t="s">
        <v>33</v>
      </c>
      <c r="H166">
        <f>AVERAGE(H5,H10,H15,H20)</f>
        <v>65.923591808836107</v>
      </c>
    </row>
    <row r="167" spans="1:49" x14ac:dyDescent="0.3">
      <c r="E167" s="2" t="s">
        <v>27</v>
      </c>
      <c r="F167" s="2" t="s">
        <v>27</v>
      </c>
      <c r="G167" s="2" t="s">
        <v>33</v>
      </c>
      <c r="H167">
        <f>AVERAGE(H6,H11,H16,H21)</f>
        <v>59.343350651566453</v>
      </c>
    </row>
    <row r="168" spans="1:49" x14ac:dyDescent="0.3">
      <c r="E168" s="2" t="s">
        <v>28</v>
      </c>
      <c r="F168" s="2" t="s">
        <v>28</v>
      </c>
      <c r="G168" s="2" t="s">
        <v>33</v>
      </c>
      <c r="H168">
        <f>AVERAGE(H22,H27,H32,H37)</f>
        <v>63.406216160920302</v>
      </c>
    </row>
    <row r="169" spans="1:49" x14ac:dyDescent="0.3">
      <c r="E169" s="2" t="s">
        <v>29</v>
      </c>
      <c r="F169" s="2" t="s">
        <v>29</v>
      </c>
      <c r="G169" s="2" t="s">
        <v>33</v>
      </c>
      <c r="H169">
        <f t="shared" ref="H169:H172" si="278">AVERAGE(H23,H28,H33,H38)</f>
        <v>62.689266953376418</v>
      </c>
    </row>
    <row r="170" spans="1:49" x14ac:dyDescent="0.3">
      <c r="E170" s="2" t="s">
        <v>30</v>
      </c>
      <c r="F170" s="2" t="s">
        <v>30</v>
      </c>
      <c r="G170" s="2" t="s">
        <v>33</v>
      </c>
      <c r="H170">
        <f t="shared" si="278"/>
        <v>67.647817188064181</v>
      </c>
    </row>
    <row r="171" spans="1:49" x14ac:dyDescent="0.3">
      <c r="E171" s="2" t="s">
        <v>31</v>
      </c>
      <c r="F171" s="2" t="s">
        <v>31</v>
      </c>
      <c r="G171" s="2" t="s">
        <v>33</v>
      </c>
      <c r="H171">
        <f t="shared" si="278"/>
        <v>76.796602448266796</v>
      </c>
    </row>
    <row r="172" spans="1:49" x14ac:dyDescent="0.3">
      <c r="E172" s="2" t="s">
        <v>32</v>
      </c>
      <c r="F172" s="2" t="s">
        <v>32</v>
      </c>
      <c r="G172" s="2" t="s">
        <v>33</v>
      </c>
      <c r="H172">
        <f t="shared" si="278"/>
        <v>55.812139868355104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D18A9-058F-4EDE-B603-D49426731332}">
  <dimension ref="A1:Q331"/>
  <sheetViews>
    <sheetView topLeftCell="E130" workbookViewId="0">
      <selection activeCell="O135" sqref="O135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78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all_data_R!R2</f>
        <v>0.10299999999999999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all_data_R!R3</f>
        <v>0.09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all_data_R!R4</f>
        <v>0.109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all_data_R!R5</f>
        <v>0.109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all_data_R!R6</f>
        <v>0.111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all_data_R!R7</f>
        <v>0.10299999999999999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all_data_R!R8</f>
        <v>9.5000000000000001E-2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all_data_R!R9</f>
        <v>0.106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all_data_R!R10</f>
        <v>0.11700000000000001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all_data_R!R11</f>
        <v>0.11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all_data_R!R12</f>
        <v>0.109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all_data_R!R13</f>
        <v>0.109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all_data_R!R14</f>
        <v>0.111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all_data_R!R15</f>
        <v>0.109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all_data_R!R16</f>
        <v>0.11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all_data_R!R17</f>
        <v>0.107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all_data_R!R18</f>
        <v>9.0999999999999998E-2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all_data_R!R19</f>
        <v>0.108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all_data_R!R20</f>
        <v>0.108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all_data_R!R21</f>
        <v>0.107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all_data_R!R22</f>
        <v>0.114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all_data_R!R23</f>
        <v>0.121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all_data_R!R24</f>
        <v>0.12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all_data_R!R25</f>
        <v>0.12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all_data_R!R26</f>
        <v>0.122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all_data_R!R27</f>
        <v>0.11600000000000001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all_data_R!R28</f>
        <v>0.123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all_data_R!R29</f>
        <v>0.123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all_data_R!R30</f>
        <v>0.115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all_data_R!R31</f>
        <v>0.11600000000000001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all_data_R!R32</f>
        <v>0.11700000000000001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all_data_R!R33</f>
        <v>9.7000000000000003E-2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all_data_R!R34</f>
        <v>0.11700000000000001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all_data_R!R35</f>
        <v>0.11799999999999999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all_data_R!R36</f>
        <v>0.11899999999999999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all_data_R!R37</f>
        <v>0.112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all_data_R!R38</f>
        <v>9.6000000000000002E-2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all_data_R!R39</f>
        <v>0.11700000000000001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all_data_R!R40</f>
        <v>0.12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all_data_R!R41</f>
        <v>0.11700000000000001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all_data_R!R42</f>
        <v>0.107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all_data_R!R43</f>
        <v>0.11600000000000001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all_data_R!R44</f>
        <v>0.109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all_data_R!R45</f>
        <v>0.108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all_data_R!R46</f>
        <v>0.11600000000000001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all_data_R!R47</f>
        <v>0.109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all_data_R!R48</f>
        <v>0.115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all_data_R!R49</f>
        <v>0.111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all_data_R!R50</f>
        <v>0.114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all_data_R!R51</f>
        <v>0.109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all_data_R!R52</f>
        <v>0.111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all_data_R!R53</f>
        <v>0.11600000000000001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all_data_R!R54</f>
        <v>0.111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all_data_R!R55</f>
        <v>0.111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all_data_R!R56</f>
        <v>0.109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all_data_R!R57</f>
        <v>0.11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all_data_R!R58</f>
        <v>9.2999999999999999E-2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all_data_R!R59</f>
        <v>0.109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all_data_R!R60</f>
        <v>0.113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all_data_R!R61</f>
        <v>0.111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all_data_R!R62</f>
        <v>0.11899999999999999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all_data_R!R63</f>
        <v>0.125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all_data_R!R64</f>
        <v>0.12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all_data_R!R65</f>
        <v>0.11700000000000001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all_data_R!R66</f>
        <v>0.122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all_data_R!R67</f>
        <v>0.11700000000000001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all_data_R!R68</f>
        <v>0.1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all_data_R!R69</f>
        <v>0.12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all_data_R!R70</f>
        <v>0.12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all_data_R!R71</f>
        <v>0.121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all_data_R!R72</f>
        <v>0.11799999999999999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all_data_R!R73</f>
        <v>0.127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all_data_R!R74</f>
        <v>0.121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all_data_R!R75</f>
        <v>0.11700000000000001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all_data_R!R76</f>
        <v>0.122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all_data_R!R77</f>
        <v>0.11899999999999999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all_data_R!R78</f>
        <v>0.10100000000000001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all_data_R!R79</f>
        <v>0.11700000000000001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all_data_R!R80</f>
        <v>0.11799999999999999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all_data_R!R81</f>
        <v>0.11799999999999999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all_data_R!R82</f>
        <v>0.109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all_data_R!R83</f>
        <v>0.11600000000000001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all_data_R!R84</f>
        <v>0.115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all_data_R!R85</f>
        <v>0.11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all_data_R!R86</f>
        <v>0.11600000000000001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all_data_R!R87</f>
        <v>0.11600000000000001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all_data_R!R88</f>
        <v>9.2999999999999999E-2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all_data_R!R89</f>
        <v>0.107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all_data_R!R90</f>
        <v>0.112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all_data_R!R91</f>
        <v>0.115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all_data_R!R92</f>
        <v>0.111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all_data_R!R93</f>
        <v>9.4E-2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all_data_R!R94</f>
        <v>0.112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all_data_R!R95</f>
        <v>0.113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all_data_R!R96</f>
        <v>0.11799999999999999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all_data_R!R97</f>
        <v>0.11600000000000001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all_data_R!R98</f>
        <v>9.5000000000000001E-2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all_data_R!R99</f>
        <v>0.113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all_data_R!R100</f>
        <v>0.113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all_data_R!R101</f>
        <v>0.11600000000000001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all_data_R!R102</f>
        <v>0.122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all_data_R!R103</f>
        <v>0.123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all_data_R!R104</f>
        <v>0.124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all_data_R!R105</f>
        <v>0.12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all_data_R!R106</f>
        <v>0.123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all_data_R!R107</f>
        <v>0.115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all_data_R!R108</f>
        <v>0.121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all_data_R!R109</f>
        <v>0.122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all_data_R!R110</f>
        <v>0.124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all_data_R!R111</f>
        <v>0.125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all_data_R!R112</f>
        <v>0.123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all_data_R!R113</f>
        <v>0.123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all_data_R!R114</f>
        <v>0.125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all_data_R!R115</f>
        <v>0.125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all_data_R!R116</f>
        <v>0.125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all_data_R!R117</f>
        <v>0.12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all_data_R!R118</f>
        <v>0.125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all_data_R!R119</f>
        <v>0.128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all_data_R!R120</f>
        <v>0.122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all_data_R!R121</f>
        <v>0.124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all_data_R!R122</f>
        <v>9.4E-2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all_data_R!R123</f>
        <v>9.4E-2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all_data_R!R124</f>
        <v>7.8E-2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all_data_R!R125</f>
        <v>8.3000000000000004E-2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all_data_R!R126</f>
        <v>8.1000000000000003E-2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all_data_R!R127</f>
        <v>8.5000000000000006E-2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all_data_R!R128</f>
        <v>8.7999999999999995E-2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all_data_R!R129</f>
        <v>7.6999999999999999E-2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all_data_R!R130</f>
        <v>8.2000000000000003E-2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all_data_R!R131</f>
        <v>8.1000000000000003E-2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all_data_R!R132</f>
        <v>8.5999999999999993E-2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all_data_R!R133</f>
        <v>8.8999999999999996E-2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all_data_R!R134</f>
        <v>7.5999999999999998E-2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all_data_R!R135</f>
        <v>8.3000000000000004E-2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all_data_R!R136</f>
        <v>8.4000000000000005E-2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all_data_R!R137</f>
        <v>8.3000000000000004E-2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all_data_R!R138</f>
        <v>8.7999999999999995E-2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all_data_R!R139</f>
        <v>7.6999999999999999E-2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all_data_R!R140</f>
        <v>8.2000000000000003E-2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all_data_R!R141</f>
        <v>8.3000000000000004E-2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all_data_R!R142</f>
        <v>9.1999999999999998E-2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all_data_R!R143</f>
        <v>0.1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all_data_R!R144</f>
        <v>8.2000000000000003E-2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all_data_R!R145</f>
        <v>0.09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all_data_R!R146</f>
        <v>0.09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all_data_R!R147</f>
        <v>9.0999999999999998E-2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all_data_R!R148</f>
        <v>9.8000000000000004E-2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all_data_R!R149</f>
        <v>8.5999999999999993E-2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all_data_R!R150</f>
        <v>8.8999999999999996E-2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all_data_R!R151</f>
        <v>8.8999999999999996E-2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all_data_R!R152</f>
        <v>9.2999999999999999E-2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all_data_R!R153</f>
        <v>9.8000000000000004E-2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all_data_R!R154</f>
        <v>8.4000000000000005E-2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all_data_R!R155</f>
        <v>8.5000000000000006E-2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all_data_R!R156</f>
        <v>8.5000000000000006E-2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all_data_R!R157</f>
        <v>8.6999999999999994E-2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all_data_R!R158</f>
        <v>9.8000000000000004E-2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all_data_R!R159</f>
        <v>8.4000000000000005E-2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all_data_R!R160</f>
        <v>0.09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all_data_R!R161</f>
        <v>8.6999999999999994E-2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0.1055</v>
      </c>
      <c r="J163">
        <f>AVERAGE(I42,I47,I52,I57)</f>
        <v>0.10925</v>
      </c>
      <c r="K163">
        <f>AVERAGE(I82,I87,I92,I97)</f>
        <v>0.113</v>
      </c>
      <c r="L163">
        <f>AVERAGE(I122,I127,I132,I137)</f>
        <v>8.7000000000000008E-2</v>
      </c>
      <c r="N163">
        <f>STDEVA(I2,I7,I12,I17)</f>
        <v>3.0000000000000027E-3</v>
      </c>
      <c r="O163">
        <f>STDEVA(I42,I47,I52,I57)</f>
        <v>1.7078251276599345E-3</v>
      </c>
      <c r="P163">
        <f>STDEVA(I82,I87,I92,I97)</f>
        <v>3.5590260840104404E-3</v>
      </c>
      <c r="Q163">
        <f>STDEVA(I122,I127,I132,I137)</f>
        <v>4.8304589153964784E-3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9.6250000000000002E-2</v>
      </c>
      <c r="J164">
        <f>AVERAGE(I43,I48,I53,I58)</f>
        <v>0.11000000000000001</v>
      </c>
      <c r="K164">
        <f>AVERAGE(I83,I88,I93,I98)</f>
        <v>9.9500000000000005E-2</v>
      </c>
      <c r="L164">
        <f>AVERAGE(I123,I128,I133,I138)</f>
        <v>8.9749999999999996E-2</v>
      </c>
      <c r="N164">
        <f>STDEVA(I3,I8,I13,I18)</f>
        <v>8.7702147446152481E-3</v>
      </c>
      <c r="O164">
        <f>STDEVA(I43,I48,I53,I58)</f>
        <v>1.1343133018115707E-2</v>
      </c>
      <c r="P164">
        <f>STDEVA(I83,I88,I93,I98)</f>
        <v>1.1030261405182868E-2</v>
      </c>
      <c r="Q164">
        <f>STDEVA(I123,I128,I133,I138)</f>
        <v>2.872281323269017E-3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0.1085</v>
      </c>
      <c r="J165">
        <f>AVERAGE(I44,I49,I54,I59)</f>
        <v>0.11</v>
      </c>
      <c r="K165">
        <f>AVERAGE(I84,I89,I94,I99)</f>
        <v>0.11175</v>
      </c>
      <c r="L165">
        <f>AVERAGE(I124,I129,I134,I139)</f>
        <v>7.6999999999999999E-2</v>
      </c>
      <c r="N165">
        <f>STDEVA(I4,I9,I14,I19)</f>
        <v>2.0816659994661343E-3</v>
      </c>
      <c r="O165">
        <f>STDEVA(I44,I49,I54,I59)</f>
        <v>1.1547005383792527E-3</v>
      </c>
      <c r="P165">
        <f>STDEVA(I84,I89,I94,I99)</f>
        <v>3.403429642777026E-3</v>
      </c>
      <c r="Q165">
        <f>STDEVA(I124,I129,I134,I139)</f>
        <v>8.1649658092772682E-4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0.11075</v>
      </c>
      <c r="J166">
        <f>AVERAGE(I45,I50,I55,I60)</f>
        <v>0.1115</v>
      </c>
      <c r="K166">
        <f>AVERAGE(I85,I90,I95,I100)</f>
        <v>0.112</v>
      </c>
      <c r="L166">
        <f>AVERAGE(I125,I130,I135,I140)</f>
        <v>8.2500000000000004E-2</v>
      </c>
      <c r="N166">
        <f>STDEVA(I5,I10,I15,I20)</f>
        <v>4.1932485418030453E-3</v>
      </c>
      <c r="O166">
        <f>STDEVA(I45,I50,I55,I60)</f>
        <v>2.6457513110645929E-3</v>
      </c>
      <c r="P166">
        <f>STDEVA(I85,I90,I95,I100)</f>
        <v>1.4142135623730965E-3</v>
      </c>
      <c r="Q166">
        <f>STDEVA(I125,I130,I135,I140)</f>
        <v>5.7735026918962634E-4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0.1095</v>
      </c>
      <c r="J167">
        <f>AVERAGE(I46,I51,I56,I61)</f>
        <v>0.11125</v>
      </c>
      <c r="K167">
        <f>AVERAGE(I86,I91,I96,I101)</f>
        <v>0.11624999999999999</v>
      </c>
      <c r="L167">
        <f>AVERAGE(I126,I131,I136,I141)</f>
        <v>8.2250000000000004E-2</v>
      </c>
      <c r="N167">
        <f>STDEVA(I6,I11,I16,I21)</f>
        <v>1.7320508075688787E-3</v>
      </c>
      <c r="O167">
        <f>STDEVA(I46,I51,I56,I61)</f>
        <v>3.3040379335998377E-3</v>
      </c>
      <c r="P167">
        <f>STDEVA(I86,I91,I96,I101)</f>
        <v>1.2583057392117863E-3</v>
      </c>
      <c r="Q167">
        <f>STDEVA(I126,I131,I136,I141)</f>
        <v>1.5000000000000013E-3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0.11475</v>
      </c>
      <c r="J168">
        <f>AVERAGE(I62,I67,I72,I77)</f>
        <v>0.11824999999999999</v>
      </c>
      <c r="K168">
        <f>AVERAGE(I102,I107,I112,I117)</f>
        <v>0.12</v>
      </c>
      <c r="L168">
        <f>AVERAGE(I142,I147,I152,I157)</f>
        <v>9.0749999999999997E-2</v>
      </c>
      <c r="N168">
        <f>STDEVA(I22,I27,I32,I37)</f>
        <v>2.2173557826083473E-3</v>
      </c>
      <c r="O168">
        <f>STDEVA(I62,I67,I72,I77)</f>
        <v>9.57427107756333E-4</v>
      </c>
      <c r="P168">
        <f>STDEVA(I102,I107,I112,I117)</f>
        <v>3.5590260840104339E-3</v>
      </c>
      <c r="Q168">
        <f>STDEVA(I142,I147,I152,I157)</f>
        <v>2.6299556396765858E-3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0.10924999999999999</v>
      </c>
      <c r="J169">
        <f>AVERAGE(I63,I68,I73,I78)</f>
        <v>0.11324999999999999</v>
      </c>
      <c r="K169">
        <f>AVERAGE(I103,I108,I113,I118)</f>
        <v>0.123</v>
      </c>
      <c r="L169">
        <f>AVERAGE(I143,I148,I153,I158)</f>
        <v>9.8500000000000004E-2</v>
      </c>
      <c r="N169">
        <f>STDEVA(I23,I28,I33,I38)</f>
        <v>1.4750706197783825E-2</v>
      </c>
      <c r="O169">
        <f>STDEVA(I63,I68,I73,I78)</f>
        <v>1.4750706197783747E-2</v>
      </c>
      <c r="P169">
        <f>STDEVA(I103,I108,I113,I118)</f>
        <v>1.6329931618554536E-3</v>
      </c>
      <c r="Q169">
        <f>STDEVA(I143,I148,I153,I158)</f>
        <v>1.0000000000000009E-3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0.11924999999999999</v>
      </c>
      <c r="J170">
        <f>AVERAGE(I64,I69,I74,I79)</f>
        <v>0.1195</v>
      </c>
      <c r="K170">
        <f>AVERAGE(I104,I109,I114,I119)</f>
        <v>0.12475</v>
      </c>
      <c r="L170">
        <f>AVERAGE(I144,I149,I154,I159)</f>
        <v>8.4000000000000005E-2</v>
      </c>
      <c r="N170">
        <f>STDEVA(I24,I29,I34,I39)</f>
        <v>2.8722813232690096E-3</v>
      </c>
      <c r="O170">
        <f>STDEVA(I64,I69,I74,I79)</f>
        <v>1.7320508075688724E-3</v>
      </c>
      <c r="P170">
        <f>STDEVA(I104,I109,I114,I119)</f>
        <v>2.5000000000000022E-3</v>
      </c>
      <c r="Q170">
        <f>STDEVA(I144,I149,I154,I159)</f>
        <v>1.6329931618554478E-3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0.11824999999999999</v>
      </c>
      <c r="J171">
        <f>AVERAGE(I65,I70,I75,I80)</f>
        <v>0.11799999999999999</v>
      </c>
      <c r="K171">
        <f>AVERAGE(I105,I110,I115,I120)</f>
        <v>0.12275</v>
      </c>
      <c r="L171">
        <f>AVERAGE(I145,I150,I155,I160)</f>
        <v>8.8499999999999995E-2</v>
      </c>
      <c r="N171">
        <f>STDEVA(I25,I30,I35,I40)</f>
        <v>2.3629078131262998E-3</v>
      </c>
      <c r="O171">
        <f>STDEVA(I65,I70,I75,I80)</f>
        <v>1.4142135623730898E-3</v>
      </c>
      <c r="P171">
        <f>STDEVA(I105,I110,I115,I120)</f>
        <v>2.2173557826083473E-3</v>
      </c>
      <c r="Q171">
        <f>STDEVA(I145,I150,I155,I160)</f>
        <v>2.3804761428476121E-3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0.11849999999999999</v>
      </c>
      <c r="J172">
        <f>AVERAGE(I66,I71,I76,I81)</f>
        <v>0.12075</v>
      </c>
      <c r="K172">
        <f>AVERAGE(I106,I111,I116,I121)</f>
        <v>0.12425</v>
      </c>
      <c r="L172">
        <f>AVERAGE(I146,I151,I156,I161)</f>
        <v>8.7749999999999995E-2</v>
      </c>
      <c r="N172">
        <f>STDEVA(I26,I31,I36,I41)</f>
        <v>2.6457513110645856E-3</v>
      </c>
      <c r="O172">
        <f>STDEVA(I66,I71,I76,I81)</f>
        <v>1.8929694486000928E-3</v>
      </c>
      <c r="P172">
        <f>STDEVA(I106,I111,I116,I121)</f>
        <v>9.5742710775633896E-4</v>
      </c>
      <c r="Q172">
        <f>STDEVA(I146,I151,I156,I161)</f>
        <v>2.2173557826083413E-3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2FC5-A645-4D5D-B46F-454108D8617D}">
  <dimension ref="A1:Q331"/>
  <sheetViews>
    <sheetView topLeftCell="A130" workbookViewId="0">
      <selection activeCell="P156" sqref="P156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78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>
        <f>all_data_R!S2</f>
        <v>1.0640000000000001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>
        <f>all_data_R!S3</f>
        <v>2.5939999999999999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>
        <f>all_data_R!S4</f>
        <v>2.6920000000000002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>
        <f>all_data_R!S5</f>
        <v>1.907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>
        <f>all_data_R!S6</f>
        <v>2.0179999999999998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>
        <f>all_data_R!S7</f>
        <v>1.069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>
        <f>all_data_R!S8</f>
        <v>2.8109999999999999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>
        <f>all_data_R!S9</f>
        <v>2.3690000000000002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>
        <f>all_data_R!S10</f>
        <v>2.0299999999999998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>
        <f>all_data_R!S11</f>
        <v>2.016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>
        <f>all_data_R!S12</f>
        <v>1.111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>
        <f>all_data_R!S13</f>
        <v>2.4209999999999998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>
        <f>all_data_R!S14</f>
        <v>2.3780000000000001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>
        <f>all_data_R!S15</f>
        <v>2.0790000000000002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>
        <f>all_data_R!S16</f>
        <v>2.2389999999999999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>
        <f>all_data_R!S17</f>
        <v>1.1120000000000001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>
        <f>all_data_R!S18</f>
        <v>2.77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>
        <f>all_data_R!S19</f>
        <v>2.4009999999999998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>
        <f>all_data_R!S20</f>
        <v>1.901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>
        <f>all_data_R!S21</f>
        <v>2.101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>
        <f>all_data_R!S22</f>
        <v>1.1259999999999999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>
        <f>all_data_R!S23</f>
        <v>2.5870000000000002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>
        <f>all_data_R!S24</f>
        <v>1.925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>
        <f>all_data_R!S25</f>
        <v>2.004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>
        <f>all_data_R!S26</f>
        <v>2.2829999999999999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>
        <f>all_data_R!S27</f>
        <v>1.1240000000000001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>
        <f>all_data_R!S28</f>
        <v>2.7320000000000002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>
        <f>all_data_R!S29</f>
        <v>2.214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>
        <f>all_data_R!S30</f>
        <v>1.982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>
        <f>all_data_R!S31</f>
        <v>2.246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>
        <f>all_data_R!S32</f>
        <v>1.173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>
        <f>all_data_R!S33</f>
        <v>2.5379999999999998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>
        <f>all_data_R!S34</f>
        <v>2.5270000000000001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>
        <f>all_data_R!S35</f>
        <v>1.9490000000000001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>
        <f>all_data_R!S36</f>
        <v>2.0270000000000001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>
        <f>all_data_R!S37</f>
        <v>1.101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>
        <f>all_data_R!S38</f>
        <v>2.5649999999999999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>
        <f>all_data_R!S39</f>
        <v>2.0720000000000001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>
        <f>all_data_R!S40</f>
        <v>1.93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>
        <f>all_data_R!S41</f>
        <v>1.9159999999999999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>
        <f>all_data_R!S42</f>
        <v>1.1080000000000001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>
        <f>all_data_R!S43</f>
        <v>2.7810000000000001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>
        <f>all_data_R!S44</f>
        <v>2.08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>
        <f>all_data_R!S45</f>
        <v>1.7430000000000001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>
        <f>all_data_R!S46</f>
        <v>2.194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>
        <f>all_data_R!S47</f>
        <v>1.1359999999999999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>
        <f>all_data_R!S48</f>
        <v>2.7629999999999999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>
        <f>all_data_R!S49</f>
        <v>2.08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>
        <f>all_data_R!S50</f>
        <v>1.905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>
        <f>all_data_R!S51</f>
        <v>2.1110000000000002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>
        <f>all_data_R!S52</f>
        <v>1.1579999999999999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>
        <f>all_data_R!S53</f>
        <v>2.7090000000000001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>
        <f>all_data_R!S54</f>
        <v>2.331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>
        <f>all_data_R!S55</f>
        <v>1.9339999999999999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>
        <f>all_data_R!S56</f>
        <v>2.0939999999999999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>
        <f>all_data_R!S57</f>
        <v>1.147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>
        <f>all_data_R!S58</f>
        <v>2.613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>
        <f>all_data_R!S59</f>
        <v>2.3210000000000002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>
        <f>all_data_R!S60</f>
        <v>1.954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>
        <f>all_data_R!S61</f>
        <v>2.1429999999999998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>
        <f>all_data_R!S62</f>
        <v>1.135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>
        <f>all_data_R!S63</f>
        <v>2.6429999999999998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>
        <f>all_data_R!S64</f>
        <v>2.1539999999999999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>
        <f>all_data_R!S65</f>
        <v>1.861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>
        <f>all_data_R!S66</f>
        <v>2.2240000000000002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>
        <f>all_data_R!S67</f>
        <v>1.1120000000000001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>
        <f>all_data_R!S68</f>
        <v>2.7530000000000001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>
        <f>all_data_R!S69</f>
        <v>2.153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>
        <f>all_data_R!S70</f>
        <v>1.913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>
        <f>all_data_R!S71</f>
        <v>2.06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>
        <f>all_data_R!S72</f>
        <v>1.129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>
        <f>all_data_R!S73</f>
        <v>2.9159999999999999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>
        <f>all_data_R!S74</f>
        <v>2.2639999999999998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>
        <f>all_data_R!S75</f>
        <v>1.8959999999999999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>
        <f>all_data_R!S76</f>
        <v>2.0409999999999999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>
        <f>all_data_R!S77</f>
        <v>1.125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>
        <f>all_data_R!S78</f>
        <v>2.8069999999999999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>
        <f>all_data_R!S79</f>
        <v>2.06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>
        <f>all_data_R!S80</f>
        <v>1.863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>
        <f>all_data_R!S81</f>
        <v>2.1150000000000002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>
        <f>all_data_R!S82</f>
        <v>1.1060000000000001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>
        <f>all_data_R!S83</f>
        <v>2.411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>
        <f>all_data_R!S84</f>
        <v>1.946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>
        <f>all_data_R!S85</f>
        <v>1.7649999999999999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>
        <f>all_data_R!S86</f>
        <v>1.786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>
        <f>all_data_R!S87</f>
        <v>1.131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>
        <f>all_data_R!S88</f>
        <v>2.35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>
        <f>all_data_R!S89</f>
        <v>2.1869999999999998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>
        <f>all_data_R!S90</f>
        <v>1.758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>
        <f>all_data_R!S91</f>
        <v>1.7789999999999999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>
        <f>all_data_R!S92</f>
        <v>1.103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>
        <f>all_data_R!S93</f>
        <v>2.395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>
        <f>all_data_R!S94</f>
        <v>2.08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>
        <f>all_data_R!S95</f>
        <v>1.7769999999999999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>
        <f>all_data_R!S96</f>
        <v>1.744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>
        <f>all_data_R!S97</f>
        <v>1.125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>
        <f>all_data_R!S98</f>
        <v>2.476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>
        <f>all_data_R!S99</f>
        <v>2.0379999999999998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>
        <f>all_data_R!S100</f>
        <v>1.8220000000000001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>
        <f>all_data_R!S101</f>
        <v>1.84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>
        <f>all_data_R!S102</f>
        <v>1.1259999999999999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>
        <f>all_data_R!S103</f>
        <v>2.605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>
        <f>all_data_R!S104</f>
        <v>1.9219999999999999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>
        <f>all_data_R!S105</f>
        <v>1.7929999999999999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>
        <f>all_data_R!S106</f>
        <v>1.946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>
        <f>all_data_R!S107</f>
        <v>1.0620000000000001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>
        <f>all_data_R!S108</f>
        <v>2.6360000000000001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>
        <f>all_data_R!S109</f>
        <v>1.923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>
        <f>all_data_R!S110</f>
        <v>1.841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>
        <f>all_data_R!S111</f>
        <v>1.849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>
        <f>all_data_R!S112</f>
        <v>1.1160000000000001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>
        <f>all_data_R!S113</f>
        <v>2.4980000000000002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>
        <f>all_data_R!S114</f>
        <v>1.9750000000000001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>
        <f>all_data_R!S115</f>
        <v>1.87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>
        <f>all_data_R!S116</f>
        <v>1.8520000000000001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>
        <f>all_data_R!S117</f>
        <v>1.1120000000000001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>
        <f>all_data_R!S118</f>
        <v>2.4500000000000002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>
        <f>all_data_R!S119</f>
        <v>1.9410000000000001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>
        <f>all_data_R!S120</f>
        <v>1.821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>
        <f>all_data_R!S121</f>
        <v>1.8540000000000001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>
        <f>all_data_R!S122</f>
        <v>1.034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>
        <f>all_data_R!S123</f>
        <v>2.6160000000000001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>
        <f>all_data_R!S124</f>
        <v>2.0710000000000002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>
        <f>all_data_R!S125</f>
        <v>1.6020000000000001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>
        <f>all_data_R!S126</f>
        <v>2.0449999999999999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>
        <f>all_data_R!S127</f>
        <v>1.0209999999999999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>
        <f>all_data_R!S128</f>
        <v>2.69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>
        <f>all_data_R!S129</f>
        <v>2.089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>
        <f>all_data_R!S130</f>
        <v>1.6140000000000001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>
        <f>all_data_R!S131</f>
        <v>2.024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>
        <f>all_data_R!S132</f>
        <v>1.05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>
        <f>all_data_R!S133</f>
        <v>2.6720000000000002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>
        <f>all_data_R!S134</f>
        <v>1.9430000000000001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>
        <f>all_data_R!S135</f>
        <v>1.593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>
        <f>all_data_R!S136</f>
        <v>2.246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>
        <f>all_data_R!S137</f>
        <v>0.996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>
        <f>all_data_R!S138</f>
        <v>2.5920000000000001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>
        <f>all_data_R!S139</f>
        <v>2.093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>
        <f>all_data_R!S140</f>
        <v>1.538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>
        <f>all_data_R!S141</f>
        <v>2.0430000000000001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>
        <f>all_data_R!S142</f>
        <v>1.03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>
        <f>all_data_R!S143</f>
        <v>2.548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>
        <f>all_data_R!S144</f>
        <v>1.927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>
        <f>all_data_R!S145</f>
        <v>1.593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>
        <f>all_data_R!S146</f>
        <v>2.024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>
        <f>all_data_R!S147</f>
        <v>1.05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>
        <f>all_data_R!S148</f>
        <v>2.6469999999999998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>
        <f>all_data_R!S149</f>
        <v>1.9670000000000001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>
        <f>all_data_R!S150</f>
        <v>1.554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>
        <f>all_data_R!S151</f>
        <v>1.9450000000000001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>
        <f>all_data_R!S152</f>
        <v>1.0629999999999999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>
        <f>all_data_R!S153</f>
        <v>2.794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>
        <f>all_data_R!S154</f>
        <v>2.1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>
        <f>all_data_R!S155</f>
        <v>1.591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>
        <f>all_data_R!S156</f>
        <v>1.958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>
        <f>all_data_R!S157</f>
        <v>1.0509999999999999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>
        <f>all_data_R!S158</f>
        <v>2.6749999999999998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>
        <f>all_data_R!S159</f>
        <v>2.0910000000000002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>
        <f>all_data_R!S160</f>
        <v>1.653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>
        <f>all_data_R!S161</f>
        <v>2.0270000000000001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1.089</v>
      </c>
      <c r="J163">
        <f>AVERAGE(I42,I47,I52,I57)</f>
        <v>1.1372499999999999</v>
      </c>
      <c r="K163">
        <f>AVERAGE(I82,I87,I92,I97)</f>
        <v>1.11625</v>
      </c>
      <c r="L163">
        <f>AVERAGE(I122,I127,I132,I137)</f>
        <v>1.0252499999999998</v>
      </c>
      <c r="N163">
        <f>STDEVA(I2,I7,I12,I17)</f>
        <v>2.6064023736432837E-2</v>
      </c>
      <c r="O163">
        <f>STDEVA(I42,I47,I52,I57)</f>
        <v>2.1468969855739792E-2</v>
      </c>
      <c r="P163">
        <f>STDEVA(I82,I87,I92,I97)</f>
        <v>1.3841363131329691E-2</v>
      </c>
      <c r="Q163">
        <f>STDEVA(I122,I127,I132,I137)</f>
        <v>2.2823598898216467E-2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2.6489999999999996</v>
      </c>
      <c r="J164">
        <f>AVERAGE(I43,I48,I53,I58)</f>
        <v>2.7164999999999999</v>
      </c>
      <c r="K164">
        <f>AVERAGE(I83,I88,I93,I98)</f>
        <v>2.4080000000000004</v>
      </c>
      <c r="L164">
        <f>AVERAGE(I123,I128,I133,I138)</f>
        <v>2.6425000000000001</v>
      </c>
      <c r="N164">
        <f>STDEVA(I3,I8,I13,I18)</f>
        <v>0.17878665125413221</v>
      </c>
      <c r="O164">
        <f>STDEVA(I43,I48,I53,I58)</f>
        <v>7.5478473752454769E-2</v>
      </c>
      <c r="P164">
        <f>STDEVA(I83,I88,I93,I98)</f>
        <v>5.2172789842982285E-2</v>
      </c>
      <c r="Q164">
        <f>STDEVA(I123,I128,I133,I138)</f>
        <v>4.6112182049143267E-2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2.46</v>
      </c>
      <c r="J165">
        <f>AVERAGE(I44,I49,I54,I59)</f>
        <v>2.2029999999999998</v>
      </c>
      <c r="K165">
        <f>AVERAGE(I84,I89,I94,I99)</f>
        <v>2.0627499999999999</v>
      </c>
      <c r="L165">
        <f>AVERAGE(I124,I129,I134,I139)</f>
        <v>2.0489999999999999</v>
      </c>
      <c r="N165">
        <f>STDEVA(I4,I9,I14,I19)</f>
        <v>0.15525248253517027</v>
      </c>
      <c r="O165">
        <f>STDEVA(I44,I49,I54,I59)</f>
        <v>0.14208682791401411</v>
      </c>
      <c r="P165">
        <f>STDEVA(I84,I89,I94,I99)</f>
        <v>9.9964577059409712E-2</v>
      </c>
      <c r="Q165">
        <f>STDEVA(I124,I129,I134,I139)</f>
        <v>7.131152314551506E-2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1.97925</v>
      </c>
      <c r="J166">
        <f>AVERAGE(I45,I50,I55,I60)</f>
        <v>1.8839999999999999</v>
      </c>
      <c r="K166">
        <f>AVERAGE(I85,I90,I95,I100)</f>
        <v>1.7805</v>
      </c>
      <c r="L166">
        <f>AVERAGE(I125,I130,I135,I140)</f>
        <v>1.5867500000000001</v>
      </c>
      <c r="N166">
        <f>STDEVA(I5,I10,I15,I20)</f>
        <v>8.9197813874556386E-2</v>
      </c>
      <c r="O166">
        <f>STDEVA(I45,I50,I55,I60)</f>
        <v>9.6128386372947364E-2</v>
      </c>
      <c r="P166">
        <f>STDEVA(I85,I90,I95,I100)</f>
        <v>2.8757607689096864E-2</v>
      </c>
      <c r="Q166">
        <f>STDEVA(I125,I130,I135,I140)</f>
        <v>3.3619190948028503E-2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2.0934999999999997</v>
      </c>
      <c r="J167">
        <f>AVERAGE(I46,I51,I56,I61)</f>
        <v>2.1354999999999995</v>
      </c>
      <c r="K167">
        <f>AVERAGE(I86,I91,I96,I101)</f>
        <v>1.78725</v>
      </c>
      <c r="L167">
        <f>AVERAGE(I126,I131,I136,I141)</f>
        <v>2.0895000000000001</v>
      </c>
      <c r="N167">
        <f>STDEVA(I6,I11,I16,I21)</f>
        <v>0.10477436073136721</v>
      </c>
      <c r="O167">
        <f>STDEVA(I46,I51,I56,I61)</f>
        <v>4.3973476854425146E-2</v>
      </c>
      <c r="P167">
        <f>STDEVA(I86,I91,I96,I101)</f>
        <v>3.9676819428981491E-2</v>
      </c>
      <c r="Q167">
        <f>STDEVA(I126,I131,I136,I141)</f>
        <v>0.1047616341987848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1.131</v>
      </c>
      <c r="J168">
        <f>AVERAGE(I62,I67,I72,I77)</f>
        <v>1.1252499999999999</v>
      </c>
      <c r="K168">
        <f>AVERAGE(I102,I107,I112,I117)</f>
        <v>1.1040000000000001</v>
      </c>
      <c r="L168">
        <f>AVERAGE(I142,I147,I152,I157)</f>
        <v>1.0485</v>
      </c>
      <c r="N168">
        <f>STDEVA(I22,I27,I32,I37)</f>
        <v>3.0210373494325888E-2</v>
      </c>
      <c r="O168">
        <f>STDEVA(I62,I67,I72,I77)</f>
        <v>9.7425184971169469E-3</v>
      </c>
      <c r="P168">
        <f>STDEVA(I102,I107,I112,I117)</f>
        <v>2.861235164516655E-2</v>
      </c>
      <c r="Q168">
        <f>STDEVA(I142,I147,I152,I157)</f>
        <v>1.367479433117731E-2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2.6055000000000001</v>
      </c>
      <c r="J169">
        <f>AVERAGE(I63,I68,I73,I78)</f>
        <v>2.7797499999999999</v>
      </c>
      <c r="K169">
        <f>AVERAGE(I103,I108,I113,I118)</f>
        <v>2.54725</v>
      </c>
      <c r="L169">
        <f>AVERAGE(I143,I148,I153,I158)</f>
        <v>2.6660000000000004</v>
      </c>
      <c r="N169">
        <f>STDEVA(I23,I28,I33,I38)</f>
        <v>8.6681409002546173E-2</v>
      </c>
      <c r="O169">
        <f>STDEVA(I63,I68,I73,I78)</f>
        <v>0.113611545774773</v>
      </c>
      <c r="P169">
        <f>STDEVA(I103,I108,I113,I118)</f>
        <v>8.773967175685117E-2</v>
      </c>
      <c r="Q169">
        <f>STDEVA(I143,I148,I153,I158)</f>
        <v>0.10124228365658294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2.1844999999999999</v>
      </c>
      <c r="J170">
        <f>AVERAGE(I64,I69,I74,I79)</f>
        <v>2.1577500000000001</v>
      </c>
      <c r="K170">
        <f>AVERAGE(I104,I109,I114,I119)</f>
        <v>1.94025</v>
      </c>
      <c r="L170">
        <f>AVERAGE(I144,I149,I154,I159)</f>
        <v>2.0212500000000002</v>
      </c>
      <c r="N170">
        <f>STDEVA(I24,I29,I34,I39)</f>
        <v>0.25701686066611829</v>
      </c>
      <c r="O170">
        <f>STDEVA(I64,I69,I74,I79)</f>
        <v>8.3428112767819348E-2</v>
      </c>
      <c r="P170">
        <f>STDEVA(I104,I109,I114,I119)</f>
        <v>2.4757153848265136E-2</v>
      </c>
      <c r="Q170">
        <f>STDEVA(I144,I149,I154,I159)</f>
        <v>8.7355118148089494E-2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1.9662499999999998</v>
      </c>
      <c r="J171">
        <f>AVERAGE(I65,I70,I75,I80)</f>
        <v>1.8832499999999999</v>
      </c>
      <c r="K171">
        <f>AVERAGE(I105,I110,I115,I120)</f>
        <v>1.8312499999999998</v>
      </c>
      <c r="L171">
        <f>AVERAGE(I145,I150,I155,I160)</f>
        <v>1.59775</v>
      </c>
      <c r="N171">
        <f>STDEVA(I25,I30,I35,I40)</f>
        <v>3.3089525029330165E-2</v>
      </c>
      <c r="O171">
        <f>STDEVA(I65,I70,I75,I80)</f>
        <v>2.5513068546661865E-2</v>
      </c>
      <c r="P171">
        <f>STDEVA(I105,I110,I115,I120)</f>
        <v>3.2479480701924274E-2</v>
      </c>
      <c r="Q171">
        <f>STDEVA(I145,I150,I155,I160)</f>
        <v>4.0966449687518683E-2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2.1179999999999999</v>
      </c>
      <c r="J172">
        <f>AVERAGE(I66,I71,I76,I81)</f>
        <v>2.1100000000000003</v>
      </c>
      <c r="K172">
        <f>AVERAGE(I106,I111,I116,I121)</f>
        <v>1.8752500000000001</v>
      </c>
      <c r="L172">
        <f>AVERAGE(I146,I151,I156,I161)</f>
        <v>1.9885000000000002</v>
      </c>
      <c r="N172">
        <f>STDEVA(I26,I31,I36,I41)</f>
        <v>0.17577826941917477</v>
      </c>
      <c r="O172">
        <f>STDEVA(I66,I71,I76,I81)</f>
        <v>8.2223273266555638E-2</v>
      </c>
      <c r="P172">
        <f>STDEVA(I106,I111,I116,I121)</f>
        <v>4.7211403989572923E-2</v>
      </c>
      <c r="Q172">
        <f>STDEVA(I146,I151,I156,I161)</f>
        <v>4.3069710934716086E-2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D2E4-2B7A-40E4-B3E2-ADBEEB67F1FF}">
  <dimension ref="A1:Q331"/>
  <sheetViews>
    <sheetView topLeftCell="A164" zoomScale="76" zoomScaleNormal="76" workbookViewId="0">
      <selection activeCell="R167" sqref="R167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72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all_data_R!Q2</f>
        <v>20.145231303034855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all_data_R!Q3</f>
        <v>16.95704942534136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all_data_R!Q4</f>
        <v>16.306047562377049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all_data_R!Q5</f>
        <v>15.64883590942957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all_data_R!Q6</f>
        <v>17.473644881425699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all_data_R!Q7</f>
        <v>22.126112520524309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all_data_R!Q8</f>
        <v>19.938020387849036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all_data_R!Q9</f>
        <v>19.999723282057374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all_data_R!Q10</f>
        <v>14.205226813600396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all_data_R!Q11</f>
        <v>20.153636590142227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all_data_R!Q12</f>
        <v>19.689358721305524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all_data_R!Q13</f>
        <v>21.827449865981187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all_data_R!Q14</f>
        <v>21.978374177573169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all_data_R!Q15</f>
        <v>14.556227909766127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all_data_R!Q16</f>
        <v>22.105798921370269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all_data_R!Q17</f>
        <v>19.155228482626182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all_data_R!Q18</f>
        <v>15.152665715586746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all_data_R!Q19</f>
        <v>14.105196712020938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all_data_R!Q20</f>
        <v>14.530968897265774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all_data_R!Q21</f>
        <v>12.274592807803788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all_data_R!Q22</f>
        <v>13.465372005461345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all_data_R!Q23</f>
        <v>12.369941452193801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all_data_R!Q24</f>
        <v>14.091801851549093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all_data_R!Q25</f>
        <v>13.380604437125145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all_data_R!Q26</f>
        <v>13.429030991743881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all_data_R!Q27</f>
        <v>13.740708409295266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all_data_R!Q28</f>
        <v>11.659928374108423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all_data_R!Q29</f>
        <v>15.206197960380823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all_data_R!Q30</f>
        <v>13.009660445542742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all_data_R!Q31</f>
        <v>13.039954790589558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all_data_R!Q32</f>
        <v>20.675475609795509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all_data_R!Q33</f>
        <v>19.901123194956575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all_data_R!Q34</f>
        <v>20.481557303813695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all_data_R!Q35</f>
        <v>14.8956211238348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all_data_R!Q36</f>
        <v>20.802406564444151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all_data_R!Q37</f>
        <v>21.360524128867681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all_data_R!Q38</f>
        <v>20.58029024488766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all_data_R!Q39</f>
        <v>19.791744775616589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all_data_R!Q40</f>
        <v>14.532322184031409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all_data_R!Q41</f>
        <v>21.556687631244301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all_data_R!Q42</f>
        <v>22.669336778405352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all_data_R!Q43</f>
        <v>21.104052556982911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all_data_R!Q44</f>
        <v>22.849947084906795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all_data_R!Q45</f>
        <v>14.556170656747961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all_data_R!Q46</f>
        <v>20.165370170284479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all_data_R!Q47</f>
        <v>10.165940778073491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all_data_R!Q48</f>
        <v>8.3866114382512968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all_data_R!Q49</f>
        <v>9.1816823741818911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all_data_R!Q50</f>
        <v>15.099654207525644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all_data_R!Q51</f>
        <v>9.1006516517100806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all_data_R!Q52</f>
        <v>9.3002085738122116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all_data_R!Q53</f>
        <v>9.9830813339242699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all_data_R!Q54</f>
        <v>10.45505095061853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all_data_R!Q55</f>
        <v>15.815184114661776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all_data_R!Q56</f>
        <v>8.8131787021618653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all_data_R!Q57</f>
        <v>9.3040145077152161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all_data_R!Q58</f>
        <v>7.9617294191229959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all_data_R!Q59</f>
        <v>8.8486858782215965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all_data_R!Q60</f>
        <v>17.134143054530842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all_data_R!Q61</f>
        <v>9.1852334474596695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all_data_R!Q62</f>
        <v>15.028290551016463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all_data_R!Q63</f>
        <v>14.028039981647783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all_data_R!Q64</f>
        <v>16.460238504003016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all_data_R!Q65</f>
        <v>27.760017574680507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all_data_R!Q66</f>
        <v>13.871337217744374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all_data_R!Q67</f>
        <v>15.463305256267788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all_data_R!Q68</f>
        <v>13.819325593259901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all_data_R!Q69</f>
        <v>18.575775787620852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all_data_R!Q70</f>
        <v>26.74383150533394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all_data_R!Q71</f>
        <v>14.575241802429968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all_data_R!Q72</f>
        <v>16.652610325638918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all_data_R!Q73</f>
        <v>15.809998191998524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all_data_R!Q74</f>
        <v>17.551843852392153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all_data_R!Q75</f>
        <v>26.283485191524349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all_data_R!Q76</f>
        <v>19.982389160179586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all_data_R!Q77</f>
        <v>14.184201559180018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all_data_R!Q78</f>
        <v>15.73203804146981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all_data_R!Q79</f>
        <v>12.138329180599499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all_data_R!Q80</f>
        <v>26.837841399604255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all_data_R!Q81</f>
        <v>15.647291724557734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all_data_R!Q82</f>
        <v>17.521983611959392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all_data_R!Q83</f>
        <v>16.019932243953505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all_data_R!Q84</f>
        <v>14.468842265932571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all_data_R!Q85</f>
        <v>21.793001951290016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all_data_R!Q86</f>
        <v>14.61134253661737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all_data_R!Q87</f>
        <v>16.485117789571031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all_data_R!Q88</f>
        <v>15.393928086446293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all_data_R!Q89</f>
        <v>13.721777013901617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all_data_R!Q90</f>
        <v>22.235203365941761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all_data_R!Q91</f>
        <v>13.514202578055047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all_data_R!Q92</f>
        <v>20.371450662262877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all_data_R!Q93</f>
        <v>18.057847958282025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all_data_R!Q94</f>
        <v>20.914102548093631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all_data_R!Q95</f>
        <v>22.374121520814718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all_data_R!Q96</f>
        <v>19.404973081624817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all_data_R!Q97</f>
        <v>16.676214419143339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all_data_R!Q98</f>
        <v>17.137563439011316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all_data_R!Q99</f>
        <v>16.209926948880796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all_data_R!Q100</f>
        <v>21.716256510248073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all_data_R!Q101</f>
        <v>16.721909133708685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all_data_R!Q102</f>
        <v>15.469561764364235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all_data_R!Q103</f>
        <v>12.09621778266493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all_data_R!Q104</f>
        <v>12.569275650406636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all_data_R!Q105</f>
        <v>23.616602983930079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all_data_R!Q106</f>
        <v>14.320495744156636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all_data_R!Q107</f>
        <v>19.708198574595226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all_data_R!Q108</f>
        <v>19.484359975159567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all_data_R!Q109</f>
        <v>20.787736017338375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all_data_R!Q110</f>
        <v>20.734671753528975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all_data_R!Q111</f>
        <v>19.891775169282393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all_data_R!Q112</f>
        <v>20.005623636893507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all_data_R!Q113</f>
        <v>15.945447598046291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all_data_R!Q114</f>
        <v>19.242074482955999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all_data_R!Q115</f>
        <v>22.943360113757468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all_data_R!Q116</f>
        <v>18.833042830361325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all_data_R!Q117</f>
        <v>18.684986987536622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all_data_R!Q118</f>
        <v>17.690712079424145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all_data_R!Q119</f>
        <v>17.232722790265388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all_data_R!Q120</f>
        <v>21.332923941350796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all_data_R!Q121</f>
        <v>15.402293925712758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all_data_R!Q122</f>
        <v>13.492006435472742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all_data_R!Q123</f>
        <v>15.183285639058031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all_data_R!Q124</f>
        <v>10.504809303629296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all_data_R!Q125</f>
        <v>12.749243898624977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all_data_R!Q126</f>
        <v>15.669709425897748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all_data_R!Q127</f>
        <v>15.560292854805622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all_data_R!Q128</f>
        <v>15.88895218502212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all_data_R!Q129</f>
        <v>16.183560540489768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all_data_R!Q130</f>
        <v>11.95061888905815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all_data_R!Q131</f>
        <v>15.840453724339485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all_data_R!Q132</f>
        <v>16.678556689841272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all_data_R!Q133</f>
        <v>18.781904543466027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all_data_R!Q134</f>
        <v>19.155514126259931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all_data_R!Q135</f>
        <v>11.563362335106909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all_data_R!Q136</f>
        <v>20.15821147051734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all_data_R!Q137</f>
        <v>16.965270680384489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all_data_R!Q138</f>
        <v>17.102907838156984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all_data_R!Q139</f>
        <v>16.103389555271129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all_data_R!Q140</f>
        <v>12.851160529268977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all_data_R!Q141</f>
        <v>16.354858411555782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all_data_R!Q142</f>
        <v>15.467470576566523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all_data_R!Q143</f>
        <v>17.838185304919421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all_data_R!Q144</f>
        <v>18.372512805595974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all_data_R!Q145</f>
        <v>15.182235505176916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all_data_R!Q146</f>
        <v>16.109144527482677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all_data_R!Q147</f>
        <v>19.272975267006387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all_data_R!Q148</f>
        <v>15.824603049657076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all_data_R!Q149</f>
        <v>16.990554178249862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all_data_R!Q150</f>
        <v>12.533508126028622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all_data_R!Q151</f>
        <v>9.913286148469016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all_data_R!Q152</f>
        <v>11.667590225872713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all_data_R!Q153</f>
        <v>10.535665006054829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all_data_R!Q154</f>
        <v>10.353977804456154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all_data_R!Q155</f>
        <v>13.118933637224542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all_data_R!Q156</f>
        <v>12.046169833900525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all_data_R!Q157</f>
        <v>13.354324854694061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all_data_R!Q158</f>
        <v>12.672749308521833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all_data_R!Q159</f>
        <v>13.209832680740245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all_data_R!Q160</f>
        <v>14.356039960872433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all_data_R!Q161</f>
        <v>12.907326156348711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20.278982756872718</v>
      </c>
      <c r="J163">
        <f>AVERAGE(I42,I47,I52,I57)</f>
        <v>12.859875159501568</v>
      </c>
      <c r="K163">
        <f>AVERAGE(I82,I87,I92,I97)</f>
        <v>17.763691620734157</v>
      </c>
      <c r="L163">
        <f>AVERAGE(I122,I127,I132,I137)</f>
        <v>15.67403166512603</v>
      </c>
      <c r="N163">
        <f>STDEVA(I2,I7,I12,I17)</f>
        <v>1.296181312854189</v>
      </c>
      <c r="O163">
        <f>STDEVA(I42,I47,I52,I57)</f>
        <v>6.5523072496229</v>
      </c>
      <c r="P163">
        <f>STDEVA(I82,I87,I92,I97)</f>
        <v>1.7959387225900925</v>
      </c>
      <c r="Q163">
        <f>STDEVA(I122,I127,I132,I137)</f>
        <v>1.5759165946226739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18.468796348689583</v>
      </c>
      <c r="J164">
        <f>AVERAGE(I43,I48,I53,I58)</f>
        <v>11.858868687070368</v>
      </c>
      <c r="K164">
        <f>AVERAGE(I83,I88,I93,I98)</f>
        <v>16.652317931923285</v>
      </c>
      <c r="L164">
        <f>AVERAGE(I123,I128,I133,I138)</f>
        <v>16.739262551425789</v>
      </c>
      <c r="N164">
        <f>STDEVA(I3,I8,I13,I18)</f>
        <v>2.9844750438737178</v>
      </c>
      <c r="O164">
        <f>STDEVA(I43,I48,I53,I58)</f>
        <v>6.2245821240858668</v>
      </c>
      <c r="P164">
        <f>STDEVA(I83,I88,I93,I98)</f>
        <v>1.1824317483747553</v>
      </c>
      <c r="Q164">
        <f>STDEVA(I123,I128,I133,I138)</f>
        <v>1.5757237568011899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18.097335433507133</v>
      </c>
      <c r="J165">
        <f>AVERAGE(I44,I49,I54,I59)</f>
        <v>12.833841571982202</v>
      </c>
      <c r="K165">
        <f>AVERAGE(I84,I89,I94,I99)</f>
        <v>16.328662194202153</v>
      </c>
      <c r="L165">
        <f>AVERAGE(I124,I129,I134,I139)</f>
        <v>15.486818381412531</v>
      </c>
      <c r="N165">
        <f>STDEVA(I4,I9,I14,I19)</f>
        <v>3.5509353259904253</v>
      </c>
      <c r="O165">
        <f>STDEVA(I44,I49,I54,I59)</f>
        <v>6.7131896833997962</v>
      </c>
      <c r="P165">
        <f>STDEVA(I84,I89,I94,I99)</f>
        <v>3.2298163934625044</v>
      </c>
      <c r="Q165">
        <f>STDEVA(I124,I129,I134,I139)</f>
        <v>3.6122639515980799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14.735314882515466</v>
      </c>
      <c r="J166">
        <f>AVERAGE(I45,I50,I55,I60)</f>
        <v>15.651288008366556</v>
      </c>
      <c r="K166">
        <f>AVERAGE(I85,I90,I95,I100)</f>
        <v>22.029645837073641</v>
      </c>
      <c r="L166">
        <f>AVERAGE(I125,I130,I135,I140)</f>
        <v>12.278596413014753</v>
      </c>
      <c r="N166">
        <f>STDEVA(I5,I10,I15,I20)</f>
        <v>0.62964102283668932</v>
      </c>
      <c r="O166">
        <f>STDEVA(I45,I50,I55,I60)</f>
        <v>1.114944376137204</v>
      </c>
      <c r="P166">
        <f>STDEVA(I85,I90,I95,I100)</f>
        <v>0.32410419785937505</v>
      </c>
      <c r="Q166">
        <f>STDEVA(I125,I130,I135,I140)</f>
        <v>0.62409074269548181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18.001918300185494</v>
      </c>
      <c r="J167">
        <f>AVERAGE(I46,I51,I56,I61)</f>
        <v>11.816108492904025</v>
      </c>
      <c r="K167">
        <f>AVERAGE(I86,I91,I96,I101)</f>
        <v>16.063106832501482</v>
      </c>
      <c r="L167">
        <f>AVERAGE(I126,I131,I136,I141)</f>
        <v>17.00580825807759</v>
      </c>
      <c r="N167">
        <f>STDEVA(I6,I11,I16,I21)</f>
        <v>4.2643115056995224</v>
      </c>
      <c r="O167">
        <f>STDEVA(I46,I51,I56,I61)</f>
        <v>5.568451826933269</v>
      </c>
      <c r="P167">
        <f>STDEVA(I86,I91,I96,I101)</f>
        <v>2.5952920817154101</v>
      </c>
      <c r="Q167">
        <f>STDEVA(I126,I131,I136,I141)</f>
        <v>2.1216811726508622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17.310520038354952</v>
      </c>
      <c r="J168">
        <f>AVERAGE(I62,I67,I72,I77)</f>
        <v>15.332101923025796</v>
      </c>
      <c r="K168">
        <f>AVERAGE(I102,I107,I112,I117)</f>
        <v>18.467092740847395</v>
      </c>
      <c r="L168">
        <f>AVERAGE(I142,I147,I152,I157)</f>
        <v>14.940590231034923</v>
      </c>
      <c r="N168">
        <f>STDEVA(I22,I27,I32,I37)</f>
        <v>4.2916266377203991</v>
      </c>
      <c r="O168">
        <f>STDEVA(I62,I67,I72,I77)</f>
        <v>1.0280942484527917</v>
      </c>
      <c r="P168">
        <f>STDEVA(I102,I107,I112,I117)</f>
        <v>2.0768638910921844</v>
      </c>
      <c r="Q168">
        <f>STDEVA(I142,I147,I152,I157)</f>
        <v>3.2800370870050894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16.127820816536616</v>
      </c>
      <c r="J169">
        <f>AVERAGE(I63,I68,I73,I78)</f>
        <v>14.847350452094005</v>
      </c>
      <c r="K169">
        <f>AVERAGE(I103,I108,I113,I118)</f>
        <v>16.304184358823733</v>
      </c>
      <c r="L169">
        <f>AVERAGE(I143,I148,I153,I158)</f>
        <v>14.217800667288291</v>
      </c>
      <c r="N169">
        <f>STDEVA(I23,I28,I33,I38)</f>
        <v>4.7660610935883909</v>
      </c>
      <c r="O169">
        <f>STDEVA(I63,I68,I73,I78)</f>
        <v>1.0704309972004331</v>
      </c>
      <c r="P169">
        <f>STDEVA(I103,I108,I113,I118)</f>
        <v>3.1555058147272859</v>
      </c>
      <c r="Q169">
        <f>STDEVA(I143,I148,I153,I158)</f>
        <v>3.2472709336371781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17.392825472840052</v>
      </c>
      <c r="J170">
        <f>AVERAGE(I64,I69,I74,I79)</f>
        <v>16.181546831153881</v>
      </c>
      <c r="K170">
        <f>AVERAGE(I104,I109,I114,I119)</f>
        <v>17.457952235241599</v>
      </c>
      <c r="L170">
        <f>AVERAGE(I144,I149,I154,I159)</f>
        <v>14.73171936726056</v>
      </c>
      <c r="N170">
        <f>STDEVA(I24,I29,I34,I39)</f>
        <v>3.2131591397184107</v>
      </c>
      <c r="O170">
        <f>STDEVA(I64,I69,I74,I79)</f>
        <v>2.8305078602416502</v>
      </c>
      <c r="P170">
        <f>STDEVA(I104,I109,I114,I119)</f>
        <v>3.5693341715368558</v>
      </c>
      <c r="Q170">
        <f>STDEVA(I144,I149,I154,I159)</f>
        <v>3.6441035404827278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13.954552047633523</v>
      </c>
      <c r="J171">
        <f>AVERAGE(I65,I70,I75,I80)</f>
        <v>26.906293917785764</v>
      </c>
      <c r="K171">
        <f>AVERAGE(I105,I110,I115,I120)</f>
        <v>22.156889698141828</v>
      </c>
      <c r="L171">
        <f>AVERAGE(I145,I150,I155,I160)</f>
        <v>13.797679307325627</v>
      </c>
      <c r="N171">
        <f>STDEVA(I25,I30,I35,I40)</f>
        <v>0.90215766101894423</v>
      </c>
      <c r="O171">
        <f>STDEVA(I65,I70,I75,I80)</f>
        <v>0.61855061085146346</v>
      </c>
      <c r="P171">
        <f>STDEVA(I105,I110,I115,I120)</f>
        <v>1.3479517847074991</v>
      </c>
      <c r="Q171">
        <f>STDEVA(I145,I150,I155,I160)</f>
        <v>1.195489710640298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17.207019994505472</v>
      </c>
      <c r="J172">
        <f>AVERAGE(I66,I71,I76,I81)</f>
        <v>16.019064976227916</v>
      </c>
      <c r="K172">
        <f>AVERAGE(I106,I111,I116,I121)</f>
        <v>17.111901917378276</v>
      </c>
      <c r="L172">
        <f>AVERAGE(I146,I151,I156,I161)</f>
        <v>12.743981666550232</v>
      </c>
      <c r="N172">
        <f>STDEVA(I26,I31,I36,I41)</f>
        <v>4.6001466083906042</v>
      </c>
      <c r="O172">
        <f>STDEVA(I66,I71,I76,I81)</f>
        <v>2.74125967513175</v>
      </c>
      <c r="P172">
        <f>STDEVA(I106,I111,I116,I121)</f>
        <v>2.671125184141379</v>
      </c>
      <c r="Q172">
        <f>STDEVA(I146,I151,I156,I161)</f>
        <v>2.5723388172904422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1E7A-F430-4E40-9269-5264FA2FE123}">
  <dimension ref="A1:Q331"/>
  <sheetViews>
    <sheetView topLeftCell="A130" workbookViewId="0">
      <selection activeCell="F168" sqref="F168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71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all_data_R!P2</f>
        <v>38.716026469327765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all_data_R!P3</f>
        <v>38.137388801520807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all_data_R!P4</f>
        <v>37.752103053232105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all_data_R!P5</f>
        <v>128.9145957687507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all_data_R!P6</f>
        <v>40.197597816725938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all_data_R!P7</f>
        <v>47.762895553263832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all_data_R!P8</f>
        <v>45.777243203151428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all_data_R!P9</f>
        <v>44.642827341054613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all_data_R!P10</f>
        <v>142.46333754076107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all_data_R!P11</f>
        <v>46.143869275256158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all_data_R!P12</f>
        <v>41.077679748881209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all_data_R!P13</f>
        <v>46.978798331720469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all_data_R!P14</f>
        <v>48.548728976841907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all_data_R!P15</f>
        <v>132.96851668298493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all_data_R!P16</f>
        <v>44.442684289263973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all_data_R!P17</f>
        <v>26.96023392872879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all_data_R!P18</f>
        <v>27.834714925401553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all_data_R!P19</f>
        <v>24.71283365226224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all_data_R!P20</f>
        <v>131.75164237570584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all_data_R!P21</f>
        <v>24.512737758895597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all_data_R!P22</f>
        <v>23.814881865042718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all_data_R!P23</f>
        <v>28.822964568373294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all_data_R!P24</f>
        <v>26.052984520008774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all_data_R!P25</f>
        <v>124.13171208219869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all_data_R!P26</f>
        <v>26.869784972680723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all_data_R!P27</f>
        <v>26.877854478434006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all_data_R!P28</f>
        <v>29.989040038888476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all_data_R!P29</f>
        <v>32.763519229117101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all_data_R!P30</f>
        <v>122.48189660303559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all_data_R!P31</f>
        <v>37.109999668572719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all_data_R!P32</f>
        <v>25.577575928105013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all_data_R!P33</f>
        <v>27.010941002797267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all_data_R!P34</f>
        <v>24.181465411856138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all_data_R!P35</f>
        <v>118.76715176998046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all_data_R!P36</f>
        <v>26.174463572285475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all_data_R!P37</f>
        <v>29.465062876603927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all_data_R!P38</f>
        <v>29.325680771109873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all_data_R!P39</f>
        <v>28.337334164750857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all_data_R!P40</f>
        <v>110.8026843158065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all_data_R!P41</f>
        <v>29.719276656934259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all_data_R!P42</f>
        <v>32.777890930534859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all_data_R!P43</f>
        <v>32.591287044944742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all_data_R!P44</f>
        <v>37.443614128610108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all_data_R!P45</f>
        <v>125.09984386954309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all_data_R!P46</f>
        <v>35.467399110733858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all_data_R!P47</f>
        <v>32.83090092739743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all_data_R!P48</f>
        <v>35.837480730259664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all_data_R!P49</f>
        <v>34.502627630824364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all_data_R!P50</f>
        <v>135.95438482245615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all_data_R!P51</f>
        <v>35.326625320276221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all_data_R!P52</f>
        <v>40.477378969206839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all_data_R!P53</f>
        <v>42.301276359971176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all_data_R!P54</f>
        <v>42.102943405131164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all_data_R!P55</f>
        <v>135.34304435634263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all_data_R!P56</f>
        <v>42.859602143094655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all_data_R!P57</f>
        <v>44.279441772493556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all_data_R!P58</f>
        <v>39.42962868296128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all_data_R!P59</f>
        <v>41.399319773573012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all_data_R!P60</f>
        <v>139.13575627282174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all_data_R!P61</f>
        <v>45.678270083551993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all_data_R!P62</f>
        <v>22.476604024156043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all_data_R!P63</f>
        <v>26.72834912397791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all_data_R!P64</f>
        <v>24.669265590703024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all_data_R!P65</f>
        <v>211.53656059544275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all_data_R!P66</f>
        <v>25.360411658981729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all_data_R!P67</f>
        <v>25.843530347718271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all_data_R!P68</f>
        <v>29.326936683954223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all_data_R!P69</f>
        <v>29.966869531269463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all_data_R!P70</f>
        <v>212.44987604956629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all_data_R!P71</f>
        <v>29.609042440727194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all_data_R!P72</f>
        <v>32.009568767154136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all_data_R!P73</f>
        <v>30.608105631967032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all_data_R!P74</f>
        <v>35.10040344313019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all_data_R!P75</f>
        <v>239.12446940189145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all_data_R!P76</f>
        <v>37.879694400721895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all_data_R!P77</f>
        <v>33.549622738622475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all_data_R!P78</f>
        <v>31.388681565807577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all_data_R!P79</f>
        <v>31.017925617918266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all_data_R!P80</f>
        <v>206.95969467651369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all_data_R!P81</f>
        <v>33.30465939212533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all_data_R!P82</f>
        <v>40.369069840377215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all_data_R!P83</f>
        <v>44.607481159942488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all_data_R!P84</f>
        <v>35.59597404703792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all_data_R!P85</f>
        <v>207.11003430199582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all_data_R!P86</f>
        <v>39.54865485753529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all_data_R!P87</f>
        <v>37.169008348969136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all_data_R!P88</f>
        <v>41.193106643302905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all_data_R!P89</f>
        <v>39.067860530950995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all_data_R!P90</f>
        <v>207.00747334617199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all_data_R!P91</f>
        <v>39.026257216177356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all_data_R!P92</f>
        <v>42.353959966220074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all_data_R!P93</f>
        <v>42.246098803961338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all_data_R!P94</f>
        <v>35.305855417023757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all_data_R!P95</f>
        <v>205.09629925238235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all_data_R!P96</f>
        <v>37.543617245503597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all_data_R!P97</f>
        <v>38.111914817192094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all_data_R!P98</f>
        <v>39.035823710150169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all_data_R!P99</f>
        <v>37.856312992841325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all_data_R!P100</f>
        <v>204.39952567550196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all_data_R!P101</f>
        <v>37.51466285669909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all_data_R!P102</f>
        <v>33.670215352534235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all_data_R!P103</f>
        <v>30.168322217281801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all_data_R!P104</f>
        <v>31.22713696165464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all_data_R!P105</f>
        <v>229.70147082265979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all_data_R!P106</f>
        <v>35.378319885300854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all_data_R!P107</f>
        <v>30.836358654928333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all_data_R!P108</f>
        <v>21.032811216337262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all_data_R!P109</f>
        <v>24.20658254057798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all_data_R!P110</f>
        <v>224.56594855824082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all_data_R!P111</f>
        <v>23.05766358042457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all_data_R!P112</f>
        <v>25.888403771712017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all_data_R!P113</f>
        <v>15.36328777465555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all_data_R!P114</f>
        <v>25.063780957861617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all_data_R!P115</f>
        <v>222.9396225506741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all_data_R!P116</f>
        <v>27.557194130070094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all_data_R!P117</f>
        <v>27.971758268023265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all_data_R!P118</f>
        <v>30.578010254952442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all_data_R!P119</f>
        <v>30.458642774332947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all_data_R!P120</f>
        <v>189.31486012578816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all_data_R!P121</f>
        <v>34.312617870320615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all_data_R!P122</f>
        <v>19.756058691029885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all_data_R!P123</f>
        <v>22.06988201222411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all_data_R!P124</f>
        <v>20.867607058847916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all_data_R!P125</f>
        <v>199.98593956139905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all_data_R!P126</f>
        <v>22.576780323784671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all_data_R!P127</f>
        <v>23.264165352598912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all_data_R!P128</f>
        <v>22.901435553162532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all_data_R!P129</f>
        <v>24.341270160945772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all_data_R!P130</f>
        <v>205.75339328450804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all_data_R!P131</f>
        <v>21.357096091353775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all_data_R!P132</f>
        <v>26.172494969831927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all_data_R!P133</f>
        <v>28.497123919341639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all_data_R!P134</f>
        <v>31.515455953879176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all_data_R!P135</f>
        <v>198.49064692701279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all_data_R!P136</f>
        <v>32.874614608326972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all_data_R!P137</f>
        <v>30.995786126195409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all_data_R!P138</f>
        <v>35.301738379391814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all_data_R!P139</f>
        <v>32.287341609980842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all_data_R!P140</f>
        <v>203.03388374058477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all_data_R!P141</f>
        <v>31.523579079748316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all_data_R!P142</f>
        <v>19.955817896331453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all_data_R!P143</f>
        <v>20.986639722223376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all_data_R!P144</f>
        <v>22.415534218542767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all_data_R!P145</f>
        <v>209.50957095367175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all_data_R!P146</f>
        <v>17.450546433471906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all_data_R!P147</f>
        <v>22.790790822712143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all_data_R!P148</f>
        <v>21.756381541194536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all_data_R!P149</f>
        <v>23.985835137516865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all_data_R!P150</f>
        <v>202.28632496077631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all_data_R!P151</f>
        <v>27.549989000019615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all_data_R!P152</f>
        <v>26.037264280057236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all_data_R!P153</f>
        <v>27.272130374406846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all_data_R!P154</f>
        <v>26.234999463424437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all_data_R!P155</f>
        <v>202.92593075027196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all_data_R!P156</f>
        <v>25.460231301123873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all_data_R!P157</f>
        <v>25.393896163888581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all_data_R!P158</f>
        <v>25.701938746618268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all_data_R!P159</f>
        <v>25.610509521720907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all_data_R!P160</f>
        <v>189.54751121939049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all_data_R!P161</f>
        <v>26.305260972554432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38.629208925050399</v>
      </c>
      <c r="J163">
        <f>AVERAGE(I42,I47,I52,I57)</f>
        <v>37.591403149908174</v>
      </c>
      <c r="K163">
        <f>AVERAGE(I82,I87,I92,I97)</f>
        <v>39.500988243189632</v>
      </c>
      <c r="L163">
        <f>AVERAGE(I122,I127,I132,I137)</f>
        <v>25.047126284914036</v>
      </c>
      <c r="N163">
        <f>STDEVA(I2,I7,I12,I17)</f>
        <v>8.6716349006080051</v>
      </c>
      <c r="O163">
        <f>STDEVA(I42,I47,I52,I57)</f>
        <v>5.7413993167564712</v>
      </c>
      <c r="P163">
        <f>STDEVA(I82,I87,I92,I97)</f>
        <v>2.3281372039786237</v>
      </c>
      <c r="Q163">
        <f>STDEVA(I122,I127,I132,I137)</f>
        <v>4.7549046451525641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39.682036315448563</v>
      </c>
      <c r="J164">
        <f>AVERAGE(I43,I48,I53,I58)</f>
        <v>37.539918204534217</v>
      </c>
      <c r="K164">
        <f>AVERAGE(I83,I88,I93,I98)</f>
        <v>41.770627579339227</v>
      </c>
      <c r="L164">
        <f>AVERAGE(I123,I128,I133,I138)</f>
        <v>27.192544966030027</v>
      </c>
      <c r="N164">
        <f>STDEVA(I3,I8,I13,I18)</f>
        <v>8.8155023110306026</v>
      </c>
      <c r="O164">
        <f>STDEVA(I43,I48,I53,I58)</f>
        <v>4.2280326742705157</v>
      </c>
      <c r="P164">
        <f>STDEVA(I83,I88,I93,I98)</f>
        <v>2.3156348127253645</v>
      </c>
      <c r="Q164">
        <f>STDEVA(I123,I128,I133,I138)</f>
        <v>6.1132708046301065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38.91412325584772</v>
      </c>
      <c r="J165">
        <f>AVERAGE(I44,I49,I54,I59)</f>
        <v>38.862126234534664</v>
      </c>
      <c r="K165">
        <f>AVERAGE(I84,I89,I94,I99)</f>
        <v>36.956500746963499</v>
      </c>
      <c r="L165">
        <f>AVERAGE(I124,I129,I134,I139)</f>
        <v>27.252918695913429</v>
      </c>
      <c r="N165">
        <f>STDEVA(I4,I9,I14,I19)</f>
        <v>10.466941534359025</v>
      </c>
      <c r="O165">
        <f>STDEVA(I44,I49,I54,I59)</f>
        <v>3.5570423883791253</v>
      </c>
      <c r="P165">
        <f>STDEVA(I84,I89,I94,I99)</f>
        <v>1.8113682785612359</v>
      </c>
      <c r="Q165">
        <f>STDEVA(I124,I129,I134,I139)</f>
        <v>5.5607115805700085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134.02452309205063</v>
      </c>
      <c r="J166">
        <f>AVERAGE(I45,I50,I55,I60)</f>
        <v>133.88325733029089</v>
      </c>
      <c r="K166">
        <f>AVERAGE(I85,I90,I95,I100)</f>
        <v>205.90333314401303</v>
      </c>
      <c r="L166">
        <f>AVERAGE(I125,I130,I135,I140)</f>
        <v>201.81596587837618</v>
      </c>
      <c r="N166">
        <f>STDEVA(I5,I10,I15,I20)</f>
        <v>5.8766794148819326</v>
      </c>
      <c r="O166">
        <f>STDEVA(I45,I50,I55,I60)</f>
        <v>6.0870804280860566</v>
      </c>
      <c r="P166">
        <f>STDEVA(I85,I90,I95,I100)</f>
        <v>1.3647947190317515</v>
      </c>
      <c r="Q166">
        <f>STDEVA(I125,I130,I135,I140)</f>
        <v>3.2348828390309268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38.824222285035418</v>
      </c>
      <c r="J167">
        <f>AVERAGE(I46,I51,I56,I61)</f>
        <v>39.832974164414182</v>
      </c>
      <c r="K167">
        <f>AVERAGE(I86,I91,I96,I101)</f>
        <v>38.408298043978832</v>
      </c>
      <c r="L167">
        <f>AVERAGE(I126,I131,I136,I141)</f>
        <v>27.083017525803434</v>
      </c>
      <c r="N167">
        <f>STDEVA(I6,I11,I16,I21)</f>
        <v>9.8632161260478846</v>
      </c>
      <c r="O167">
        <f>STDEVA(I46,I51,I56,I61)</f>
        <v>5.2501868778803198</v>
      </c>
      <c r="P167">
        <f>STDEVA(I86,I91,I96,I101)</f>
        <v>1.0373915898260073</v>
      </c>
      <c r="Q167">
        <f>STDEVA(I126,I131,I136,I141)</f>
        <v>5.954089173977172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26.433843787046413</v>
      </c>
      <c r="J168">
        <f>AVERAGE(I62,I67,I72,I77)</f>
        <v>28.469831469412732</v>
      </c>
      <c r="K168">
        <f>AVERAGE(I102,I107,I112,I117)</f>
        <v>29.591684011799465</v>
      </c>
      <c r="L168">
        <f>AVERAGE(I142,I147,I152,I157)</f>
        <v>23.544442290747352</v>
      </c>
      <c r="N168">
        <f>STDEVA(I22,I27,I32,I37)</f>
        <v>2.3789066717104697</v>
      </c>
      <c r="O168">
        <f>STDEVA(I62,I67,I72,I77)</f>
        <v>5.2009695335950781</v>
      </c>
      <c r="P168">
        <f>STDEVA(I102,I107,I112,I117)</f>
        <v>3.3922498343810488</v>
      </c>
      <c r="Q168">
        <f>STDEVA(I142,I147,I152,I157)</f>
        <v>2.7737373511042667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28.787156595292227</v>
      </c>
      <c r="J169">
        <f>AVERAGE(I63,I68,I73,I78)</f>
        <v>29.513018251426686</v>
      </c>
      <c r="K169">
        <f>AVERAGE(I103,I108,I113,I118)</f>
        <v>24.285607865806764</v>
      </c>
      <c r="L169">
        <f>AVERAGE(I143,I148,I153,I158)</f>
        <v>23.929272596110756</v>
      </c>
      <c r="N169">
        <f>STDEVA(I23,I28,I33,I38)</f>
        <v>1.2768132390042077</v>
      </c>
      <c r="O169">
        <f>STDEVA(I63,I68,I73,I78)</f>
        <v>2.0417588609703121</v>
      </c>
      <c r="P169">
        <f>STDEVA(I103,I108,I113,I118)</f>
        <v>7.4024576508917459</v>
      </c>
      <c r="Q169">
        <f>STDEVA(I143,I148,I153,I158)</f>
        <v>3.0385077024798353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27.833825831433217</v>
      </c>
      <c r="J170">
        <f>AVERAGE(I64,I69,I74,I79)</f>
        <v>30.188616045755236</v>
      </c>
      <c r="K170">
        <f>AVERAGE(I104,I109,I114,I119)</f>
        <v>27.739035808606797</v>
      </c>
      <c r="L170">
        <f>AVERAGE(I144,I149,I154,I159)</f>
        <v>24.56171958530124</v>
      </c>
      <c r="N170">
        <f>STDEVA(I24,I29,I34,I39)</f>
        <v>3.6998436925478408</v>
      </c>
      <c r="O170">
        <f>STDEVA(I64,I69,I74,I79)</f>
        <v>4.294407633417535</v>
      </c>
      <c r="P170">
        <f>STDEVA(I104,I109,I114,I119)</f>
        <v>3.6147072868658348</v>
      </c>
      <c r="Q170">
        <f>STDEVA(I144,I149,I154,I159)</f>
        <v>1.7163508195155659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119.04586119275531</v>
      </c>
      <c r="J171">
        <f>AVERAGE(I65,I70,I75,I80)</f>
        <v>217.51765018085354</v>
      </c>
      <c r="K171">
        <f>AVERAGE(I105,I110,I115,I120)</f>
        <v>216.63047551434073</v>
      </c>
      <c r="L171">
        <f>AVERAGE(I145,I150,I155,I160)</f>
        <v>201.06733447102764</v>
      </c>
      <c r="N171">
        <f>STDEVA(I25,I30,I35,I40)</f>
        <v>5.9357634324311084</v>
      </c>
      <c r="O171">
        <f>STDEVA(I65,I70,I75,I80)</f>
        <v>14.603433712163802</v>
      </c>
      <c r="P171">
        <f>STDEVA(I105,I110,I115,I120)</f>
        <v>18.43701739401801</v>
      </c>
      <c r="Q171">
        <f>STDEVA(I145,I150,I155,I160)</f>
        <v>8.34501852446847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29.968381217618294</v>
      </c>
      <c r="J172">
        <f>AVERAGE(I66,I71,I76,I81)</f>
        <v>31.53845197313904</v>
      </c>
      <c r="K172">
        <f>AVERAGE(I106,I111,I116,I121)</f>
        <v>30.076448866529034</v>
      </c>
      <c r="L172">
        <f>AVERAGE(I146,I151,I156,I161)</f>
        <v>24.191506926792457</v>
      </c>
      <c r="N172">
        <f>STDEVA(I26,I31,I36,I41)</f>
        <v>5.0019955007935053</v>
      </c>
      <c r="O172">
        <f>STDEVA(I66,I71,I76,I81)</f>
        <v>5.3298420063942347</v>
      </c>
      <c r="P172">
        <f>STDEVA(I106,I111,I116,I121)</f>
        <v>5.8213674066031391</v>
      </c>
      <c r="Q172">
        <f>STDEVA(I146,I151,I156,I161)</f>
        <v>4.575207387383089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38F5-7167-4223-BBF1-96A26BBDA983}">
  <dimension ref="A1:Q331"/>
  <sheetViews>
    <sheetView topLeftCell="A148" workbookViewId="0">
      <selection activeCell="S154" sqref="S154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70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all_data_R!O2</f>
        <v>36.189523912366347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all_data_R!O3</f>
        <v>36.158960734979487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all_data_R!O4</f>
        <v>35.816602837258145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all_data_R!O5</f>
        <v>27.126084627641493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all_data_R!O6</f>
        <v>36.376982298828764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all_data_R!O7</f>
        <v>41.198868939411454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all_data_R!O8</f>
        <v>40.892186101868319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all_data_R!O9</f>
        <v>41.586204925634199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all_data_R!O10</f>
        <v>28.039287387566837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all_data_R!O11</f>
        <v>43.475318371546393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all_data_R!O12</f>
        <v>43.629910511727452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all_data_R!O13</f>
        <v>46.357860895556421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all_data_R!O14</f>
        <v>49.02979588041692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all_data_R!O15</f>
        <v>27.536271219889699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all_data_R!O16</f>
        <v>53.075971109412549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all_data_R!O17</f>
        <v>33.190345565956676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all_data_R!O18</f>
        <v>29.10689869049358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all_data_R!O19</f>
        <v>24.412516040129614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all_data_R!O20</f>
        <v>25.735104147175662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all_data_R!O21</f>
        <v>23.559375361373291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all_data_R!O22</f>
        <v>25.738913138370695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all_data_R!O23</f>
        <v>25.578769406540236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all_data_R!O24</f>
        <v>28.334935236640014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all_data_R!O25</f>
        <v>25.614782824640479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all_data_R!O26</f>
        <v>32.930419610095591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all_data_R!O27</f>
        <v>31.805060971824602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all_data_R!O28</f>
        <v>29.632057504933147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all_data_R!O29</f>
        <v>29.378511222047681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all_data_R!O30</f>
        <v>26.240046010445106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all_data_R!O31</f>
        <v>32.242723773089857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all_data_R!O32</f>
        <v>44.077397031386177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all_data_R!O33</f>
        <v>38.576857355807483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all_data_R!O34</f>
        <v>42.350918466723783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all_data_R!O35</f>
        <v>27.174495946248584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all_data_R!O36</f>
        <v>45.955534574910281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all_data_R!O37</f>
        <v>46.36532774249239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all_data_R!O38</f>
        <v>46.145945385560289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all_data_R!O39</f>
        <v>47.058841675249433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all_data_R!O40</f>
        <v>28.369547320768476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all_data_R!O41</f>
        <v>46.004655645834767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all_data_R!O42</f>
        <v>47.588454763403021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all_data_R!O43</f>
        <v>49.162800865558729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all_data_R!O44</f>
        <v>50.474856495710831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all_data_R!O45</f>
        <v>25.269521309868594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all_data_R!O46</f>
        <v>47.620395007223323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all_data_R!O47</f>
        <v>36.425511980984005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all_data_R!O48</f>
        <v>39.158798940687205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all_data_R!O49</f>
        <v>37.670922549804814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all_data_R!O50</f>
        <v>27.988866594068906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all_data_R!O51</f>
        <v>36.147269238118561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all_data_R!O52</f>
        <v>39.053368091028034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all_data_R!O53</f>
        <v>38.048717565762161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all_data_R!O54</f>
        <v>38.43874374364875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all_data_R!O55</f>
        <v>29.599296683254355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all_data_R!O56</f>
        <v>40.591821389089766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all_data_R!O57</f>
        <v>45.654079322339705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all_data_R!O58</f>
        <v>43.014200423696252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all_data_R!O59</f>
        <v>46.56649087181372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all_data_R!O60</f>
        <v>31.013226670510093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all_data_R!O61</f>
        <v>47.569170433455447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all_data_R!O62</f>
        <v>31.009700876760522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all_data_R!O63</f>
        <v>30.09921438115752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all_data_R!O64</f>
        <v>28.885815814556572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all_data_R!O65</f>
        <v>51.56913436858855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all_data_R!O66</f>
        <v>28.604046971374594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all_data_R!O67</f>
        <v>29.317458890209963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all_data_R!O68</f>
        <v>29.074051786381428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all_data_R!O69</f>
        <v>30.969556618956009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all_data_R!O70</f>
        <v>49.71939089945738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all_data_R!O71</f>
        <v>30.337983827763576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all_data_R!O72</f>
        <v>31.106910689325243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all_data_R!O73</f>
        <v>34.548144517212592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all_data_R!O74</f>
        <v>32.78249162527414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all_data_R!O75</f>
        <v>51.369653003321034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all_data_R!O76</f>
        <v>43.156551458923275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all_data_R!O77</f>
        <v>29.059940386658095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all_data_R!O78</f>
        <v>34.492886149488669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all_data_R!O79</f>
        <v>28.530761061980868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all_data_R!O80</f>
        <v>49.866588471732527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all_data_R!O81</f>
        <v>31.969660147132753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all_data_R!O82</f>
        <v>34.753897309291787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all_data_R!O83</f>
        <v>32.072713884534849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all_data_R!O84</f>
        <v>28.813404608343433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all_data_R!O85</f>
        <v>41.505019529046777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all_data_R!O86</f>
        <v>30.126890269364392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all_data_R!O87</f>
        <v>32.185619130517907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all_data_R!O88</f>
        <v>30.127780945735996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all_data_R!O89</f>
        <v>29.712299203197446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all_data_R!O90</f>
        <v>42.378122684472174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all_data_R!O91</f>
        <v>30.180916989574186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all_data_R!O92</f>
        <v>38.467102677228993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all_data_R!O93</f>
        <v>33.884290556786176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all_data_R!O94</f>
        <v>32.850290167283134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all_data_R!O95</f>
        <v>43.148970846348078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all_data_R!O96</f>
        <v>33.282828070064241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all_data_R!O97</f>
        <v>32.182869753032811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all_data_R!O98</f>
        <v>33.004988556880235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all_data_R!O99</f>
        <v>27.406766080363258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all_data_R!O100</f>
        <v>41.79803420578753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all_data_R!O101</f>
        <v>30.743264185636189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all_data_R!O102</f>
        <v>30.907146637354508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all_data_R!O103</f>
        <v>28.601410637631037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all_data_R!O104</f>
        <v>28.544186127199094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all_data_R!O105</f>
        <v>43.076982486053346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all_data_R!O106</f>
        <v>30.953016623138769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all_data_R!O107</f>
        <v>46.217748006636285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all_data_R!O108</f>
        <v>39.616592100660704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all_data_R!O109</f>
        <v>49.031960618415894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all_data_R!O110</f>
        <v>40.933792774943306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all_data_R!O111</f>
        <v>45.884821339033714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all_data_R!O112</f>
        <v>36.994158792390493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all_data_R!O113</f>
        <v>39.320038043811763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all_data_R!O114</f>
        <v>39.113613836530604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all_data_R!O115</f>
        <v>41.095770777152197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all_data_R!O116</f>
        <v>36.941775769519843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all_data_R!O117</f>
        <v>38.772202872227133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all_data_R!O118</f>
        <v>34.031523751264267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all_data_R!O119</f>
        <v>35.742374914856633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all_data_R!O120</f>
        <v>40.223325188171323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all_data_R!O121</f>
        <v>34.243502575073585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all_data_R!O122</f>
        <v>32.346451584909239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all_data_R!O123</f>
        <v>27.287558842089911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all_data_R!O124</f>
        <v>21.855178223831061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all_data_R!O125</f>
        <v>26.657324618885347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all_data_R!O126</f>
        <v>31.294027103659534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all_data_R!O127</f>
        <v>30.955570850356153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all_data_R!O128</f>
        <v>28.931512826725314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all_data_R!O129</f>
        <v>31.174297878592331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all_data_R!O130</f>
        <v>27.10847603547834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all_data_R!O131</f>
        <v>29.36861271980484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all_data_R!O132</f>
        <v>33.700618898091818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all_data_R!O133</f>
        <v>34.075374453473422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all_data_R!O134</f>
        <v>34.385471608924178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all_data_R!O135</f>
        <v>24.786689755783723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all_data_R!O136</f>
        <v>39.704781163508258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all_data_R!O137</f>
        <v>36.125012909097322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all_data_R!O138</f>
        <v>35.667215506350942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all_data_R!O139</f>
        <v>33.152826691264636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all_data_R!O140</f>
        <v>27.025767800726705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all_data_R!O141</f>
        <v>33.450399908737914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all_data_R!O142</f>
        <v>31.8804450485949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all_data_R!O143</f>
        <v>32.19528320403095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all_data_R!O144</f>
        <v>34.450382801159996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all_data_R!O145</f>
        <v>30.053907233798046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all_data_R!O146</f>
        <v>31.732277024810241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all_data_R!O147</f>
        <v>35.514480194821623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all_data_R!O148</f>
        <v>30.205926393235014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all_data_R!O149</f>
        <v>32.696069697322955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all_data_R!O150</f>
        <v>27.705720599759289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all_data_R!O151</f>
        <v>29.766319020720324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all_data_R!O152</f>
        <v>33.670824967370251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all_data_R!O153</f>
        <v>28.855001265222675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all_data_R!O154</f>
        <v>30.16129473734723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all_data_R!O155</f>
        <v>28.26463132670802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all_data_R!O156</f>
        <v>29.768707137221071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all_data_R!O157</f>
        <v>30.482421569016154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all_data_R!O158</f>
        <v>28.826801920052858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all_data_R!O159</f>
        <v>30.819999609654154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all_data_R!O160</f>
        <v>27.720339115229134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all_data_R!O161</f>
        <v>30.794158493771363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38.552162232365482</v>
      </c>
      <c r="J163">
        <f>AVERAGE(I42,I47,I52,I57)</f>
        <v>42.180353539438691</v>
      </c>
      <c r="K163">
        <f>AVERAGE(I82,I87,I92,I97)</f>
        <v>34.397372217517876</v>
      </c>
      <c r="L163">
        <f>AVERAGE(I122,I127,I132,I137)</f>
        <v>33.281913560613631</v>
      </c>
      <c r="N163">
        <f>STDEVA(I2,I7,I12,I17)</f>
        <v>4.7300360032806363</v>
      </c>
      <c r="O163">
        <f>STDEVA(I42,I47,I52,I57)</f>
        <v>5.2981307716629207</v>
      </c>
      <c r="P163">
        <f>STDEVA(I82,I87,I92,I97)</f>
        <v>2.9712897894589578</v>
      </c>
      <c r="Q163">
        <f>STDEVA(I122,I127,I132,I137)</f>
        <v>2.2019300305669707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38.128976605724453</v>
      </c>
      <c r="J164">
        <f>AVERAGE(I43,I48,I53,I58)</f>
        <v>42.346129448926085</v>
      </c>
      <c r="K164">
        <f>AVERAGE(I83,I88,I93,I98)</f>
        <v>32.272443485984311</v>
      </c>
      <c r="L164">
        <f>AVERAGE(I123,I128,I133,I138)</f>
        <v>31.490415407159897</v>
      </c>
      <c r="N164">
        <f>STDEVA(I3,I8,I13,I18)</f>
        <v>7.3173017753473859</v>
      </c>
      <c r="O164">
        <f>STDEVA(I43,I48,I53,I58)</f>
        <v>5.0179727876230658</v>
      </c>
      <c r="P164">
        <f>STDEVA(I83,I88,I93,I98)</f>
        <v>1.6097766497028902</v>
      </c>
      <c r="Q164">
        <f>STDEVA(I123,I128,I133,I138)</f>
        <v>4.01412747108788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37.711279920859717</v>
      </c>
      <c r="J165">
        <f>AVERAGE(I44,I49,I54,I59)</f>
        <v>43.287753415244531</v>
      </c>
      <c r="K165">
        <f>AVERAGE(I84,I89,I94,I99)</f>
        <v>29.695690014796817</v>
      </c>
      <c r="L165">
        <f>AVERAGE(I124,I129,I134,I139)</f>
        <v>30.14194360065305</v>
      </c>
      <c r="N165">
        <f>STDEVA(I4,I9,I14,I19)</f>
        <v>10.385418773869363</v>
      </c>
      <c r="O165">
        <f>STDEVA(I44,I49,I54,I59)</f>
        <v>6.2574290184958485</v>
      </c>
      <c r="P165">
        <f>STDEVA(I84,I89,I94,I99)</f>
        <v>2.3071900877668949</v>
      </c>
      <c r="Q165">
        <f>STDEVA(I124,I129,I134,I139)</f>
        <v>5.6806449958899439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27.109186845568424</v>
      </c>
      <c r="J166">
        <f>AVERAGE(I45,I50,I55,I60)</f>
        <v>28.467727814425487</v>
      </c>
      <c r="K166">
        <f>AVERAGE(I85,I90,I95,I100)</f>
        <v>42.207536816413636</v>
      </c>
      <c r="L166">
        <f>AVERAGE(I125,I130,I135,I140)</f>
        <v>26.394564552718528</v>
      </c>
      <c r="N166">
        <f>STDEVA(I5,I10,I15,I20)</f>
        <v>0.98925508642891846</v>
      </c>
      <c r="O166">
        <f>STDEVA(I45,I50,I55,I60)</f>
        <v>2.4642676698079491</v>
      </c>
      <c r="P166">
        <f>STDEVA(I85,I90,I95,I100)</f>
        <v>0.72494149149173293</v>
      </c>
      <c r="Q166">
        <f>STDEVA(I125,I130,I135,I140)</f>
        <v>1.0897081200184628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39.121911785290251</v>
      </c>
      <c r="J167">
        <f>AVERAGE(I46,I51,I56,I61)</f>
        <v>42.982164016971772</v>
      </c>
      <c r="K167">
        <f>AVERAGE(I86,I91,I96,I101)</f>
        <v>31.083474878659754</v>
      </c>
      <c r="L167">
        <f>AVERAGE(I126,I131,I136,I141)</f>
        <v>33.454455223927638</v>
      </c>
      <c r="N167">
        <f>STDEVA(I6,I11,I16,I21)</f>
        <v>12.428396227427061</v>
      </c>
      <c r="O167">
        <f>STDEVA(I46,I51,I56,I61)</f>
        <v>5.6268208638169916</v>
      </c>
      <c r="P167">
        <f>STDEVA(I86,I91,I96,I101)</f>
        <v>1.4924881500456471</v>
      </c>
      <c r="Q167">
        <f>STDEVA(I126,I131,I136,I141)</f>
        <v>4.488063778064201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36.996674721018465</v>
      </c>
      <c r="J168">
        <f>AVERAGE(I62,I67,I72,I77)</f>
        <v>30.123502710738457</v>
      </c>
      <c r="K168">
        <f>AVERAGE(I102,I107,I112,I117)</f>
        <v>38.222814077152101</v>
      </c>
      <c r="L168">
        <f>AVERAGE(I142,I147,I152,I157)</f>
        <v>32.887042944950736</v>
      </c>
      <c r="N168">
        <f>STDEVA(I22,I27,I32,I37)</f>
        <v>9.8589779227847245</v>
      </c>
      <c r="O168">
        <f>STDEVA(I62,I67,I72,I77)</f>
        <v>1.0852511075974405</v>
      </c>
      <c r="P168">
        <f>STDEVA(I102,I107,I112,I117)</f>
        <v>6.3047437294854785</v>
      </c>
      <c r="Q168">
        <f>STDEVA(I142,I147,I152,I157)</f>
        <v>2.1842759324489074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34.983407413210287</v>
      </c>
      <c r="J169">
        <f>AVERAGE(I63,I68,I73,I78)</f>
        <v>32.05357420856005</v>
      </c>
      <c r="K169">
        <f>AVERAGE(I103,I108,I113,I118)</f>
        <v>35.392391133341945</v>
      </c>
      <c r="L169">
        <f>AVERAGE(I143,I148,I153,I158)</f>
        <v>30.020753195635375</v>
      </c>
      <c r="N169">
        <f>STDEVA(I23,I28,I33,I38)</f>
        <v>9.2122979100661748</v>
      </c>
      <c r="O169">
        <f>STDEVA(I63,I68,I73,I78)</f>
        <v>2.879247585116512</v>
      </c>
      <c r="P169">
        <f>STDEVA(I103,I108,I113,I118)</f>
        <v>5.2038338492034706</v>
      </c>
      <c r="Q169">
        <f>STDEVA(I143,I148,I153,I158)</f>
        <v>1.5861239003987246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36.78080165016523</v>
      </c>
      <c r="J170">
        <f>AVERAGE(I64,I69,I74,I79)</f>
        <v>30.2921562801919</v>
      </c>
      <c r="K170">
        <f>AVERAGE(I104,I109,I114,I119)</f>
        <v>38.108033874250559</v>
      </c>
      <c r="L170">
        <f>AVERAGE(I144,I149,I154,I159)</f>
        <v>32.031936711371081</v>
      </c>
      <c r="N170">
        <f>STDEVA(I24,I29,I34,I39)</f>
        <v>9.3593246046327891</v>
      </c>
      <c r="O170">
        <f>STDEVA(I64,I69,I74,I79)</f>
        <v>1.9782945491798136</v>
      </c>
      <c r="P170">
        <f>STDEVA(I104,I109,I114,I119)</f>
        <v>8.512870503212012</v>
      </c>
      <c r="Q170">
        <f>STDEVA(I144,I149,I154,I159)</f>
        <v>1.9371841287241749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26.849718025525661</v>
      </c>
      <c r="J171">
        <f>AVERAGE(I65,I70,I75,I80)</f>
        <v>50.63119168577488</v>
      </c>
      <c r="K171">
        <f>AVERAGE(I105,I110,I115,I120)</f>
        <v>41.332467806580041</v>
      </c>
      <c r="L171">
        <f>AVERAGE(I145,I150,I155,I160)</f>
        <v>28.436149568873624</v>
      </c>
      <c r="N171">
        <f>STDEVA(I25,I30,I35,I40)</f>
        <v>1.1989059875326737</v>
      </c>
      <c r="O171">
        <f>STDEVA(I65,I70,I75,I80)</f>
        <v>0.97314958470059354</v>
      </c>
      <c r="P171">
        <f>STDEVA(I105,I110,I115,I120)</f>
        <v>1.2231783843003594</v>
      </c>
      <c r="Q171">
        <f>STDEVA(I145,I150,I155,I160)</f>
        <v>1.1094246938970154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39.28333340098262</v>
      </c>
      <c r="J172">
        <f>AVERAGE(I66,I71,I76,I81)</f>
        <v>33.517060601298546</v>
      </c>
      <c r="K172">
        <f>AVERAGE(I106,I111,I116,I121)</f>
        <v>37.005779076691482</v>
      </c>
      <c r="L172">
        <f>AVERAGE(I146,I151,I156,I161)</f>
        <v>30.515365419130749</v>
      </c>
      <c r="N172">
        <f>STDEVA(I26,I31,I36,I41)</f>
        <v>7.7378752206559716</v>
      </c>
      <c r="O172">
        <f>STDEVA(I66,I71,I76,I81)</f>
        <v>6.5716173610365702</v>
      </c>
      <c r="P172">
        <f>STDEVA(I106,I111,I116,I121)</f>
        <v>6.4059241516561753</v>
      </c>
      <c r="Q172">
        <f>STDEVA(I146,I151,I156,I161)</f>
        <v>0.94466370231614638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0DEF-1EF2-423F-A50B-6F69728F8C4B}">
  <dimension ref="A1:Q331"/>
  <sheetViews>
    <sheetView topLeftCell="A157" workbookViewId="0">
      <selection activeCell="L177" sqref="L177"/>
    </sheetView>
  </sheetViews>
  <sheetFormatPr defaultRowHeight="14.4" x14ac:dyDescent="0.3"/>
  <cols>
    <col min="5" max="5" width="10.5546875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38</v>
      </c>
      <c r="G1" t="s">
        <v>4</v>
      </c>
      <c r="H1" t="s">
        <v>5</v>
      </c>
      <c r="I1" t="s">
        <v>69</v>
      </c>
    </row>
    <row r="2" spans="1:11" x14ac:dyDescent="0.3">
      <c r="A2">
        <v>1</v>
      </c>
      <c r="B2" t="str">
        <f>CONCATENATE(H2,D2,F2)</f>
        <v>CON0T1</v>
      </c>
      <c r="C2" t="s">
        <v>6</v>
      </c>
      <c r="D2" t="s">
        <v>7</v>
      </c>
      <c r="E2" t="s">
        <v>44</v>
      </c>
      <c r="F2" t="s">
        <v>8</v>
      </c>
      <c r="G2" t="s">
        <v>39</v>
      </c>
      <c r="H2" t="s">
        <v>9</v>
      </c>
      <c r="I2" s="8">
        <f>all_data_R!N2</f>
        <v>86.648824168713901</v>
      </c>
    </row>
    <row r="3" spans="1:11" x14ac:dyDescent="0.3">
      <c r="A3">
        <v>2</v>
      </c>
      <c r="B3" t="str">
        <f t="shared" ref="B3:B66" si="0">CONCATENATE(H3,D3,F3)</f>
        <v>LDN0T1</v>
      </c>
      <c r="C3" t="s">
        <v>10</v>
      </c>
      <c r="D3" t="s">
        <v>7</v>
      </c>
      <c r="E3" t="s">
        <v>24</v>
      </c>
      <c r="F3" t="s">
        <v>8</v>
      </c>
      <c r="G3" t="s">
        <v>39</v>
      </c>
      <c r="H3" t="s">
        <v>11</v>
      </c>
      <c r="I3" s="8">
        <f>all_data_R!N3</f>
        <v>98.462157945650802</v>
      </c>
    </row>
    <row r="4" spans="1:11" x14ac:dyDescent="0.3">
      <c r="A4">
        <v>3</v>
      </c>
      <c r="B4" t="str">
        <f t="shared" si="0"/>
        <v>BSN0T1</v>
      </c>
      <c r="C4" t="s">
        <v>12</v>
      </c>
      <c r="D4" t="s">
        <v>7</v>
      </c>
      <c r="E4" t="s">
        <v>25</v>
      </c>
      <c r="F4" t="s">
        <v>8</v>
      </c>
      <c r="G4" t="s">
        <v>39</v>
      </c>
      <c r="H4" t="s">
        <v>13</v>
      </c>
      <c r="I4" s="8">
        <f>all_data_R!N4</f>
        <v>92.697375523257662</v>
      </c>
    </row>
    <row r="5" spans="1:11" x14ac:dyDescent="0.3">
      <c r="A5">
        <v>4</v>
      </c>
      <c r="B5" t="str">
        <f t="shared" si="0"/>
        <v>HAN0T1</v>
      </c>
      <c r="C5" t="s">
        <v>14</v>
      </c>
      <c r="D5" t="s">
        <v>7</v>
      </c>
      <c r="E5" t="s">
        <v>45</v>
      </c>
      <c r="F5" t="s">
        <v>8</v>
      </c>
      <c r="G5" t="s">
        <v>39</v>
      </c>
      <c r="H5" t="s">
        <v>15</v>
      </c>
      <c r="I5" s="8">
        <f>all_data_R!N5</f>
        <v>57.644277120985329</v>
      </c>
    </row>
    <row r="6" spans="1:11" x14ac:dyDescent="0.3">
      <c r="A6">
        <v>5</v>
      </c>
      <c r="B6" t="str">
        <f t="shared" si="0"/>
        <v>PLN0T1</v>
      </c>
      <c r="C6" t="s">
        <v>16</v>
      </c>
      <c r="D6" t="s">
        <v>7</v>
      </c>
      <c r="E6" t="s">
        <v>27</v>
      </c>
      <c r="F6" t="s">
        <v>8</v>
      </c>
      <c r="G6" t="s">
        <v>39</v>
      </c>
      <c r="H6" t="s">
        <v>17</v>
      </c>
      <c r="I6" s="8">
        <f>all_data_R!N6</f>
        <v>102.33583775096908</v>
      </c>
    </row>
    <row r="7" spans="1:11" x14ac:dyDescent="0.3">
      <c r="A7">
        <v>6</v>
      </c>
      <c r="B7" t="str">
        <f t="shared" si="0"/>
        <v>CON0T1</v>
      </c>
      <c r="C7" t="s">
        <v>6</v>
      </c>
      <c r="D7" t="s">
        <v>7</v>
      </c>
      <c r="E7" t="s">
        <v>44</v>
      </c>
      <c r="F7" t="s">
        <v>8</v>
      </c>
      <c r="G7" t="s">
        <v>39</v>
      </c>
      <c r="H7" t="s">
        <v>9</v>
      </c>
      <c r="I7" s="8">
        <f>all_data_R!N7</f>
        <v>99.756959927978201</v>
      </c>
    </row>
    <row r="8" spans="1:11" x14ac:dyDescent="0.3">
      <c r="A8">
        <v>7</v>
      </c>
      <c r="B8" t="str">
        <f t="shared" si="0"/>
        <v>LDN0T1</v>
      </c>
      <c r="C8" t="s">
        <v>10</v>
      </c>
      <c r="D8" t="s">
        <v>7</v>
      </c>
      <c r="E8" t="s">
        <v>24</v>
      </c>
      <c r="F8" t="s">
        <v>8</v>
      </c>
      <c r="G8" t="s">
        <v>39</v>
      </c>
      <c r="H8" t="s">
        <v>11</v>
      </c>
      <c r="I8" s="8">
        <f>all_data_R!N8</f>
        <v>101.72937354666037</v>
      </c>
    </row>
    <row r="9" spans="1:11" x14ac:dyDescent="0.3">
      <c r="A9">
        <v>8</v>
      </c>
      <c r="B9" t="str">
        <f t="shared" si="0"/>
        <v>BSN0T1</v>
      </c>
      <c r="C9" t="s">
        <v>12</v>
      </c>
      <c r="D9" t="s">
        <v>7</v>
      </c>
      <c r="E9" t="s">
        <v>25</v>
      </c>
      <c r="F9" t="s">
        <v>8</v>
      </c>
      <c r="G9" t="s">
        <v>39</v>
      </c>
      <c r="H9" t="s">
        <v>13</v>
      </c>
      <c r="I9" s="8">
        <f>all_data_R!N9</f>
        <v>96.743122434844707</v>
      </c>
    </row>
    <row r="10" spans="1:11" x14ac:dyDescent="0.3">
      <c r="A10">
        <v>9</v>
      </c>
      <c r="B10" t="str">
        <f t="shared" si="0"/>
        <v>HAN0T1</v>
      </c>
      <c r="C10" t="s">
        <v>14</v>
      </c>
      <c r="D10" t="s">
        <v>7</v>
      </c>
      <c r="E10" t="s">
        <v>45</v>
      </c>
      <c r="F10" t="s">
        <v>8</v>
      </c>
      <c r="G10" t="s">
        <v>39</v>
      </c>
      <c r="H10" t="s">
        <v>15</v>
      </c>
      <c r="I10" s="8">
        <f>all_data_R!N10</f>
        <v>65.000517928698542</v>
      </c>
      <c r="K10" s="5"/>
    </row>
    <row r="11" spans="1:11" x14ac:dyDescent="0.3">
      <c r="A11">
        <v>10</v>
      </c>
      <c r="B11" t="str">
        <f t="shared" si="0"/>
        <v>PLN0T1</v>
      </c>
      <c r="C11" t="s">
        <v>16</v>
      </c>
      <c r="D11" t="s">
        <v>7</v>
      </c>
      <c r="E11" t="s">
        <v>27</v>
      </c>
      <c r="F11" t="s">
        <v>8</v>
      </c>
      <c r="G11" t="s">
        <v>39</v>
      </c>
      <c r="H11" t="s">
        <v>17</v>
      </c>
      <c r="I11" s="8">
        <f>all_data_R!N11</f>
        <v>110.95271765907577</v>
      </c>
    </row>
    <row r="12" spans="1:11" x14ac:dyDescent="0.3">
      <c r="A12">
        <v>11</v>
      </c>
      <c r="B12" t="str">
        <f t="shared" si="0"/>
        <v>CON0T1</v>
      </c>
      <c r="C12" t="s">
        <v>6</v>
      </c>
      <c r="D12" t="s">
        <v>7</v>
      </c>
      <c r="E12" t="s">
        <v>44</v>
      </c>
      <c r="F12" t="s">
        <v>8</v>
      </c>
      <c r="G12" t="s">
        <v>39</v>
      </c>
      <c r="H12" t="s">
        <v>9</v>
      </c>
      <c r="I12" s="8">
        <f>all_data_R!N12</f>
        <v>107.11191420825165</v>
      </c>
    </row>
    <row r="13" spans="1:11" x14ac:dyDescent="0.3">
      <c r="A13">
        <v>12</v>
      </c>
      <c r="B13" t="str">
        <f t="shared" si="0"/>
        <v>LDN0T1</v>
      </c>
      <c r="C13" t="s">
        <v>10</v>
      </c>
      <c r="D13" t="s">
        <v>7</v>
      </c>
      <c r="E13" t="s">
        <v>24</v>
      </c>
      <c r="F13" t="s">
        <v>8</v>
      </c>
      <c r="G13" t="s">
        <v>39</v>
      </c>
      <c r="H13" t="s">
        <v>11</v>
      </c>
      <c r="I13" s="8">
        <f>all_data_R!N13</f>
        <v>116.3037078250883</v>
      </c>
    </row>
    <row r="14" spans="1:11" x14ac:dyDescent="0.3">
      <c r="A14">
        <v>13</v>
      </c>
      <c r="B14" t="str">
        <f t="shared" si="0"/>
        <v>BSN0T1</v>
      </c>
      <c r="C14" t="s">
        <v>12</v>
      </c>
      <c r="D14" t="s">
        <v>7</v>
      </c>
      <c r="E14" t="s">
        <v>25</v>
      </c>
      <c r="F14" t="s">
        <v>8</v>
      </c>
      <c r="G14" t="s">
        <v>39</v>
      </c>
      <c r="H14" t="s">
        <v>13</v>
      </c>
      <c r="I14" s="8">
        <f>all_data_R!N14</f>
        <v>120.88271255244027</v>
      </c>
    </row>
    <row r="15" spans="1:11" x14ac:dyDescent="0.3">
      <c r="A15">
        <v>14</v>
      </c>
      <c r="B15" t="str">
        <f t="shared" si="0"/>
        <v>HAN0T1</v>
      </c>
      <c r="C15" t="s">
        <v>14</v>
      </c>
      <c r="D15" t="s">
        <v>7</v>
      </c>
      <c r="E15" t="s">
        <v>45</v>
      </c>
      <c r="F15" t="s">
        <v>8</v>
      </c>
      <c r="G15" t="s">
        <v>39</v>
      </c>
      <c r="H15" t="s">
        <v>15</v>
      </c>
      <c r="I15" s="8">
        <f>all_data_R!N15</f>
        <v>63.986623021720106</v>
      </c>
    </row>
    <row r="16" spans="1:11" x14ac:dyDescent="0.3">
      <c r="A16">
        <v>15</v>
      </c>
      <c r="B16" t="str">
        <f t="shared" si="0"/>
        <v>PLN0T1</v>
      </c>
      <c r="C16" t="s">
        <v>16</v>
      </c>
      <c r="D16" t="s">
        <v>7</v>
      </c>
      <c r="E16" t="s">
        <v>27</v>
      </c>
      <c r="F16" t="s">
        <v>8</v>
      </c>
      <c r="G16" t="s">
        <v>39</v>
      </c>
      <c r="H16" t="s">
        <v>17</v>
      </c>
      <c r="I16" s="8">
        <f>all_data_R!N16</f>
        <v>126.76362217751311</v>
      </c>
    </row>
    <row r="17" spans="1:9" x14ac:dyDescent="0.3">
      <c r="A17">
        <v>16</v>
      </c>
      <c r="B17" t="str">
        <f t="shared" si="0"/>
        <v>CON0T1</v>
      </c>
      <c r="C17" t="s">
        <v>6</v>
      </c>
      <c r="D17" t="s">
        <v>7</v>
      </c>
      <c r="E17" t="s">
        <v>44</v>
      </c>
      <c r="F17" t="s">
        <v>8</v>
      </c>
      <c r="G17" t="s">
        <v>39</v>
      </c>
      <c r="H17" t="s">
        <v>9</v>
      </c>
      <c r="I17" s="8">
        <f>all_data_R!N17</f>
        <v>58.587224097697558</v>
      </c>
    </row>
    <row r="18" spans="1:9" x14ac:dyDescent="0.3">
      <c r="A18">
        <v>17</v>
      </c>
      <c r="B18" t="str">
        <f t="shared" si="0"/>
        <v>LDN0T1</v>
      </c>
      <c r="C18" t="s">
        <v>10</v>
      </c>
      <c r="D18" t="s">
        <v>7</v>
      </c>
      <c r="E18" t="s">
        <v>24</v>
      </c>
      <c r="F18" t="s">
        <v>8</v>
      </c>
      <c r="G18" t="s">
        <v>39</v>
      </c>
      <c r="H18" t="s">
        <v>11</v>
      </c>
      <c r="I18" s="8">
        <f>all_data_R!N18</f>
        <v>57.808218786608776</v>
      </c>
    </row>
    <row r="19" spans="1:9" x14ac:dyDescent="0.3">
      <c r="A19">
        <v>18</v>
      </c>
      <c r="B19" t="str">
        <f t="shared" si="0"/>
        <v>BSN0T1</v>
      </c>
      <c r="C19" t="s">
        <v>12</v>
      </c>
      <c r="D19" t="s">
        <v>7</v>
      </c>
      <c r="E19" t="s">
        <v>25</v>
      </c>
      <c r="F19" t="s">
        <v>8</v>
      </c>
      <c r="G19" t="s">
        <v>39</v>
      </c>
      <c r="H19" t="s">
        <v>13</v>
      </c>
      <c r="I19" s="8">
        <f>all_data_R!N19</f>
        <v>59.984392518339249</v>
      </c>
    </row>
    <row r="20" spans="1:9" x14ac:dyDescent="0.3">
      <c r="A20">
        <v>19</v>
      </c>
      <c r="B20" t="str">
        <f t="shared" si="0"/>
        <v>HAN0T1</v>
      </c>
      <c r="C20" t="s">
        <v>14</v>
      </c>
      <c r="D20" t="s">
        <v>7</v>
      </c>
      <c r="E20" t="s">
        <v>45</v>
      </c>
      <c r="F20" t="s">
        <v>8</v>
      </c>
      <c r="G20" t="s">
        <v>39</v>
      </c>
      <c r="H20" t="s">
        <v>15</v>
      </c>
      <c r="I20" s="8">
        <f>all_data_R!N20</f>
        <v>63.524199368765231</v>
      </c>
    </row>
    <row r="21" spans="1:9" x14ac:dyDescent="0.3">
      <c r="A21">
        <v>20</v>
      </c>
      <c r="B21" t="str">
        <f t="shared" si="0"/>
        <v>PLN0T1</v>
      </c>
      <c r="C21" t="s">
        <v>16</v>
      </c>
      <c r="D21" t="s">
        <v>7</v>
      </c>
      <c r="E21" t="s">
        <v>27</v>
      </c>
      <c r="F21" t="s">
        <v>8</v>
      </c>
      <c r="G21" t="s">
        <v>39</v>
      </c>
      <c r="H21" t="s">
        <v>17</v>
      </c>
      <c r="I21" s="8">
        <f>all_data_R!N21</f>
        <v>56.479809983165708</v>
      </c>
    </row>
    <row r="22" spans="1:9" x14ac:dyDescent="0.3">
      <c r="A22">
        <v>21</v>
      </c>
      <c r="B22" t="str">
        <f t="shared" si="0"/>
        <v>CON1T1</v>
      </c>
      <c r="C22" t="s">
        <v>6</v>
      </c>
      <c r="D22" t="s">
        <v>18</v>
      </c>
      <c r="E22" t="s">
        <v>46</v>
      </c>
      <c r="F22" t="s">
        <v>8</v>
      </c>
      <c r="G22" t="s">
        <v>39</v>
      </c>
      <c r="H22" t="s">
        <v>9</v>
      </c>
      <c r="I22" s="8">
        <f>all_data_R!N22</f>
        <v>56.037026106466925</v>
      </c>
    </row>
    <row r="23" spans="1:9" x14ac:dyDescent="0.3">
      <c r="A23">
        <v>22</v>
      </c>
      <c r="B23" t="str">
        <f t="shared" si="0"/>
        <v>LDN1T1</v>
      </c>
      <c r="C23" t="s">
        <v>10</v>
      </c>
      <c r="D23" t="s">
        <v>18</v>
      </c>
      <c r="E23" t="s">
        <v>29</v>
      </c>
      <c r="F23" t="s">
        <v>8</v>
      </c>
      <c r="G23" t="s">
        <v>39</v>
      </c>
      <c r="H23" t="s">
        <v>11</v>
      </c>
      <c r="I23" s="8">
        <f>all_data_R!N23</f>
        <v>57.859167134541956</v>
      </c>
    </row>
    <row r="24" spans="1:9" x14ac:dyDescent="0.3">
      <c r="A24">
        <v>23</v>
      </c>
      <c r="B24" t="str">
        <f t="shared" si="0"/>
        <v>BSN1T1</v>
      </c>
      <c r="C24" t="s">
        <v>12</v>
      </c>
      <c r="D24" t="s">
        <v>18</v>
      </c>
      <c r="E24" t="s">
        <v>30</v>
      </c>
      <c r="F24" t="s">
        <v>8</v>
      </c>
      <c r="G24" t="s">
        <v>39</v>
      </c>
      <c r="H24" t="s">
        <v>13</v>
      </c>
      <c r="I24" s="8">
        <f>all_data_R!N24</f>
        <v>65.471481968447762</v>
      </c>
    </row>
    <row r="25" spans="1:9" x14ac:dyDescent="0.3">
      <c r="A25">
        <v>24</v>
      </c>
      <c r="B25" t="str">
        <f t="shared" si="0"/>
        <v>HAN1T1</v>
      </c>
      <c r="C25" t="s">
        <v>14</v>
      </c>
      <c r="D25" t="s">
        <v>18</v>
      </c>
      <c r="E25" t="s">
        <v>47</v>
      </c>
      <c r="F25" t="s">
        <v>8</v>
      </c>
      <c r="G25" t="s">
        <v>39</v>
      </c>
      <c r="H25" t="s">
        <v>15</v>
      </c>
      <c r="I25" s="8">
        <f>all_data_R!N25</f>
        <v>62.655278716123377</v>
      </c>
    </row>
    <row r="26" spans="1:9" x14ac:dyDescent="0.3">
      <c r="A26">
        <v>25</v>
      </c>
      <c r="B26" t="str">
        <f t="shared" si="0"/>
        <v>PLN1T1</v>
      </c>
      <c r="C26" t="s">
        <v>16</v>
      </c>
      <c r="D26" t="s">
        <v>18</v>
      </c>
      <c r="E26" t="s">
        <v>32</v>
      </c>
      <c r="F26" t="s">
        <v>8</v>
      </c>
      <c r="G26" t="s">
        <v>39</v>
      </c>
      <c r="H26" t="s">
        <v>17</v>
      </c>
      <c r="I26" s="8">
        <f>all_data_R!N26</f>
        <v>70.127512715470132</v>
      </c>
    </row>
    <row r="27" spans="1:9" x14ac:dyDescent="0.3">
      <c r="A27">
        <v>26</v>
      </c>
      <c r="B27" t="str">
        <f t="shared" si="0"/>
        <v>CON1T1</v>
      </c>
      <c r="C27" t="s">
        <v>6</v>
      </c>
      <c r="D27" t="s">
        <v>18</v>
      </c>
      <c r="E27" t="s">
        <v>46</v>
      </c>
      <c r="F27" t="s">
        <v>8</v>
      </c>
      <c r="G27" t="s">
        <v>39</v>
      </c>
      <c r="H27" t="s">
        <v>9</v>
      </c>
      <c r="I27" s="8">
        <f>all_data_R!N27</f>
        <v>73.742695156206452</v>
      </c>
    </row>
    <row r="28" spans="1:9" x14ac:dyDescent="0.3">
      <c r="A28">
        <v>27</v>
      </c>
      <c r="B28" t="str">
        <f t="shared" si="0"/>
        <v>LDN1T1</v>
      </c>
      <c r="C28" t="s">
        <v>10</v>
      </c>
      <c r="D28" t="s">
        <v>18</v>
      </c>
      <c r="E28" t="s">
        <v>29</v>
      </c>
      <c r="F28" t="s">
        <v>8</v>
      </c>
      <c r="G28" t="s">
        <v>39</v>
      </c>
      <c r="H28" t="s">
        <v>11</v>
      </c>
      <c r="I28" s="8">
        <f>all_data_R!N28</f>
        <v>70.088147347542773</v>
      </c>
    </row>
    <row r="29" spans="1:9" x14ac:dyDescent="0.3">
      <c r="A29">
        <v>28</v>
      </c>
      <c r="B29" t="str">
        <f t="shared" si="0"/>
        <v>BSN1T1</v>
      </c>
      <c r="C29" t="s">
        <v>12</v>
      </c>
      <c r="D29" t="s">
        <v>18</v>
      </c>
      <c r="E29" t="s">
        <v>30</v>
      </c>
      <c r="F29" t="s">
        <v>8</v>
      </c>
      <c r="G29" t="s">
        <v>39</v>
      </c>
      <c r="H29" t="s">
        <v>13</v>
      </c>
      <c r="I29" s="8">
        <f>all_data_R!N29</f>
        <v>70.56897833723707</v>
      </c>
    </row>
    <row r="30" spans="1:9" x14ac:dyDescent="0.3">
      <c r="A30">
        <v>29</v>
      </c>
      <c r="B30" t="str">
        <f t="shared" si="0"/>
        <v>HAN1T1</v>
      </c>
      <c r="C30" t="s">
        <v>14</v>
      </c>
      <c r="D30" t="s">
        <v>18</v>
      </c>
      <c r="E30" t="s">
        <v>47</v>
      </c>
      <c r="F30" t="s">
        <v>8</v>
      </c>
      <c r="G30" t="s">
        <v>39</v>
      </c>
      <c r="H30" t="s">
        <v>15</v>
      </c>
      <c r="I30" s="8">
        <f>all_data_R!N30</f>
        <v>64.737740089761488</v>
      </c>
    </row>
    <row r="31" spans="1:9" x14ac:dyDescent="0.3">
      <c r="A31">
        <v>30</v>
      </c>
      <c r="B31" t="str">
        <f t="shared" si="0"/>
        <v>PLN1T1</v>
      </c>
      <c r="C31" t="s">
        <v>16</v>
      </c>
      <c r="D31" t="s">
        <v>18</v>
      </c>
      <c r="E31" t="s">
        <v>32</v>
      </c>
      <c r="F31" t="s">
        <v>8</v>
      </c>
      <c r="G31" t="s">
        <v>39</v>
      </c>
      <c r="H31" t="s">
        <v>17</v>
      </c>
      <c r="I31" s="8">
        <f>all_data_R!N31</f>
        <v>71.4335050793823</v>
      </c>
    </row>
    <row r="32" spans="1:9" x14ac:dyDescent="0.3">
      <c r="A32">
        <v>31</v>
      </c>
      <c r="B32" t="str">
        <f t="shared" si="0"/>
        <v>CON1T1</v>
      </c>
      <c r="C32" t="s">
        <v>6</v>
      </c>
      <c r="D32" t="s">
        <v>18</v>
      </c>
      <c r="E32" t="s">
        <v>46</v>
      </c>
      <c r="F32" t="s">
        <v>8</v>
      </c>
      <c r="G32" t="s">
        <v>39</v>
      </c>
      <c r="H32" t="s">
        <v>9</v>
      </c>
      <c r="I32" s="8">
        <f>all_data_R!N32</f>
        <v>97.786724884217236</v>
      </c>
    </row>
    <row r="33" spans="1:9" x14ac:dyDescent="0.3">
      <c r="A33">
        <v>32</v>
      </c>
      <c r="B33" t="str">
        <f t="shared" si="0"/>
        <v>LDN1T1</v>
      </c>
      <c r="C33" t="s">
        <v>10</v>
      </c>
      <c r="D33" t="s">
        <v>18</v>
      </c>
      <c r="E33" t="s">
        <v>29</v>
      </c>
      <c r="F33" t="s">
        <v>8</v>
      </c>
      <c r="G33" t="s">
        <v>39</v>
      </c>
      <c r="H33" t="s">
        <v>11</v>
      </c>
      <c r="I33" s="8">
        <f>all_data_R!N33</f>
        <v>100.98113979572396</v>
      </c>
    </row>
    <row r="34" spans="1:9" x14ac:dyDescent="0.3">
      <c r="A34">
        <v>33</v>
      </c>
      <c r="B34" t="str">
        <f t="shared" si="0"/>
        <v>BSN1T1</v>
      </c>
      <c r="C34" t="s">
        <v>12</v>
      </c>
      <c r="D34" t="s">
        <v>18</v>
      </c>
      <c r="E34" t="s">
        <v>30</v>
      </c>
      <c r="F34" t="s">
        <v>8</v>
      </c>
      <c r="G34" t="s">
        <v>39</v>
      </c>
      <c r="H34" t="s">
        <v>13</v>
      </c>
      <c r="I34" s="8">
        <f>all_data_R!N34</f>
        <v>107.42560290270016</v>
      </c>
    </row>
    <row r="35" spans="1:9" x14ac:dyDescent="0.3">
      <c r="A35">
        <v>34</v>
      </c>
      <c r="B35" t="str">
        <f t="shared" si="0"/>
        <v>HAN1T1</v>
      </c>
      <c r="C35" t="s">
        <v>14</v>
      </c>
      <c r="D35" t="s">
        <v>18</v>
      </c>
      <c r="E35" t="s">
        <v>47</v>
      </c>
      <c r="F35" t="s">
        <v>8</v>
      </c>
      <c r="G35" t="s">
        <v>39</v>
      </c>
      <c r="H35" t="s">
        <v>15</v>
      </c>
      <c r="I35" s="8">
        <f>all_data_R!N35</f>
        <v>60.825250189296078</v>
      </c>
    </row>
    <row r="36" spans="1:9" x14ac:dyDescent="0.3">
      <c r="A36">
        <v>35</v>
      </c>
      <c r="B36" t="str">
        <f t="shared" si="0"/>
        <v>PLN1T1</v>
      </c>
      <c r="C36" t="s">
        <v>16</v>
      </c>
      <c r="D36" t="s">
        <v>18</v>
      </c>
      <c r="E36" t="s">
        <v>32</v>
      </c>
      <c r="F36" t="s">
        <v>8</v>
      </c>
      <c r="G36" t="s">
        <v>39</v>
      </c>
      <c r="H36" t="s">
        <v>17</v>
      </c>
      <c r="I36" s="8">
        <f>all_data_R!N36</f>
        <v>110.97228423373245</v>
      </c>
    </row>
    <row r="37" spans="1:9" x14ac:dyDescent="0.3">
      <c r="A37">
        <v>36</v>
      </c>
      <c r="B37" t="str">
        <f t="shared" si="0"/>
        <v>CON1T1</v>
      </c>
      <c r="C37" t="s">
        <v>6</v>
      </c>
      <c r="D37" t="s">
        <v>18</v>
      </c>
      <c r="E37" t="s">
        <v>46</v>
      </c>
      <c r="F37" t="s">
        <v>8</v>
      </c>
      <c r="G37" t="s">
        <v>39</v>
      </c>
      <c r="H37" t="s">
        <v>9</v>
      </c>
      <c r="I37" s="8">
        <f>all_data_R!N37</f>
        <v>106.07959651209265</v>
      </c>
    </row>
    <row r="38" spans="1:9" x14ac:dyDescent="0.3">
      <c r="A38">
        <v>37</v>
      </c>
      <c r="B38" t="str">
        <f t="shared" si="0"/>
        <v>LDN1T1</v>
      </c>
      <c r="C38" t="s">
        <v>10</v>
      </c>
      <c r="D38" t="s">
        <v>18</v>
      </c>
      <c r="E38" t="s">
        <v>29</v>
      </c>
      <c r="F38" t="s">
        <v>8</v>
      </c>
      <c r="G38" t="s">
        <v>39</v>
      </c>
      <c r="H38" t="s">
        <v>11</v>
      </c>
      <c r="I38" s="8">
        <f>all_data_R!N38</f>
        <v>104.66473393807392</v>
      </c>
    </row>
    <row r="39" spans="1:9" x14ac:dyDescent="0.3">
      <c r="A39">
        <v>38</v>
      </c>
      <c r="B39" t="str">
        <f t="shared" si="0"/>
        <v>BSN1T1</v>
      </c>
      <c r="C39" t="s">
        <v>12</v>
      </c>
      <c r="D39" t="s">
        <v>18</v>
      </c>
      <c r="E39" t="s">
        <v>30</v>
      </c>
      <c r="F39" t="s">
        <v>8</v>
      </c>
      <c r="G39" t="s">
        <v>39</v>
      </c>
      <c r="H39" t="s">
        <v>13</v>
      </c>
      <c r="I39" s="8">
        <f>all_data_R!N39</f>
        <v>105.85874695267853</v>
      </c>
    </row>
    <row r="40" spans="1:9" x14ac:dyDescent="0.3">
      <c r="A40">
        <v>39</v>
      </c>
      <c r="B40" t="str">
        <f t="shared" si="0"/>
        <v>HAN1T1</v>
      </c>
      <c r="C40" t="s">
        <v>14</v>
      </c>
      <c r="D40" t="s">
        <v>18</v>
      </c>
      <c r="E40" t="s">
        <v>47</v>
      </c>
      <c r="F40" t="s">
        <v>8</v>
      </c>
      <c r="G40" t="s">
        <v>39</v>
      </c>
      <c r="H40" t="s">
        <v>15</v>
      </c>
      <c r="I40" s="8">
        <f>all_data_R!N40</f>
        <v>66.439299895459655</v>
      </c>
    </row>
    <row r="41" spans="1:9" x14ac:dyDescent="0.3">
      <c r="A41">
        <v>40</v>
      </c>
      <c r="B41" t="str">
        <f t="shared" si="0"/>
        <v>PLN1T1</v>
      </c>
      <c r="C41" t="s">
        <v>16</v>
      </c>
      <c r="D41" t="s">
        <v>18</v>
      </c>
      <c r="E41" t="s">
        <v>32</v>
      </c>
      <c r="F41" t="s">
        <v>8</v>
      </c>
      <c r="G41" t="s">
        <v>39</v>
      </c>
      <c r="H41" t="s">
        <v>17</v>
      </c>
      <c r="I41" s="8">
        <f>all_data_R!N41</f>
        <v>109.39698296571837</v>
      </c>
    </row>
    <row r="42" spans="1:9" x14ac:dyDescent="0.3">
      <c r="A42">
        <v>41</v>
      </c>
      <c r="B42" t="str">
        <f t="shared" si="0"/>
        <v>CON0T2</v>
      </c>
      <c r="C42" t="s">
        <v>6</v>
      </c>
      <c r="D42" t="s">
        <v>7</v>
      </c>
      <c r="E42" t="s">
        <v>44</v>
      </c>
      <c r="F42" t="s">
        <v>19</v>
      </c>
      <c r="G42" t="s">
        <v>40</v>
      </c>
      <c r="H42" t="s">
        <v>9</v>
      </c>
      <c r="I42" s="8">
        <f>all_data_R!N42</f>
        <v>109.42478457802684</v>
      </c>
    </row>
    <row r="43" spans="1:9" x14ac:dyDescent="0.3">
      <c r="A43">
        <v>42</v>
      </c>
      <c r="B43" t="str">
        <f t="shared" si="0"/>
        <v>LDN0T2</v>
      </c>
      <c r="C43" t="s">
        <v>10</v>
      </c>
      <c r="D43" t="s">
        <v>7</v>
      </c>
      <c r="E43" t="s">
        <v>24</v>
      </c>
      <c r="F43" t="s">
        <v>19</v>
      </c>
      <c r="G43" t="s">
        <v>40</v>
      </c>
      <c r="H43" t="s">
        <v>11</v>
      </c>
      <c r="I43" s="8">
        <f>all_data_R!N43</f>
        <v>118.58816096620633</v>
      </c>
    </row>
    <row r="44" spans="1:9" x14ac:dyDescent="0.3">
      <c r="A44">
        <v>43</v>
      </c>
      <c r="B44" t="str">
        <f t="shared" si="0"/>
        <v>BSN0T2</v>
      </c>
      <c r="C44" t="s">
        <v>12</v>
      </c>
      <c r="D44" t="s">
        <v>7</v>
      </c>
      <c r="E44" t="s">
        <v>25</v>
      </c>
      <c r="F44" t="s">
        <v>19</v>
      </c>
      <c r="G44" t="s">
        <v>40</v>
      </c>
      <c r="H44" t="s">
        <v>13</v>
      </c>
      <c r="I44" s="8">
        <f>all_data_R!N44</f>
        <v>116.56276662008273</v>
      </c>
    </row>
    <row r="45" spans="1:9" x14ac:dyDescent="0.3">
      <c r="A45">
        <v>44</v>
      </c>
      <c r="B45" t="str">
        <f t="shared" si="0"/>
        <v>HAN0T2</v>
      </c>
      <c r="C45" t="s">
        <v>14</v>
      </c>
      <c r="D45" t="s">
        <v>7</v>
      </c>
      <c r="E45" t="s">
        <v>45</v>
      </c>
      <c r="F45" t="s">
        <v>19</v>
      </c>
      <c r="G45" t="s">
        <v>40</v>
      </c>
      <c r="H45" t="s">
        <v>15</v>
      </c>
      <c r="I45" s="8">
        <f>all_data_R!N45</f>
        <v>61.546717325478816</v>
      </c>
    </row>
    <row r="46" spans="1:9" x14ac:dyDescent="0.3">
      <c r="A46">
        <v>45</v>
      </c>
      <c r="B46" t="str">
        <f t="shared" si="0"/>
        <v>PLN0T2</v>
      </c>
      <c r="C46" t="s">
        <v>16</v>
      </c>
      <c r="D46" t="s">
        <v>7</v>
      </c>
      <c r="E46" t="s">
        <v>27</v>
      </c>
      <c r="F46" t="s">
        <v>19</v>
      </c>
      <c r="G46" t="s">
        <v>40</v>
      </c>
      <c r="H46" t="s">
        <v>17</v>
      </c>
      <c r="I46" s="8">
        <f>all_data_R!N46</f>
        <v>107.77114742775315</v>
      </c>
    </row>
    <row r="47" spans="1:9" x14ac:dyDescent="0.3">
      <c r="A47">
        <v>46</v>
      </c>
      <c r="B47" t="str">
        <f t="shared" si="0"/>
        <v>CON0T2</v>
      </c>
      <c r="C47" t="s">
        <v>6</v>
      </c>
      <c r="D47" t="s">
        <v>7</v>
      </c>
      <c r="E47" t="s">
        <v>44</v>
      </c>
      <c r="F47" t="s">
        <v>19</v>
      </c>
      <c r="G47" t="s">
        <v>40</v>
      </c>
      <c r="H47" t="s">
        <v>9</v>
      </c>
      <c r="I47" s="8">
        <f>all_data_R!N47</f>
        <v>81.650329052663238</v>
      </c>
    </row>
    <row r="48" spans="1:9" x14ac:dyDescent="0.3">
      <c r="A48">
        <v>47</v>
      </c>
      <c r="B48" t="str">
        <f t="shared" si="0"/>
        <v>LDN0T2</v>
      </c>
      <c r="C48" t="s">
        <v>10</v>
      </c>
      <c r="D48" t="s">
        <v>7</v>
      </c>
      <c r="E48" t="s">
        <v>24</v>
      </c>
      <c r="F48" t="s">
        <v>19</v>
      </c>
      <c r="G48" t="s">
        <v>40</v>
      </c>
      <c r="H48" t="s">
        <v>11</v>
      </c>
      <c r="I48" s="8">
        <f>all_data_R!N48</f>
        <v>89.284097137426187</v>
      </c>
    </row>
    <row r="49" spans="1:9" x14ac:dyDescent="0.3">
      <c r="A49">
        <v>48</v>
      </c>
      <c r="B49" t="str">
        <f t="shared" si="0"/>
        <v>BSN0T2</v>
      </c>
      <c r="C49" t="s">
        <v>12</v>
      </c>
      <c r="D49" t="s">
        <v>7</v>
      </c>
      <c r="E49" t="s">
        <v>25</v>
      </c>
      <c r="F49" t="s">
        <v>19</v>
      </c>
      <c r="G49" t="s">
        <v>40</v>
      </c>
      <c r="H49" t="s">
        <v>13</v>
      </c>
      <c r="I49" s="8">
        <f>all_data_R!N49</f>
        <v>91.285095644130365</v>
      </c>
    </row>
    <row r="50" spans="1:9" x14ac:dyDescent="0.3">
      <c r="A50">
        <v>49</v>
      </c>
      <c r="B50" t="str">
        <f t="shared" si="0"/>
        <v>HAN0T2</v>
      </c>
      <c r="C50" t="s">
        <v>14</v>
      </c>
      <c r="D50" t="s">
        <v>7</v>
      </c>
      <c r="E50" t="s">
        <v>45</v>
      </c>
      <c r="F50" t="s">
        <v>19</v>
      </c>
      <c r="G50" t="s">
        <v>40</v>
      </c>
      <c r="H50" t="s">
        <v>15</v>
      </c>
      <c r="I50" s="8">
        <f>all_data_R!N50</f>
        <v>66.463647708014747</v>
      </c>
    </row>
    <row r="51" spans="1:9" x14ac:dyDescent="0.3">
      <c r="A51">
        <v>50</v>
      </c>
      <c r="B51" t="str">
        <f t="shared" si="0"/>
        <v>PLN0T2</v>
      </c>
      <c r="C51" t="s">
        <v>16</v>
      </c>
      <c r="D51" t="s">
        <v>7</v>
      </c>
      <c r="E51" t="s">
        <v>27</v>
      </c>
      <c r="F51" t="s">
        <v>19</v>
      </c>
      <c r="G51" t="s">
        <v>40</v>
      </c>
      <c r="H51" t="s">
        <v>17</v>
      </c>
      <c r="I51" s="8">
        <f>all_data_R!N51</f>
        <v>82.811700113868667</v>
      </c>
    </row>
    <row r="52" spans="1:9" x14ac:dyDescent="0.3">
      <c r="A52">
        <v>51</v>
      </c>
      <c r="B52" t="str">
        <f t="shared" si="0"/>
        <v>CON0T2</v>
      </c>
      <c r="C52" t="s">
        <v>6</v>
      </c>
      <c r="D52" t="s">
        <v>7</v>
      </c>
      <c r="E52" t="s">
        <v>44</v>
      </c>
      <c r="F52" t="s">
        <v>19</v>
      </c>
      <c r="G52" t="s">
        <v>40</v>
      </c>
      <c r="H52" t="s">
        <v>9</v>
      </c>
      <c r="I52" s="8">
        <f>all_data_R!N52</f>
        <v>83.545996032671042</v>
      </c>
    </row>
    <row r="53" spans="1:9" x14ac:dyDescent="0.3">
      <c r="A53">
        <v>52</v>
      </c>
      <c r="B53" t="str">
        <f t="shared" si="0"/>
        <v>LDN0T2</v>
      </c>
      <c r="C53" t="s">
        <v>10</v>
      </c>
      <c r="D53" t="s">
        <v>7</v>
      </c>
      <c r="E53" t="s">
        <v>24</v>
      </c>
      <c r="F53" t="s">
        <v>19</v>
      </c>
      <c r="G53" t="s">
        <v>40</v>
      </c>
      <c r="H53" t="s">
        <v>11</v>
      </c>
      <c r="I53" s="8">
        <f>all_data_R!N53</f>
        <v>89.327520213652889</v>
      </c>
    </row>
    <row r="54" spans="1:9" x14ac:dyDescent="0.3">
      <c r="A54">
        <v>53</v>
      </c>
      <c r="B54" t="str">
        <f t="shared" si="0"/>
        <v>BSN0T2</v>
      </c>
      <c r="C54" t="s">
        <v>12</v>
      </c>
      <c r="D54" t="s">
        <v>7</v>
      </c>
      <c r="E54" t="s">
        <v>25</v>
      </c>
      <c r="F54" t="s">
        <v>19</v>
      </c>
      <c r="G54" t="s">
        <v>40</v>
      </c>
      <c r="H54" t="s">
        <v>13</v>
      </c>
      <c r="I54" s="8">
        <f>all_data_R!N54</f>
        <v>92.851479730096401</v>
      </c>
    </row>
    <row r="55" spans="1:9" x14ac:dyDescent="0.3">
      <c r="A55">
        <v>54</v>
      </c>
      <c r="B55" t="str">
        <f t="shared" si="0"/>
        <v>HAN0T2</v>
      </c>
      <c r="C55" t="s">
        <v>14</v>
      </c>
      <c r="D55" t="s">
        <v>7</v>
      </c>
      <c r="E55" t="s">
        <v>45</v>
      </c>
      <c r="F55" t="s">
        <v>19</v>
      </c>
      <c r="G55" t="s">
        <v>40</v>
      </c>
      <c r="H55" t="s">
        <v>15</v>
      </c>
      <c r="I55" s="8">
        <f>all_data_R!N55</f>
        <v>70.082075885873209</v>
      </c>
    </row>
    <row r="56" spans="1:9" x14ac:dyDescent="0.3">
      <c r="A56">
        <v>55</v>
      </c>
      <c r="B56" t="str">
        <f t="shared" si="0"/>
        <v>PLN0T2</v>
      </c>
      <c r="C56" t="s">
        <v>16</v>
      </c>
      <c r="D56" t="s">
        <v>7</v>
      </c>
      <c r="E56" t="s">
        <v>27</v>
      </c>
      <c r="F56" t="s">
        <v>19</v>
      </c>
      <c r="G56" t="s">
        <v>40</v>
      </c>
      <c r="H56" t="s">
        <v>17</v>
      </c>
      <c r="I56" s="8">
        <f>all_data_R!N56</f>
        <v>100.02570346128601</v>
      </c>
    </row>
    <row r="57" spans="1:9" x14ac:dyDescent="0.3">
      <c r="A57">
        <v>56</v>
      </c>
      <c r="B57" t="str">
        <f t="shared" si="0"/>
        <v>CON0T2</v>
      </c>
      <c r="C57" t="s">
        <v>6</v>
      </c>
      <c r="D57" t="s">
        <v>7</v>
      </c>
      <c r="E57" t="s">
        <v>44</v>
      </c>
      <c r="F57" t="s">
        <v>19</v>
      </c>
      <c r="G57" t="s">
        <v>40</v>
      </c>
      <c r="H57" t="s">
        <v>9</v>
      </c>
      <c r="I57" s="8">
        <f>all_data_R!N57</f>
        <v>110.64587919879929</v>
      </c>
    </row>
    <row r="58" spans="1:9" x14ac:dyDescent="0.3">
      <c r="A58">
        <v>57</v>
      </c>
      <c r="B58" t="str">
        <f t="shared" si="0"/>
        <v>LDN0T2</v>
      </c>
      <c r="C58" t="s">
        <v>10</v>
      </c>
      <c r="D58" t="s">
        <v>7</v>
      </c>
      <c r="E58" t="s">
        <v>24</v>
      </c>
      <c r="F58" t="s">
        <v>19</v>
      </c>
      <c r="G58" t="s">
        <v>40</v>
      </c>
      <c r="H58" t="s">
        <v>11</v>
      </c>
      <c r="I58" s="8">
        <f>all_data_R!N58</f>
        <v>106.55193475048715</v>
      </c>
    </row>
    <row r="59" spans="1:9" x14ac:dyDescent="0.3">
      <c r="A59">
        <v>58</v>
      </c>
      <c r="B59" t="str">
        <f t="shared" si="0"/>
        <v>BSN0T2</v>
      </c>
      <c r="C59" t="s">
        <v>12</v>
      </c>
      <c r="D59" t="s">
        <v>7</v>
      </c>
      <c r="E59" t="s">
        <v>25</v>
      </c>
      <c r="F59" t="s">
        <v>19</v>
      </c>
      <c r="G59" t="s">
        <v>40</v>
      </c>
      <c r="H59" t="s">
        <v>13</v>
      </c>
      <c r="I59" s="8">
        <f>all_data_R!N59</f>
        <v>120.26509668166149</v>
      </c>
    </row>
    <row r="60" spans="1:9" x14ac:dyDescent="0.3">
      <c r="A60">
        <v>59</v>
      </c>
      <c r="B60" t="str">
        <f t="shared" si="0"/>
        <v>HAN0T2</v>
      </c>
      <c r="C60" t="s">
        <v>14</v>
      </c>
      <c r="D60" t="s">
        <v>7</v>
      </c>
      <c r="E60" t="s">
        <v>45</v>
      </c>
      <c r="F60" t="s">
        <v>19</v>
      </c>
      <c r="G60" t="s">
        <v>40</v>
      </c>
      <c r="H60" t="s">
        <v>15</v>
      </c>
      <c r="I60" s="8">
        <f>all_data_R!N60</f>
        <v>68.210486314283884</v>
      </c>
    </row>
    <row r="61" spans="1:9" x14ac:dyDescent="0.3">
      <c r="A61">
        <v>60</v>
      </c>
      <c r="B61" t="str">
        <f t="shared" si="0"/>
        <v>PLN0T2</v>
      </c>
      <c r="C61" t="s">
        <v>16</v>
      </c>
      <c r="D61" t="s">
        <v>7</v>
      </c>
      <c r="E61" t="s">
        <v>27</v>
      </c>
      <c r="F61" t="s">
        <v>19</v>
      </c>
      <c r="G61" t="s">
        <v>40</v>
      </c>
      <c r="H61" t="s">
        <v>17</v>
      </c>
      <c r="I61" s="8">
        <f>all_data_R!N61</f>
        <v>109.83814176660168</v>
      </c>
    </row>
    <row r="62" spans="1:9" x14ac:dyDescent="0.3">
      <c r="A62">
        <v>61</v>
      </c>
      <c r="B62" t="str">
        <f t="shared" si="0"/>
        <v>CON1T2</v>
      </c>
      <c r="C62" t="s">
        <v>6</v>
      </c>
      <c r="D62" t="s">
        <v>18</v>
      </c>
      <c r="E62" t="s">
        <v>46</v>
      </c>
      <c r="F62" t="s">
        <v>19</v>
      </c>
      <c r="G62" t="s">
        <v>40</v>
      </c>
      <c r="H62" t="s">
        <v>9</v>
      </c>
      <c r="I62" s="8">
        <f>all_data_R!N62</f>
        <v>65.904022830604049</v>
      </c>
    </row>
    <row r="63" spans="1:9" x14ac:dyDescent="0.3">
      <c r="A63">
        <v>62</v>
      </c>
      <c r="B63" t="str">
        <f t="shared" si="0"/>
        <v>LDN1T2</v>
      </c>
      <c r="C63" t="s">
        <v>10</v>
      </c>
      <c r="D63" t="s">
        <v>18</v>
      </c>
      <c r="E63" t="s">
        <v>29</v>
      </c>
      <c r="F63" t="s">
        <v>19</v>
      </c>
      <c r="G63" t="s">
        <v>40</v>
      </c>
      <c r="H63" t="s">
        <v>11</v>
      </c>
      <c r="I63" s="8">
        <f>all_data_R!N63</f>
        <v>70.909162856317067</v>
      </c>
    </row>
    <row r="64" spans="1:9" x14ac:dyDescent="0.3">
      <c r="A64">
        <v>63</v>
      </c>
      <c r="B64" t="str">
        <f t="shared" si="0"/>
        <v>BSN1T2</v>
      </c>
      <c r="C64" t="s">
        <v>12</v>
      </c>
      <c r="D64" t="s">
        <v>18</v>
      </c>
      <c r="E64" t="s">
        <v>30</v>
      </c>
      <c r="F64" t="s">
        <v>19</v>
      </c>
      <c r="G64" t="s">
        <v>40</v>
      </c>
      <c r="H64" t="s">
        <v>13</v>
      </c>
      <c r="I64" s="8">
        <f>all_data_R!N64</f>
        <v>68.525157516533767</v>
      </c>
    </row>
    <row r="65" spans="1:9" x14ac:dyDescent="0.3">
      <c r="A65">
        <v>64</v>
      </c>
      <c r="B65" t="str">
        <f t="shared" si="0"/>
        <v>HAN1T2</v>
      </c>
      <c r="C65" t="s">
        <v>14</v>
      </c>
      <c r="D65" t="s">
        <v>18</v>
      </c>
      <c r="E65" t="s">
        <v>47</v>
      </c>
      <c r="F65" t="s">
        <v>19</v>
      </c>
      <c r="G65" t="s">
        <v>40</v>
      </c>
      <c r="H65" t="s">
        <v>15</v>
      </c>
      <c r="I65" s="8">
        <f>all_data_R!N65</f>
        <v>110.29828912689504</v>
      </c>
    </row>
    <row r="66" spans="1:9" x14ac:dyDescent="0.3">
      <c r="A66">
        <v>65</v>
      </c>
      <c r="B66" t="str">
        <f t="shared" si="0"/>
        <v>PLN1T2</v>
      </c>
      <c r="C66" t="s">
        <v>16</v>
      </c>
      <c r="D66" t="s">
        <v>18</v>
      </c>
      <c r="E66" t="s">
        <v>32</v>
      </c>
      <c r="F66" t="s">
        <v>19</v>
      </c>
      <c r="G66" t="s">
        <v>40</v>
      </c>
      <c r="H66" t="s">
        <v>17</v>
      </c>
      <c r="I66" s="8">
        <f>all_data_R!N66</f>
        <v>65.080816301145788</v>
      </c>
    </row>
    <row r="67" spans="1:9" x14ac:dyDescent="0.3">
      <c r="A67">
        <v>66</v>
      </c>
      <c r="B67" t="str">
        <f t="shared" ref="B67:B121" si="1">CONCATENATE(H67,D67,F67)</f>
        <v>CON1T2</v>
      </c>
      <c r="C67" t="s">
        <v>6</v>
      </c>
      <c r="D67" t="s">
        <v>18</v>
      </c>
      <c r="E67" t="s">
        <v>46</v>
      </c>
      <c r="F67" t="s">
        <v>19</v>
      </c>
      <c r="G67" t="s">
        <v>40</v>
      </c>
      <c r="H67" t="s">
        <v>9</v>
      </c>
      <c r="I67" s="8">
        <f>all_data_R!N67</f>
        <v>63.056397739927966</v>
      </c>
    </row>
    <row r="68" spans="1:9" x14ac:dyDescent="0.3">
      <c r="A68">
        <v>67</v>
      </c>
      <c r="B68" t="str">
        <f t="shared" si="1"/>
        <v>LDN1T2</v>
      </c>
      <c r="C68" t="s">
        <v>10</v>
      </c>
      <c r="D68" t="s">
        <v>18</v>
      </c>
      <c r="E68" t="s">
        <v>29</v>
      </c>
      <c r="F68" t="s">
        <v>19</v>
      </c>
      <c r="G68" t="s">
        <v>40</v>
      </c>
      <c r="H68" t="s">
        <v>11</v>
      </c>
      <c r="I68" s="8">
        <f>all_data_R!N68</f>
        <v>62.618475875968031</v>
      </c>
    </row>
    <row r="69" spans="1:9" x14ac:dyDescent="0.3">
      <c r="A69">
        <v>68</v>
      </c>
      <c r="B69" t="str">
        <f t="shared" si="1"/>
        <v>BSN1T2</v>
      </c>
      <c r="C69" t="s">
        <v>12</v>
      </c>
      <c r="D69" t="s">
        <v>18</v>
      </c>
      <c r="E69" t="s">
        <v>30</v>
      </c>
      <c r="F69" t="s">
        <v>19</v>
      </c>
      <c r="G69" t="s">
        <v>40</v>
      </c>
      <c r="H69" t="s">
        <v>13</v>
      </c>
      <c r="I69" s="8">
        <f>all_data_R!N69</f>
        <v>62.659983554775017</v>
      </c>
    </row>
    <row r="70" spans="1:9" x14ac:dyDescent="0.3">
      <c r="A70">
        <v>69</v>
      </c>
      <c r="B70" t="str">
        <f t="shared" si="1"/>
        <v>HAN1T2</v>
      </c>
      <c r="C70" t="s">
        <v>14</v>
      </c>
      <c r="D70" t="s">
        <v>18</v>
      </c>
      <c r="E70" t="s">
        <v>47</v>
      </c>
      <c r="F70" t="s">
        <v>19</v>
      </c>
      <c r="G70" t="s">
        <v>40</v>
      </c>
      <c r="H70" t="s">
        <v>15</v>
      </c>
      <c r="I70" s="8">
        <f>all_data_R!N70</f>
        <v>110.81433558883893</v>
      </c>
    </row>
    <row r="71" spans="1:9" x14ac:dyDescent="0.3">
      <c r="A71">
        <v>70</v>
      </c>
      <c r="B71" t="str">
        <f t="shared" si="1"/>
        <v>PLN1T2</v>
      </c>
      <c r="C71" t="s">
        <v>16</v>
      </c>
      <c r="D71" t="s">
        <v>18</v>
      </c>
      <c r="E71" t="s">
        <v>32</v>
      </c>
      <c r="F71" t="s">
        <v>19</v>
      </c>
      <c r="G71" t="s">
        <v>40</v>
      </c>
      <c r="H71" t="s">
        <v>17</v>
      </c>
      <c r="I71" s="8">
        <f>all_data_R!N71</f>
        <v>69.078255273110855</v>
      </c>
    </row>
    <row r="72" spans="1:9" x14ac:dyDescent="0.3">
      <c r="A72">
        <v>71</v>
      </c>
      <c r="B72" t="str">
        <f t="shared" si="1"/>
        <v>CON1T2</v>
      </c>
      <c r="C72" t="s">
        <v>6</v>
      </c>
      <c r="D72" t="s">
        <v>18</v>
      </c>
      <c r="E72" t="s">
        <v>46</v>
      </c>
      <c r="F72" t="s">
        <v>19</v>
      </c>
      <c r="G72" t="s">
        <v>40</v>
      </c>
      <c r="H72" t="s">
        <v>9</v>
      </c>
      <c r="I72" s="8">
        <f>all_data_R!N72</f>
        <v>68.57811326257729</v>
      </c>
    </row>
    <row r="73" spans="1:9" x14ac:dyDescent="0.3">
      <c r="A73">
        <v>72</v>
      </c>
      <c r="B73" t="str">
        <f t="shared" si="1"/>
        <v>LDN1T2</v>
      </c>
      <c r="C73" t="s">
        <v>10</v>
      </c>
      <c r="D73" t="s">
        <v>18</v>
      </c>
      <c r="E73" t="s">
        <v>29</v>
      </c>
      <c r="F73" t="s">
        <v>19</v>
      </c>
      <c r="G73" t="s">
        <v>40</v>
      </c>
      <c r="H73" t="s">
        <v>11</v>
      </c>
      <c r="I73" s="8">
        <f>all_data_R!N73</f>
        <v>71.454145757742921</v>
      </c>
    </row>
    <row r="74" spans="1:9" x14ac:dyDescent="0.3">
      <c r="A74">
        <v>73</v>
      </c>
      <c r="B74" t="str">
        <f t="shared" si="1"/>
        <v>BSN1T2</v>
      </c>
      <c r="C74" t="s">
        <v>12</v>
      </c>
      <c r="D74" t="s">
        <v>18</v>
      </c>
      <c r="E74" t="s">
        <v>30</v>
      </c>
      <c r="F74" t="s">
        <v>19</v>
      </c>
      <c r="G74" t="s">
        <v>40</v>
      </c>
      <c r="H74" t="s">
        <v>13</v>
      </c>
      <c r="I74" s="8">
        <f>all_data_R!N74</f>
        <v>72.657705141211409</v>
      </c>
    </row>
    <row r="75" spans="1:9" x14ac:dyDescent="0.3">
      <c r="A75">
        <v>74</v>
      </c>
      <c r="B75" t="str">
        <f t="shared" si="1"/>
        <v>HAN1T2</v>
      </c>
      <c r="C75" t="s">
        <v>14</v>
      </c>
      <c r="D75" t="s">
        <v>18</v>
      </c>
      <c r="E75" t="s">
        <v>47</v>
      </c>
      <c r="F75" t="s">
        <v>19</v>
      </c>
      <c r="G75" t="s">
        <v>40</v>
      </c>
      <c r="H75" t="s">
        <v>15</v>
      </c>
      <c r="I75" s="8">
        <f>all_data_R!N75</f>
        <v>115.93333811551307</v>
      </c>
    </row>
    <row r="76" spans="1:9" x14ac:dyDescent="0.3">
      <c r="A76">
        <v>75</v>
      </c>
      <c r="B76" t="str">
        <f t="shared" si="1"/>
        <v>PLN1T2</v>
      </c>
      <c r="C76" t="s">
        <v>16</v>
      </c>
      <c r="D76" t="s">
        <v>18</v>
      </c>
      <c r="E76" t="s">
        <v>32</v>
      </c>
      <c r="F76" t="s">
        <v>19</v>
      </c>
      <c r="G76" t="s">
        <v>40</v>
      </c>
      <c r="H76" t="s">
        <v>17</v>
      </c>
      <c r="I76" s="8">
        <f>all_data_R!N76</f>
        <v>90.088398128681163</v>
      </c>
    </row>
    <row r="77" spans="1:9" x14ac:dyDescent="0.3">
      <c r="A77">
        <v>76</v>
      </c>
      <c r="B77" t="str">
        <f t="shared" si="1"/>
        <v>CON1T2</v>
      </c>
      <c r="C77" t="s">
        <v>6</v>
      </c>
      <c r="D77" t="s">
        <v>18</v>
      </c>
      <c r="E77" t="s">
        <v>46</v>
      </c>
      <c r="F77" t="s">
        <v>19</v>
      </c>
      <c r="G77" t="s">
        <v>40</v>
      </c>
      <c r="H77" t="s">
        <v>9</v>
      </c>
      <c r="I77" s="8">
        <f>all_data_R!N77</f>
        <v>68.649869647089176</v>
      </c>
    </row>
    <row r="78" spans="1:9" x14ac:dyDescent="0.3">
      <c r="A78">
        <v>77</v>
      </c>
      <c r="B78" t="str">
        <f t="shared" si="1"/>
        <v>LDN1T2</v>
      </c>
      <c r="C78" t="s">
        <v>10</v>
      </c>
      <c r="D78" t="s">
        <v>18</v>
      </c>
      <c r="E78" t="s">
        <v>29</v>
      </c>
      <c r="F78" t="s">
        <v>19</v>
      </c>
      <c r="G78" t="s">
        <v>40</v>
      </c>
      <c r="H78" t="s">
        <v>11</v>
      </c>
      <c r="I78" s="8">
        <f>all_data_R!N78</f>
        <v>76.313943390280713</v>
      </c>
    </row>
    <row r="79" spans="1:9" x14ac:dyDescent="0.3">
      <c r="A79">
        <v>78</v>
      </c>
      <c r="B79" t="str">
        <f t="shared" si="1"/>
        <v>BSN1T2</v>
      </c>
      <c r="C79" t="s">
        <v>12</v>
      </c>
      <c r="D79" t="s">
        <v>18</v>
      </c>
      <c r="E79" t="s">
        <v>30</v>
      </c>
      <c r="F79" t="s">
        <v>19</v>
      </c>
      <c r="G79" t="s">
        <v>40</v>
      </c>
      <c r="H79" t="s">
        <v>13</v>
      </c>
      <c r="I79" s="8">
        <f>all_data_R!N79</f>
        <v>76.060970249144091</v>
      </c>
    </row>
    <row r="80" spans="1:9" x14ac:dyDescent="0.3">
      <c r="A80">
        <v>79</v>
      </c>
      <c r="B80" t="str">
        <f t="shared" si="1"/>
        <v>HAN1T2</v>
      </c>
      <c r="C80" t="s">
        <v>14</v>
      </c>
      <c r="D80" t="s">
        <v>18</v>
      </c>
      <c r="E80" t="s">
        <v>47</v>
      </c>
      <c r="F80" t="s">
        <v>19</v>
      </c>
      <c r="G80" t="s">
        <v>40</v>
      </c>
      <c r="H80" t="s">
        <v>15</v>
      </c>
      <c r="I80" s="8">
        <f>all_data_R!N80</f>
        <v>124.20696130166117</v>
      </c>
    </row>
    <row r="81" spans="1:9" x14ac:dyDescent="0.3">
      <c r="A81">
        <v>80</v>
      </c>
      <c r="B81" t="str">
        <f t="shared" si="1"/>
        <v>PLN1T2</v>
      </c>
      <c r="C81" t="s">
        <v>16</v>
      </c>
      <c r="D81" t="s">
        <v>18</v>
      </c>
      <c r="E81" t="s">
        <v>32</v>
      </c>
      <c r="F81" t="s">
        <v>19</v>
      </c>
      <c r="G81" t="s">
        <v>40</v>
      </c>
      <c r="H81" t="s">
        <v>17</v>
      </c>
      <c r="I81" s="8">
        <f>all_data_R!N81</f>
        <v>75.47101819078452</v>
      </c>
    </row>
    <row r="82" spans="1:9" x14ac:dyDescent="0.3">
      <c r="A82">
        <v>81</v>
      </c>
      <c r="B82" t="str">
        <f t="shared" si="1"/>
        <v>CON0T3</v>
      </c>
      <c r="C82" t="s">
        <v>6</v>
      </c>
      <c r="D82" t="s">
        <v>7</v>
      </c>
      <c r="E82" t="s">
        <v>44</v>
      </c>
      <c r="F82" t="s">
        <v>20</v>
      </c>
      <c r="G82" t="s">
        <v>41</v>
      </c>
      <c r="H82" t="s">
        <v>9</v>
      </c>
      <c r="I82" s="8">
        <f>all_data_R!N82</f>
        <v>80.116541914235171</v>
      </c>
    </row>
    <row r="83" spans="1:9" x14ac:dyDescent="0.3">
      <c r="A83">
        <v>82</v>
      </c>
      <c r="B83" t="str">
        <f t="shared" si="1"/>
        <v>LDN0T3</v>
      </c>
      <c r="C83" t="s">
        <v>10</v>
      </c>
      <c r="D83" t="s">
        <v>7</v>
      </c>
      <c r="E83" t="s">
        <v>24</v>
      </c>
      <c r="F83" t="s">
        <v>20</v>
      </c>
      <c r="G83" t="s">
        <v>41</v>
      </c>
      <c r="H83" t="s">
        <v>11</v>
      </c>
      <c r="I83" s="8">
        <f>all_data_R!N83</f>
        <v>76.89264846509603</v>
      </c>
    </row>
    <row r="84" spans="1:9" x14ac:dyDescent="0.3">
      <c r="A84">
        <v>83</v>
      </c>
      <c r="B84" t="str">
        <f t="shared" si="1"/>
        <v>BSN0T3</v>
      </c>
      <c r="C84" t="s">
        <v>12</v>
      </c>
      <c r="D84" t="s">
        <v>7</v>
      </c>
      <c r="E84" t="s">
        <v>25</v>
      </c>
      <c r="F84" t="s">
        <v>20</v>
      </c>
      <c r="G84" t="s">
        <v>41</v>
      </c>
      <c r="H84" t="s">
        <v>13</v>
      </c>
      <c r="I84" s="8">
        <f>all_data_R!N84</f>
        <v>66.134655304527413</v>
      </c>
    </row>
    <row r="85" spans="1:9" x14ac:dyDescent="0.3">
      <c r="A85">
        <v>84</v>
      </c>
      <c r="B85" t="str">
        <f t="shared" si="1"/>
        <v>HAN0T3</v>
      </c>
      <c r="C85" t="s">
        <v>14</v>
      </c>
      <c r="D85" t="s">
        <v>7</v>
      </c>
      <c r="E85" t="s">
        <v>45</v>
      </c>
      <c r="F85" t="s">
        <v>20</v>
      </c>
      <c r="G85" t="s">
        <v>41</v>
      </c>
      <c r="H85" t="s">
        <v>15</v>
      </c>
      <c r="I85" s="8">
        <f>all_data_R!N85</f>
        <v>104.94709551959404</v>
      </c>
    </row>
    <row r="86" spans="1:9" x14ac:dyDescent="0.3">
      <c r="A86">
        <v>85</v>
      </c>
      <c r="B86" t="str">
        <f t="shared" si="1"/>
        <v>PLN0T3</v>
      </c>
      <c r="C86" t="s">
        <v>16</v>
      </c>
      <c r="D86" t="s">
        <v>7</v>
      </c>
      <c r="E86" t="s">
        <v>27</v>
      </c>
      <c r="F86" t="s">
        <v>20</v>
      </c>
      <c r="G86" t="s">
        <v>41</v>
      </c>
      <c r="H86" t="s">
        <v>17</v>
      </c>
      <c r="I86" s="8">
        <f>all_data_R!N86</f>
        <v>75.911609248586629</v>
      </c>
    </row>
    <row r="87" spans="1:9" x14ac:dyDescent="0.3">
      <c r="A87">
        <v>86</v>
      </c>
      <c r="B87" t="str">
        <f t="shared" si="1"/>
        <v>CON0T3</v>
      </c>
      <c r="C87" t="s">
        <v>6</v>
      </c>
      <c r="D87" t="s">
        <v>7</v>
      </c>
      <c r="E87" t="s">
        <v>44</v>
      </c>
      <c r="F87" t="s">
        <v>20</v>
      </c>
      <c r="G87" t="s">
        <v>41</v>
      </c>
      <c r="H87" t="s">
        <v>9</v>
      </c>
      <c r="I87" s="8">
        <f>all_data_R!N87</f>
        <v>75.90449481567488</v>
      </c>
    </row>
    <row r="88" spans="1:9" x14ac:dyDescent="0.3">
      <c r="A88">
        <v>87</v>
      </c>
      <c r="B88" t="str">
        <f t="shared" si="1"/>
        <v>LDN0T3</v>
      </c>
      <c r="C88" t="s">
        <v>10</v>
      </c>
      <c r="D88" t="s">
        <v>7</v>
      </c>
      <c r="E88" t="s">
        <v>24</v>
      </c>
      <c r="F88" t="s">
        <v>20</v>
      </c>
      <c r="G88" t="s">
        <v>41</v>
      </c>
      <c r="H88" t="s">
        <v>11</v>
      </c>
      <c r="I88" s="8">
        <f>all_data_R!N88</f>
        <v>71.946844167634879</v>
      </c>
    </row>
    <row r="89" spans="1:9" x14ac:dyDescent="0.3">
      <c r="A89">
        <v>88</v>
      </c>
      <c r="B89" t="str">
        <f t="shared" si="1"/>
        <v>BSN0T3</v>
      </c>
      <c r="C89" t="s">
        <v>12</v>
      </c>
      <c r="D89" t="s">
        <v>7</v>
      </c>
      <c r="E89" t="s">
        <v>25</v>
      </c>
      <c r="F89" t="s">
        <v>20</v>
      </c>
      <c r="G89" t="s">
        <v>41</v>
      </c>
      <c r="H89" t="s">
        <v>13</v>
      </c>
      <c r="I89" s="8">
        <f>all_data_R!N89</f>
        <v>74.233628618207817</v>
      </c>
    </row>
    <row r="90" spans="1:9" x14ac:dyDescent="0.3">
      <c r="A90">
        <v>89</v>
      </c>
      <c r="B90" t="str">
        <f t="shared" si="1"/>
        <v>HAN0T3</v>
      </c>
      <c r="C90" t="s">
        <v>14</v>
      </c>
      <c r="D90" t="s">
        <v>7</v>
      </c>
      <c r="E90" t="s">
        <v>45</v>
      </c>
      <c r="F90" t="s">
        <v>20</v>
      </c>
      <c r="G90" t="s">
        <v>41</v>
      </c>
      <c r="H90" t="s">
        <v>15</v>
      </c>
      <c r="I90" s="8">
        <f>all_data_R!N90</f>
        <v>105.78172459635884</v>
      </c>
    </row>
    <row r="91" spans="1:9" x14ac:dyDescent="0.3">
      <c r="A91">
        <v>90</v>
      </c>
      <c r="B91" t="str">
        <f t="shared" si="1"/>
        <v>PLN0T3</v>
      </c>
      <c r="C91" t="s">
        <v>16</v>
      </c>
      <c r="D91" t="s">
        <v>7</v>
      </c>
      <c r="E91" t="s">
        <v>27</v>
      </c>
      <c r="F91" t="s">
        <v>20</v>
      </c>
      <c r="G91" t="s">
        <v>41</v>
      </c>
      <c r="H91" t="s">
        <v>17</v>
      </c>
      <c r="I91" s="8">
        <f>all_data_R!N91</f>
        <v>78.433743390665896</v>
      </c>
    </row>
    <row r="92" spans="1:9" x14ac:dyDescent="0.3">
      <c r="A92">
        <v>91</v>
      </c>
      <c r="B92" t="str">
        <f t="shared" si="1"/>
        <v>CON0T3</v>
      </c>
      <c r="C92" t="s">
        <v>6</v>
      </c>
      <c r="D92" t="s">
        <v>7</v>
      </c>
      <c r="E92" t="s">
        <v>44</v>
      </c>
      <c r="F92" t="s">
        <v>20</v>
      </c>
      <c r="G92" t="s">
        <v>41</v>
      </c>
      <c r="H92" t="s">
        <v>9</v>
      </c>
      <c r="I92" s="8">
        <f>all_data_R!N92</f>
        <v>76.390048048306312</v>
      </c>
    </row>
    <row r="93" spans="1:9" x14ac:dyDescent="0.3">
      <c r="A93">
        <v>92</v>
      </c>
      <c r="B93" t="str">
        <f t="shared" si="1"/>
        <v>LDN0T3</v>
      </c>
      <c r="C93" t="s">
        <v>10</v>
      </c>
      <c r="D93" t="s">
        <v>7</v>
      </c>
      <c r="E93" t="s">
        <v>24</v>
      </c>
      <c r="F93" t="s">
        <v>20</v>
      </c>
      <c r="G93" t="s">
        <v>41</v>
      </c>
      <c r="H93" t="s">
        <v>11</v>
      </c>
      <c r="I93" s="8">
        <f>all_data_R!N93</f>
        <v>71.24507308440252</v>
      </c>
    </row>
    <row r="94" spans="1:9" x14ac:dyDescent="0.3">
      <c r="A94">
        <v>93</v>
      </c>
      <c r="B94" t="str">
        <f t="shared" si="1"/>
        <v>BSN0T3</v>
      </c>
      <c r="C94" t="s">
        <v>12</v>
      </c>
      <c r="D94" t="s">
        <v>7</v>
      </c>
      <c r="E94" t="s">
        <v>25</v>
      </c>
      <c r="F94" t="s">
        <v>20</v>
      </c>
      <c r="G94" t="s">
        <v>41</v>
      </c>
      <c r="H94" t="s">
        <v>13</v>
      </c>
      <c r="I94" s="8">
        <f>all_data_R!N94</f>
        <v>73.416634103829296</v>
      </c>
    </row>
    <row r="95" spans="1:9" x14ac:dyDescent="0.3">
      <c r="A95">
        <v>94</v>
      </c>
      <c r="B95" t="str">
        <f t="shared" si="1"/>
        <v>HAN0T3</v>
      </c>
      <c r="C95" t="s">
        <v>14</v>
      </c>
      <c r="D95" t="s">
        <v>7</v>
      </c>
      <c r="E95" t="s">
        <v>45</v>
      </c>
      <c r="F95" t="s">
        <v>20</v>
      </c>
      <c r="G95" t="s">
        <v>41</v>
      </c>
      <c r="H95" t="s">
        <v>15</v>
      </c>
      <c r="I95" s="8">
        <f>all_data_R!N95</f>
        <v>106.82498405895109</v>
      </c>
    </row>
    <row r="96" spans="1:9" x14ac:dyDescent="0.3">
      <c r="A96">
        <v>95</v>
      </c>
      <c r="B96" t="str">
        <f t="shared" si="1"/>
        <v>PLN0T3</v>
      </c>
      <c r="C96" t="s">
        <v>16</v>
      </c>
      <c r="D96" t="s">
        <v>7</v>
      </c>
      <c r="E96" t="s">
        <v>27</v>
      </c>
      <c r="F96" t="s">
        <v>20</v>
      </c>
      <c r="G96" t="s">
        <v>41</v>
      </c>
      <c r="H96" t="s">
        <v>17</v>
      </c>
      <c r="I96" s="8">
        <f>all_data_R!N96</f>
        <v>65.201894543474907</v>
      </c>
    </row>
    <row r="97" spans="1:9" x14ac:dyDescent="0.3">
      <c r="A97">
        <v>96</v>
      </c>
      <c r="B97" t="str">
        <f t="shared" si="1"/>
        <v>CON0T3</v>
      </c>
      <c r="C97" t="s">
        <v>6</v>
      </c>
      <c r="D97" t="s">
        <v>7</v>
      </c>
      <c r="E97" t="s">
        <v>44</v>
      </c>
      <c r="F97" t="s">
        <v>20</v>
      </c>
      <c r="G97" t="s">
        <v>41</v>
      </c>
      <c r="H97" t="s">
        <v>9</v>
      </c>
      <c r="I97" s="8">
        <f>all_data_R!N97</f>
        <v>62.044696113839734</v>
      </c>
    </row>
    <row r="98" spans="1:9" x14ac:dyDescent="0.3">
      <c r="A98">
        <v>97</v>
      </c>
      <c r="B98" t="str">
        <f t="shared" si="1"/>
        <v>LDN0T3</v>
      </c>
      <c r="C98" t="s">
        <v>10</v>
      </c>
      <c r="D98" t="s">
        <v>7</v>
      </c>
      <c r="E98" t="s">
        <v>24</v>
      </c>
      <c r="F98" t="s">
        <v>20</v>
      </c>
      <c r="G98" t="s">
        <v>41</v>
      </c>
      <c r="H98" t="s">
        <v>11</v>
      </c>
      <c r="I98" s="8">
        <f>all_data_R!N98</f>
        <v>70.555125485030786</v>
      </c>
    </row>
    <row r="99" spans="1:9" x14ac:dyDescent="0.3">
      <c r="A99">
        <v>98</v>
      </c>
      <c r="B99" t="str">
        <f t="shared" si="1"/>
        <v>BSN0T3</v>
      </c>
      <c r="C99" t="s">
        <v>12</v>
      </c>
      <c r="D99" t="s">
        <v>7</v>
      </c>
      <c r="E99" t="s">
        <v>25</v>
      </c>
      <c r="F99" t="s">
        <v>20</v>
      </c>
      <c r="G99" t="s">
        <v>41</v>
      </c>
      <c r="H99" t="s">
        <v>13</v>
      </c>
      <c r="I99" s="8">
        <f>all_data_R!N99</f>
        <v>58.462150086550473</v>
      </c>
    </row>
    <row r="100" spans="1:9" x14ac:dyDescent="0.3">
      <c r="A100">
        <v>99</v>
      </c>
      <c r="B100" t="str">
        <f t="shared" si="1"/>
        <v>HAN0T3</v>
      </c>
      <c r="C100" t="s">
        <v>14</v>
      </c>
      <c r="D100" t="s">
        <v>7</v>
      </c>
      <c r="E100" t="s">
        <v>45</v>
      </c>
      <c r="F100" t="s">
        <v>20</v>
      </c>
      <c r="G100" t="s">
        <v>41</v>
      </c>
      <c r="H100" t="s">
        <v>15</v>
      </c>
      <c r="I100" s="8">
        <f>all_data_R!N100</f>
        <v>104.88984980065214</v>
      </c>
    </row>
    <row r="101" spans="1:9" x14ac:dyDescent="0.3">
      <c r="A101">
        <v>100</v>
      </c>
      <c r="B101" t="str">
        <f t="shared" si="1"/>
        <v>PLN0T3</v>
      </c>
      <c r="C101" t="s">
        <v>16</v>
      </c>
      <c r="D101" t="s">
        <v>7</v>
      </c>
      <c r="E101" t="s">
        <v>27</v>
      </c>
      <c r="F101" t="s">
        <v>20</v>
      </c>
      <c r="G101" t="s">
        <v>41</v>
      </c>
      <c r="H101" t="s">
        <v>17</v>
      </c>
      <c r="I101" s="8">
        <f>all_data_R!N101</f>
        <v>66.787689999753482</v>
      </c>
    </row>
    <row r="102" spans="1:9" x14ac:dyDescent="0.3">
      <c r="A102">
        <v>101</v>
      </c>
      <c r="B102" t="str">
        <f t="shared" si="1"/>
        <v>CON1T3</v>
      </c>
      <c r="C102" t="s">
        <v>6</v>
      </c>
      <c r="D102" t="s">
        <v>18</v>
      </c>
      <c r="E102" t="s">
        <v>46</v>
      </c>
      <c r="F102" t="s">
        <v>20</v>
      </c>
      <c r="G102" t="s">
        <v>41</v>
      </c>
      <c r="H102" t="s">
        <v>9</v>
      </c>
      <c r="I102" s="8">
        <f>all_data_R!N102</f>
        <v>57.448959226004462</v>
      </c>
    </row>
    <row r="103" spans="1:9" x14ac:dyDescent="0.3">
      <c r="A103">
        <v>102</v>
      </c>
      <c r="B103" t="str">
        <f t="shared" si="1"/>
        <v>LDN1T3</v>
      </c>
      <c r="C103" t="s">
        <v>10</v>
      </c>
      <c r="D103" t="s">
        <v>18</v>
      </c>
      <c r="E103" t="s">
        <v>29</v>
      </c>
      <c r="F103" t="s">
        <v>20</v>
      </c>
      <c r="G103" t="s">
        <v>41</v>
      </c>
      <c r="H103" t="s">
        <v>11</v>
      </c>
      <c r="I103" s="8">
        <f>all_data_R!N103</f>
        <v>56.689194969766334</v>
      </c>
    </row>
    <row r="104" spans="1:9" x14ac:dyDescent="0.3">
      <c r="A104">
        <v>103</v>
      </c>
      <c r="B104" t="str">
        <f t="shared" si="1"/>
        <v>BSN1T3</v>
      </c>
      <c r="C104" t="s">
        <v>12</v>
      </c>
      <c r="D104" t="s">
        <v>18</v>
      </c>
      <c r="E104" t="s">
        <v>30</v>
      </c>
      <c r="F104" t="s">
        <v>20</v>
      </c>
      <c r="G104" t="s">
        <v>41</v>
      </c>
      <c r="H104" t="s">
        <v>13</v>
      </c>
      <c r="I104" s="8">
        <f>all_data_R!N104</f>
        <v>60.117240324255881</v>
      </c>
    </row>
    <row r="105" spans="1:9" x14ac:dyDescent="0.3">
      <c r="A105">
        <v>104</v>
      </c>
      <c r="B105" t="str">
        <f t="shared" si="1"/>
        <v>HAN1T3</v>
      </c>
      <c r="C105" t="s">
        <v>14</v>
      </c>
      <c r="D105" t="s">
        <v>18</v>
      </c>
      <c r="E105" t="s">
        <v>47</v>
      </c>
      <c r="F105" t="s">
        <v>20</v>
      </c>
      <c r="G105" t="s">
        <v>41</v>
      </c>
      <c r="H105" t="s">
        <v>15</v>
      </c>
      <c r="I105" s="8">
        <f>all_data_R!N105</f>
        <v>108.03026670147352</v>
      </c>
    </row>
    <row r="106" spans="1:9" x14ac:dyDescent="0.3">
      <c r="A106">
        <v>105</v>
      </c>
      <c r="B106" t="str">
        <f t="shared" si="1"/>
        <v>PLN1T3</v>
      </c>
      <c r="C106" t="s">
        <v>16</v>
      </c>
      <c r="D106" t="s">
        <v>18</v>
      </c>
      <c r="E106" t="s">
        <v>32</v>
      </c>
      <c r="F106" t="s">
        <v>20</v>
      </c>
      <c r="G106" t="s">
        <v>41</v>
      </c>
      <c r="H106" t="s">
        <v>17</v>
      </c>
      <c r="I106" s="8">
        <f>all_data_R!N106</f>
        <v>57.550065776466049</v>
      </c>
    </row>
    <row r="107" spans="1:9" x14ac:dyDescent="0.3">
      <c r="A107">
        <v>106</v>
      </c>
      <c r="B107" t="str">
        <f t="shared" si="1"/>
        <v>CON1T3</v>
      </c>
      <c r="C107" t="s">
        <v>6</v>
      </c>
      <c r="D107" t="s">
        <v>18</v>
      </c>
      <c r="E107" t="s">
        <v>46</v>
      </c>
      <c r="F107" t="s">
        <v>20</v>
      </c>
      <c r="G107" t="s">
        <v>41</v>
      </c>
      <c r="H107" t="s">
        <v>9</v>
      </c>
      <c r="I107" s="8">
        <f>all_data_R!N107</f>
        <v>102.12879771785015</v>
      </c>
    </row>
    <row r="108" spans="1:9" x14ac:dyDescent="0.3">
      <c r="A108">
        <v>107</v>
      </c>
      <c r="B108" t="str">
        <f t="shared" si="1"/>
        <v>LDN1T3</v>
      </c>
      <c r="C108" t="s">
        <v>10</v>
      </c>
      <c r="D108" t="s">
        <v>18</v>
      </c>
      <c r="E108" t="s">
        <v>29</v>
      </c>
      <c r="F108" t="s">
        <v>20</v>
      </c>
      <c r="G108" t="s">
        <v>41</v>
      </c>
      <c r="H108" t="s">
        <v>11</v>
      </c>
      <c r="I108" s="8">
        <f>all_data_R!N108</f>
        <v>90.38909946107087</v>
      </c>
    </row>
    <row r="109" spans="1:9" x14ac:dyDescent="0.3">
      <c r="A109">
        <v>108</v>
      </c>
      <c r="B109" t="str">
        <f t="shared" si="1"/>
        <v>BSN1T3</v>
      </c>
      <c r="C109" t="s">
        <v>12</v>
      </c>
      <c r="D109" t="s">
        <v>18</v>
      </c>
      <c r="E109" t="s">
        <v>30</v>
      </c>
      <c r="F109" t="s">
        <v>20</v>
      </c>
      <c r="G109" t="s">
        <v>41</v>
      </c>
      <c r="H109" t="s">
        <v>13</v>
      </c>
      <c r="I109" s="8">
        <f>all_data_R!N109</f>
        <v>93.638356712531433</v>
      </c>
    </row>
    <row r="110" spans="1:9" x14ac:dyDescent="0.3">
      <c r="A110">
        <v>109</v>
      </c>
      <c r="B110" t="str">
        <f t="shared" si="1"/>
        <v>HAN1T3</v>
      </c>
      <c r="C110" t="s">
        <v>14</v>
      </c>
      <c r="D110" t="s">
        <v>18</v>
      </c>
      <c r="E110" t="s">
        <v>47</v>
      </c>
      <c r="F110" t="s">
        <v>20</v>
      </c>
      <c r="G110" t="s">
        <v>41</v>
      </c>
      <c r="H110" t="s">
        <v>15</v>
      </c>
      <c r="I110" s="8">
        <f>all_data_R!N110</f>
        <v>102.00348741740369</v>
      </c>
    </row>
    <row r="111" spans="1:9" x14ac:dyDescent="0.3">
      <c r="A111">
        <v>110</v>
      </c>
      <c r="B111" t="str">
        <f t="shared" si="1"/>
        <v>PLN1T3</v>
      </c>
      <c r="C111" t="s">
        <v>16</v>
      </c>
      <c r="D111" t="s">
        <v>18</v>
      </c>
      <c r="E111" t="s">
        <v>32</v>
      </c>
      <c r="F111" t="s">
        <v>20</v>
      </c>
      <c r="G111" t="s">
        <v>41</v>
      </c>
      <c r="H111" t="s">
        <v>17</v>
      </c>
      <c r="I111" s="8">
        <f>all_data_R!N111</f>
        <v>94.363915385792168</v>
      </c>
    </row>
    <row r="112" spans="1:9" x14ac:dyDescent="0.3">
      <c r="A112">
        <v>111</v>
      </c>
      <c r="B112" t="str">
        <f t="shared" si="1"/>
        <v>CON1T3</v>
      </c>
      <c r="C112" t="s">
        <v>6</v>
      </c>
      <c r="D112" t="s">
        <v>18</v>
      </c>
      <c r="E112" t="s">
        <v>46</v>
      </c>
      <c r="F112" t="s">
        <v>20</v>
      </c>
      <c r="G112" t="s">
        <v>41</v>
      </c>
      <c r="H112" t="s">
        <v>9</v>
      </c>
      <c r="I112" s="8">
        <f>all_data_R!N112</f>
        <v>87.30635906059311</v>
      </c>
    </row>
    <row r="113" spans="1:9" x14ac:dyDescent="0.3">
      <c r="A113">
        <v>112</v>
      </c>
      <c r="B113" t="str">
        <f t="shared" si="1"/>
        <v>LDN1T3</v>
      </c>
      <c r="C113" t="s">
        <v>10</v>
      </c>
      <c r="D113" t="s">
        <v>18</v>
      </c>
      <c r="E113" t="s">
        <v>29</v>
      </c>
      <c r="F113" t="s">
        <v>20</v>
      </c>
      <c r="G113" t="s">
        <v>41</v>
      </c>
      <c r="H113" t="s">
        <v>11</v>
      </c>
      <c r="I113" s="8">
        <f>all_data_R!N113</f>
        <v>81.819293399748986</v>
      </c>
    </row>
    <row r="114" spans="1:9" x14ac:dyDescent="0.3">
      <c r="A114">
        <v>113</v>
      </c>
      <c r="B114" t="str">
        <f t="shared" si="1"/>
        <v>BSN1T3</v>
      </c>
      <c r="C114" t="s">
        <v>12</v>
      </c>
      <c r="D114" t="s">
        <v>18</v>
      </c>
      <c r="E114" t="s">
        <v>30</v>
      </c>
      <c r="F114" t="s">
        <v>20</v>
      </c>
      <c r="G114" t="s">
        <v>41</v>
      </c>
      <c r="H114" t="s">
        <v>13</v>
      </c>
      <c r="I114" s="8">
        <f>all_data_R!N114</f>
        <v>78.072289674459768</v>
      </c>
    </row>
    <row r="115" spans="1:9" x14ac:dyDescent="0.3">
      <c r="A115">
        <v>114</v>
      </c>
      <c r="B115" t="str">
        <f t="shared" si="1"/>
        <v>HAN1T3</v>
      </c>
      <c r="C115" t="s">
        <v>14</v>
      </c>
      <c r="D115" t="s">
        <v>18</v>
      </c>
      <c r="E115" t="s">
        <v>47</v>
      </c>
      <c r="F115" t="s">
        <v>20</v>
      </c>
      <c r="G115" t="s">
        <v>41</v>
      </c>
      <c r="H115" t="s">
        <v>15</v>
      </c>
      <c r="I115" s="8">
        <f>all_data_R!N115</f>
        <v>98.804602808287157</v>
      </c>
    </row>
    <row r="116" spans="1:9" x14ac:dyDescent="0.3">
      <c r="A116">
        <v>115</v>
      </c>
      <c r="B116" t="str">
        <f t="shared" si="1"/>
        <v>PLN1T3</v>
      </c>
      <c r="C116" t="s">
        <v>16</v>
      </c>
      <c r="D116" t="s">
        <v>18</v>
      </c>
      <c r="E116" t="s">
        <v>32</v>
      </c>
      <c r="F116" t="s">
        <v>20</v>
      </c>
      <c r="G116" t="s">
        <v>41</v>
      </c>
      <c r="H116" t="s">
        <v>17</v>
      </c>
      <c r="I116" s="8">
        <f>all_data_R!N116</f>
        <v>79.168417600741478</v>
      </c>
    </row>
    <row r="117" spans="1:9" x14ac:dyDescent="0.3">
      <c r="A117">
        <v>116</v>
      </c>
      <c r="B117" t="str">
        <f t="shared" si="1"/>
        <v>CON1T3</v>
      </c>
      <c r="C117" t="s">
        <v>6</v>
      </c>
      <c r="D117" t="s">
        <v>18</v>
      </c>
      <c r="E117" t="s">
        <v>46</v>
      </c>
      <c r="F117" t="s">
        <v>20</v>
      </c>
      <c r="G117" t="s">
        <v>41</v>
      </c>
      <c r="H117" t="s">
        <v>9</v>
      </c>
      <c r="I117" s="8">
        <f>all_data_R!N117</f>
        <v>77.821750552065481</v>
      </c>
    </row>
    <row r="118" spans="1:9" x14ac:dyDescent="0.3">
      <c r="A118">
        <v>117</v>
      </c>
      <c r="B118" t="str">
        <f t="shared" si="1"/>
        <v>LDN1T3</v>
      </c>
      <c r="C118" t="s">
        <v>10</v>
      </c>
      <c r="D118" t="s">
        <v>18</v>
      </c>
      <c r="E118" t="s">
        <v>29</v>
      </c>
      <c r="F118" t="s">
        <v>20</v>
      </c>
      <c r="G118" t="s">
        <v>41</v>
      </c>
      <c r="H118" t="s">
        <v>11</v>
      </c>
      <c r="I118" s="8">
        <f>all_data_R!N118</f>
        <v>76.599338156407782</v>
      </c>
    </row>
    <row r="119" spans="1:9" x14ac:dyDescent="0.3">
      <c r="A119">
        <v>118</v>
      </c>
      <c r="B119" t="str">
        <f t="shared" si="1"/>
        <v>BSN1T3</v>
      </c>
      <c r="C119" t="s">
        <v>12</v>
      </c>
      <c r="D119" t="s">
        <v>18</v>
      </c>
      <c r="E119" t="s">
        <v>30</v>
      </c>
      <c r="F119" t="s">
        <v>20</v>
      </c>
      <c r="G119" t="s">
        <v>41</v>
      </c>
      <c r="H119" t="s">
        <v>13</v>
      </c>
      <c r="I119" s="8">
        <f>all_data_R!N119</f>
        <v>82.138815702928966</v>
      </c>
    </row>
    <row r="120" spans="1:9" x14ac:dyDescent="0.3">
      <c r="A120">
        <v>119</v>
      </c>
      <c r="B120" t="str">
        <f t="shared" si="1"/>
        <v>HAN1T3</v>
      </c>
      <c r="C120" t="s">
        <v>14</v>
      </c>
      <c r="D120" t="s">
        <v>18</v>
      </c>
      <c r="E120" t="s">
        <v>47</v>
      </c>
      <c r="F120" t="s">
        <v>20</v>
      </c>
      <c r="G120" t="s">
        <v>41</v>
      </c>
      <c r="H120" t="s">
        <v>15</v>
      </c>
      <c r="I120" s="8">
        <f>all_data_R!N120</f>
        <v>94.131455313426343</v>
      </c>
    </row>
    <row r="121" spans="1:9" x14ac:dyDescent="0.3">
      <c r="A121">
        <v>120</v>
      </c>
      <c r="B121" t="str">
        <f t="shared" si="1"/>
        <v>PLN1T3</v>
      </c>
      <c r="C121" t="s">
        <v>16</v>
      </c>
      <c r="D121" t="s">
        <v>18</v>
      </c>
      <c r="E121" t="s">
        <v>32</v>
      </c>
      <c r="F121" t="s">
        <v>20</v>
      </c>
      <c r="G121" t="s">
        <v>41</v>
      </c>
      <c r="H121" t="s">
        <v>17</v>
      </c>
      <c r="I121" s="8">
        <f>all_data_R!N121</f>
        <v>81.068278501122236</v>
      </c>
    </row>
    <row r="122" spans="1:9" x14ac:dyDescent="0.3">
      <c r="A122">
        <v>121</v>
      </c>
      <c r="B122" t="str">
        <f>CONCATENATE(H122,D122,F122)</f>
        <v>CON0T4</v>
      </c>
      <c r="C122" t="s">
        <v>6</v>
      </c>
      <c r="D122" t="s">
        <v>7</v>
      </c>
      <c r="E122" t="s">
        <v>44</v>
      </c>
      <c r="F122" t="s">
        <v>21</v>
      </c>
      <c r="G122" t="s">
        <v>42</v>
      </c>
      <c r="H122" t="s">
        <v>9</v>
      </c>
      <c r="I122" s="8">
        <f>all_data_R!N122</f>
        <v>71.712875523293121</v>
      </c>
    </row>
    <row r="123" spans="1:9" x14ac:dyDescent="0.3">
      <c r="A123">
        <v>122</v>
      </c>
      <c r="B123" t="str">
        <f t="shared" ref="B123:B161" si="2">CONCATENATE(H123,D123,F123)</f>
        <v>LDN0T4</v>
      </c>
      <c r="C123" t="s">
        <v>10</v>
      </c>
      <c r="D123" t="s">
        <v>7</v>
      </c>
      <c r="E123" t="s">
        <v>24</v>
      </c>
      <c r="F123" t="s">
        <v>21</v>
      </c>
      <c r="G123" t="s">
        <v>42</v>
      </c>
      <c r="H123" t="s">
        <v>11</v>
      </c>
      <c r="I123" s="8">
        <f>all_data_R!N123</f>
        <v>67.635136185529504</v>
      </c>
    </row>
    <row r="124" spans="1:9" x14ac:dyDescent="0.3">
      <c r="A124">
        <v>123</v>
      </c>
      <c r="B124" t="str">
        <f t="shared" si="2"/>
        <v>BSN0T4</v>
      </c>
      <c r="C124" t="s">
        <v>12</v>
      </c>
      <c r="D124" t="s">
        <v>7</v>
      </c>
      <c r="E124" t="s">
        <v>25</v>
      </c>
      <c r="F124" t="s">
        <v>21</v>
      </c>
      <c r="G124" t="s">
        <v>42</v>
      </c>
      <c r="H124" t="s">
        <v>13</v>
      </c>
      <c r="I124" s="8">
        <f>all_data_R!N124</f>
        <v>62.447175548620422</v>
      </c>
    </row>
    <row r="125" spans="1:9" x14ac:dyDescent="0.3">
      <c r="A125">
        <v>124</v>
      </c>
      <c r="B125" t="str">
        <f t="shared" si="2"/>
        <v>HAN0T4</v>
      </c>
      <c r="C125" t="s">
        <v>14</v>
      </c>
      <c r="D125" t="s">
        <v>7</v>
      </c>
      <c r="E125" t="s">
        <v>45</v>
      </c>
      <c r="F125" t="s">
        <v>21</v>
      </c>
      <c r="G125" t="s">
        <v>42</v>
      </c>
      <c r="H125" t="s">
        <v>15</v>
      </c>
      <c r="I125" s="8">
        <f>all_data_R!N125</f>
        <v>68.800204660878293</v>
      </c>
    </row>
    <row r="126" spans="1:9" x14ac:dyDescent="0.3">
      <c r="A126">
        <v>125</v>
      </c>
      <c r="B126" t="str">
        <f t="shared" si="2"/>
        <v>PLN0T4</v>
      </c>
      <c r="C126" t="s">
        <v>16</v>
      </c>
      <c r="D126" t="s">
        <v>7</v>
      </c>
      <c r="E126" t="s">
        <v>27</v>
      </c>
      <c r="F126" t="s">
        <v>21</v>
      </c>
      <c r="G126" t="s">
        <v>42</v>
      </c>
      <c r="H126" t="s">
        <v>17</v>
      </c>
      <c r="I126" s="8">
        <f>all_data_R!N126</f>
        <v>72.573088622684523</v>
      </c>
    </row>
    <row r="127" spans="1:9" x14ac:dyDescent="0.3">
      <c r="A127">
        <v>126</v>
      </c>
      <c r="B127" t="str">
        <f t="shared" si="2"/>
        <v>CON0T4</v>
      </c>
      <c r="C127" t="s">
        <v>6</v>
      </c>
      <c r="D127" t="s">
        <v>7</v>
      </c>
      <c r="E127" t="s">
        <v>44</v>
      </c>
      <c r="F127" t="s">
        <v>21</v>
      </c>
      <c r="G127" t="s">
        <v>42</v>
      </c>
      <c r="H127" t="s">
        <v>9</v>
      </c>
      <c r="I127" s="8">
        <f>all_data_R!N127</f>
        <v>71.379429446860172</v>
      </c>
    </row>
    <row r="128" spans="1:9" x14ac:dyDescent="0.3">
      <c r="A128">
        <v>127</v>
      </c>
      <c r="B128" t="str">
        <f t="shared" si="2"/>
        <v>LDN0T4</v>
      </c>
      <c r="C128" t="s">
        <v>10</v>
      </c>
      <c r="D128" t="s">
        <v>7</v>
      </c>
      <c r="E128" t="s">
        <v>24</v>
      </c>
      <c r="F128" t="s">
        <v>21</v>
      </c>
      <c r="G128" t="s">
        <v>42</v>
      </c>
      <c r="H128" t="s">
        <v>11</v>
      </c>
      <c r="I128" s="8">
        <f>all_data_R!N128</f>
        <v>64.53196137074535</v>
      </c>
    </row>
    <row r="129" spans="1:9" x14ac:dyDescent="0.3">
      <c r="A129">
        <v>128</v>
      </c>
      <c r="B129" t="str">
        <f t="shared" si="2"/>
        <v>BSN0T4</v>
      </c>
      <c r="C129" t="s">
        <v>12</v>
      </c>
      <c r="D129" t="s">
        <v>7</v>
      </c>
      <c r="E129" t="s">
        <v>25</v>
      </c>
      <c r="F129" t="s">
        <v>21</v>
      </c>
      <c r="G129" t="s">
        <v>42</v>
      </c>
      <c r="H129" t="s">
        <v>13</v>
      </c>
      <c r="I129" s="8">
        <f>all_data_R!N129</f>
        <v>69.978892245223534</v>
      </c>
    </row>
    <row r="130" spans="1:9" x14ac:dyDescent="0.3">
      <c r="A130">
        <v>129</v>
      </c>
      <c r="B130" t="str">
        <f t="shared" si="2"/>
        <v>HAN0T4</v>
      </c>
      <c r="C130" t="s">
        <v>14</v>
      </c>
      <c r="D130" t="s">
        <v>7</v>
      </c>
      <c r="E130" t="s">
        <v>45</v>
      </c>
      <c r="F130" t="s">
        <v>21</v>
      </c>
      <c r="G130" t="s">
        <v>42</v>
      </c>
      <c r="H130" t="s">
        <v>15</v>
      </c>
      <c r="I130" s="8">
        <f>all_data_R!N130</f>
        <v>71.936050518727058</v>
      </c>
    </row>
    <row r="131" spans="1:9" x14ac:dyDescent="0.3">
      <c r="A131">
        <v>130</v>
      </c>
      <c r="B131" t="str">
        <f t="shared" si="2"/>
        <v>PLN0T4</v>
      </c>
      <c r="C131" t="s">
        <v>16</v>
      </c>
      <c r="D131" t="s">
        <v>7</v>
      </c>
      <c r="E131" t="s">
        <v>27</v>
      </c>
      <c r="F131" t="s">
        <v>21</v>
      </c>
      <c r="G131" t="s">
        <v>42</v>
      </c>
      <c r="H131" t="s">
        <v>17</v>
      </c>
      <c r="I131" s="8">
        <f>all_data_R!N131</f>
        <v>65.033759162395313</v>
      </c>
    </row>
    <row r="132" spans="1:9" x14ac:dyDescent="0.3">
      <c r="A132">
        <v>131</v>
      </c>
      <c r="B132" t="str">
        <f t="shared" si="2"/>
        <v>CON0T4</v>
      </c>
      <c r="C132" t="s">
        <v>6</v>
      </c>
      <c r="D132" t="s">
        <v>7</v>
      </c>
      <c r="E132" t="s">
        <v>44</v>
      </c>
      <c r="F132" t="s">
        <v>21</v>
      </c>
      <c r="G132" t="s">
        <v>42</v>
      </c>
      <c r="H132" t="s">
        <v>9</v>
      </c>
      <c r="I132" s="8">
        <f>all_data_R!N132</f>
        <v>73.00760312777183</v>
      </c>
    </row>
    <row r="133" spans="1:9" x14ac:dyDescent="0.3">
      <c r="A133">
        <v>132</v>
      </c>
      <c r="B133" t="str">
        <f t="shared" si="2"/>
        <v>LDN0T4</v>
      </c>
      <c r="C133" t="s">
        <v>10</v>
      </c>
      <c r="D133" t="s">
        <v>7</v>
      </c>
      <c r="E133" t="s">
        <v>24</v>
      </c>
      <c r="F133" t="s">
        <v>21</v>
      </c>
      <c r="G133" t="s">
        <v>42</v>
      </c>
      <c r="H133" t="s">
        <v>11</v>
      </c>
      <c r="I133" s="8">
        <f>all_data_R!N133</f>
        <v>73.9993801132822</v>
      </c>
    </row>
    <row r="134" spans="1:9" x14ac:dyDescent="0.3">
      <c r="A134">
        <v>133</v>
      </c>
      <c r="B134" t="str">
        <f t="shared" si="2"/>
        <v>BSN0T4</v>
      </c>
      <c r="C134" t="s">
        <v>12</v>
      </c>
      <c r="D134" t="s">
        <v>7</v>
      </c>
      <c r="E134" t="s">
        <v>25</v>
      </c>
      <c r="F134" t="s">
        <v>21</v>
      </c>
      <c r="G134" t="s">
        <v>42</v>
      </c>
      <c r="H134" t="s">
        <v>13</v>
      </c>
      <c r="I134" s="8">
        <f>all_data_R!N134</f>
        <v>74.815513379914321</v>
      </c>
    </row>
    <row r="135" spans="1:9" x14ac:dyDescent="0.3">
      <c r="A135">
        <v>134</v>
      </c>
      <c r="B135" t="str">
        <f t="shared" si="2"/>
        <v>HAN0T4</v>
      </c>
      <c r="C135" t="s">
        <v>14</v>
      </c>
      <c r="D135" t="s">
        <v>7</v>
      </c>
      <c r="E135" t="s">
        <v>45</v>
      </c>
      <c r="F135" t="s">
        <v>21</v>
      </c>
      <c r="G135" t="s">
        <v>42</v>
      </c>
      <c r="H135" t="s">
        <v>15</v>
      </c>
      <c r="I135" s="8">
        <f>all_data_R!N135</f>
        <v>66.949248113085488</v>
      </c>
    </row>
    <row r="136" spans="1:9" x14ac:dyDescent="0.3">
      <c r="A136">
        <v>135</v>
      </c>
      <c r="B136" t="str">
        <f t="shared" si="2"/>
        <v>PLN0T4</v>
      </c>
      <c r="C136" t="s">
        <v>16</v>
      </c>
      <c r="D136" t="s">
        <v>7</v>
      </c>
      <c r="E136" t="s">
        <v>27</v>
      </c>
      <c r="F136" t="s">
        <v>21</v>
      </c>
      <c r="G136" t="s">
        <v>42</v>
      </c>
      <c r="H136" t="s">
        <v>17</v>
      </c>
      <c r="I136" s="8">
        <f>all_data_R!N136</f>
        <v>81.426030760312386</v>
      </c>
    </row>
    <row r="137" spans="1:9" x14ac:dyDescent="0.3">
      <c r="A137">
        <v>136</v>
      </c>
      <c r="B137" t="str">
        <f t="shared" si="2"/>
        <v>CON0T4</v>
      </c>
      <c r="C137" t="s">
        <v>6</v>
      </c>
      <c r="D137" t="s">
        <v>7</v>
      </c>
      <c r="E137" t="s">
        <v>44</v>
      </c>
      <c r="F137" t="s">
        <v>21</v>
      </c>
      <c r="G137" t="s">
        <v>42</v>
      </c>
      <c r="H137" t="s">
        <v>9</v>
      </c>
      <c r="I137" s="8">
        <f>all_data_R!N137</f>
        <v>74.921107869724807</v>
      </c>
    </row>
    <row r="138" spans="1:9" x14ac:dyDescent="0.3">
      <c r="A138">
        <v>137</v>
      </c>
      <c r="B138" t="str">
        <f t="shared" si="2"/>
        <v>LDN0T4</v>
      </c>
      <c r="C138" t="s">
        <v>10</v>
      </c>
      <c r="D138" t="s">
        <v>7</v>
      </c>
      <c r="E138" t="s">
        <v>24</v>
      </c>
      <c r="F138" t="s">
        <v>21</v>
      </c>
      <c r="G138" t="s">
        <v>42</v>
      </c>
      <c r="H138" t="s">
        <v>11</v>
      </c>
      <c r="I138" s="8">
        <f>all_data_R!N138</f>
        <v>73.43284139998083</v>
      </c>
    </row>
    <row r="139" spans="1:9" x14ac:dyDescent="0.3">
      <c r="A139">
        <v>138</v>
      </c>
      <c r="B139" t="str">
        <f t="shared" si="2"/>
        <v>BSN0T4</v>
      </c>
      <c r="C139" t="s">
        <v>12</v>
      </c>
      <c r="D139" t="s">
        <v>7</v>
      </c>
      <c r="E139" t="s">
        <v>25</v>
      </c>
      <c r="F139" t="s">
        <v>21</v>
      </c>
      <c r="G139" t="s">
        <v>42</v>
      </c>
      <c r="H139" t="s">
        <v>13</v>
      </c>
      <c r="I139" s="8">
        <f>all_data_R!N139</f>
        <v>69.813533486276583</v>
      </c>
    </row>
    <row r="140" spans="1:9" x14ac:dyDescent="0.3">
      <c r="A140">
        <v>139</v>
      </c>
      <c r="B140" t="str">
        <f t="shared" si="2"/>
        <v>HAN0T4</v>
      </c>
      <c r="C140" t="s">
        <v>14</v>
      </c>
      <c r="D140" t="s">
        <v>7</v>
      </c>
      <c r="E140" t="s">
        <v>45</v>
      </c>
      <c r="F140" t="s">
        <v>21</v>
      </c>
      <c r="G140" t="s">
        <v>42</v>
      </c>
      <c r="H140" t="s">
        <v>15</v>
      </c>
      <c r="I140" s="8">
        <f>all_data_R!N140</f>
        <v>69.834837129850555</v>
      </c>
    </row>
    <row r="141" spans="1:9" x14ac:dyDescent="0.3">
      <c r="A141">
        <v>140</v>
      </c>
      <c r="B141" t="str">
        <f t="shared" si="2"/>
        <v>PLN0T4</v>
      </c>
      <c r="C141" t="s">
        <v>16</v>
      </c>
      <c r="D141" t="s">
        <v>7</v>
      </c>
      <c r="E141" t="s">
        <v>27</v>
      </c>
      <c r="F141" t="s">
        <v>21</v>
      </c>
      <c r="G141" t="s">
        <v>42</v>
      </c>
      <c r="H141" t="s">
        <v>17</v>
      </c>
      <c r="I141" s="8">
        <f>all_data_R!N141</f>
        <v>69.368305276554935</v>
      </c>
    </row>
    <row r="142" spans="1:9" x14ac:dyDescent="0.3">
      <c r="A142">
        <v>141</v>
      </c>
      <c r="B142" t="str">
        <f t="shared" si="2"/>
        <v>CON1T4</v>
      </c>
      <c r="C142" t="s">
        <v>6</v>
      </c>
      <c r="D142" t="s">
        <v>18</v>
      </c>
      <c r="E142" t="s">
        <v>46</v>
      </c>
      <c r="F142" t="s">
        <v>21</v>
      </c>
      <c r="G142" t="s">
        <v>42</v>
      </c>
      <c r="H142" t="s">
        <v>9</v>
      </c>
      <c r="I142" s="8">
        <f>all_data_R!N142</f>
        <v>65.778598355145974</v>
      </c>
    </row>
    <row r="143" spans="1:9" x14ac:dyDescent="0.3">
      <c r="A143">
        <v>142</v>
      </c>
      <c r="B143" t="str">
        <f t="shared" si="2"/>
        <v>LDN1T4</v>
      </c>
      <c r="C143" t="s">
        <v>10</v>
      </c>
      <c r="D143" t="s">
        <v>18</v>
      </c>
      <c r="E143" t="s">
        <v>29</v>
      </c>
      <c r="F143" t="s">
        <v>21</v>
      </c>
      <c r="G143" t="s">
        <v>42</v>
      </c>
      <c r="H143" t="s">
        <v>11</v>
      </c>
      <c r="I143" s="8">
        <f>all_data_R!N143</f>
        <v>64.861713817177957</v>
      </c>
    </row>
    <row r="144" spans="1:9" x14ac:dyDescent="0.3">
      <c r="A144">
        <v>143</v>
      </c>
      <c r="B144" t="str">
        <f t="shared" si="2"/>
        <v>BSN1T4</v>
      </c>
      <c r="C144" t="s">
        <v>12</v>
      </c>
      <c r="D144" t="s">
        <v>18</v>
      </c>
      <c r="E144" t="s">
        <v>30</v>
      </c>
      <c r="F144" t="s">
        <v>21</v>
      </c>
      <c r="G144" t="s">
        <v>42</v>
      </c>
      <c r="H144" t="s">
        <v>13</v>
      </c>
      <c r="I144" s="8">
        <f>all_data_R!N144</f>
        <v>65.223080212024456</v>
      </c>
    </row>
    <row r="145" spans="1:9" x14ac:dyDescent="0.3">
      <c r="A145">
        <v>144</v>
      </c>
      <c r="B145" t="str">
        <f t="shared" si="2"/>
        <v>HAN1T4</v>
      </c>
      <c r="C145" t="s">
        <v>14</v>
      </c>
      <c r="D145" t="s">
        <v>18</v>
      </c>
      <c r="E145" t="s">
        <v>47</v>
      </c>
      <c r="F145" t="s">
        <v>21</v>
      </c>
      <c r="G145" t="s">
        <v>42</v>
      </c>
      <c r="H145" t="s">
        <v>15</v>
      </c>
      <c r="I145" s="8">
        <f>all_data_R!N145</f>
        <v>68.37468791211225</v>
      </c>
    </row>
    <row r="146" spans="1:9" x14ac:dyDescent="0.3">
      <c r="A146">
        <v>145</v>
      </c>
      <c r="B146" t="str">
        <f t="shared" si="2"/>
        <v>PLN1T4</v>
      </c>
      <c r="C146" t="s">
        <v>16</v>
      </c>
      <c r="D146" t="s">
        <v>18</v>
      </c>
      <c r="E146" t="s">
        <v>32</v>
      </c>
      <c r="F146" t="s">
        <v>21</v>
      </c>
      <c r="G146" t="s">
        <v>42</v>
      </c>
      <c r="H146" t="s">
        <v>17</v>
      </c>
      <c r="I146" s="8">
        <f>all_data_R!N146</f>
        <v>59.288656454769921</v>
      </c>
    </row>
    <row r="147" spans="1:9" x14ac:dyDescent="0.3">
      <c r="A147">
        <v>146</v>
      </c>
      <c r="B147" t="str">
        <f t="shared" si="2"/>
        <v>CON1T4</v>
      </c>
      <c r="C147" t="s">
        <v>6</v>
      </c>
      <c r="D147" t="s">
        <v>18</v>
      </c>
      <c r="E147" t="s">
        <v>46</v>
      </c>
      <c r="F147" t="s">
        <v>21</v>
      </c>
      <c r="G147" t="s">
        <v>42</v>
      </c>
      <c r="H147" t="s">
        <v>9</v>
      </c>
      <c r="I147" s="8">
        <f>all_data_R!N147</f>
        <v>64.437708148465205</v>
      </c>
    </row>
    <row r="148" spans="1:9" x14ac:dyDescent="0.3">
      <c r="A148">
        <v>147</v>
      </c>
      <c r="B148" t="str">
        <f t="shared" si="2"/>
        <v>LDN1T4</v>
      </c>
      <c r="C148" t="s">
        <v>10</v>
      </c>
      <c r="D148" t="s">
        <v>18</v>
      </c>
      <c r="E148" t="s">
        <v>29</v>
      </c>
      <c r="F148" t="s">
        <v>21</v>
      </c>
      <c r="G148" t="s">
        <v>42</v>
      </c>
      <c r="H148" t="s">
        <v>11</v>
      </c>
      <c r="I148" s="8">
        <f>all_data_R!N148</f>
        <v>61.64983675461729</v>
      </c>
    </row>
    <row r="149" spans="1:9" x14ac:dyDescent="0.3">
      <c r="A149">
        <v>148</v>
      </c>
      <c r="B149" t="str">
        <f t="shared" si="2"/>
        <v>BSN1T4</v>
      </c>
      <c r="C149" t="s">
        <v>12</v>
      </c>
      <c r="D149" t="s">
        <v>18</v>
      </c>
      <c r="E149" t="s">
        <v>30</v>
      </c>
      <c r="F149" t="s">
        <v>21</v>
      </c>
      <c r="G149" t="s">
        <v>42</v>
      </c>
      <c r="H149" t="s">
        <v>13</v>
      </c>
      <c r="I149" s="8">
        <f>all_data_R!N149</f>
        <v>61.527450843447482</v>
      </c>
    </row>
    <row r="150" spans="1:9" x14ac:dyDescent="0.3">
      <c r="A150">
        <v>149</v>
      </c>
      <c r="B150" t="str">
        <f t="shared" si="2"/>
        <v>HAN1T4</v>
      </c>
      <c r="C150" t="s">
        <v>14</v>
      </c>
      <c r="D150" t="s">
        <v>18</v>
      </c>
      <c r="E150" t="s">
        <v>47</v>
      </c>
      <c r="F150" t="s">
        <v>21</v>
      </c>
      <c r="G150" t="s">
        <v>42</v>
      </c>
      <c r="H150" t="s">
        <v>15</v>
      </c>
      <c r="I150" s="8">
        <f>all_data_R!N150</f>
        <v>74.351049077652263</v>
      </c>
    </row>
    <row r="151" spans="1:9" x14ac:dyDescent="0.3">
      <c r="A151">
        <v>150</v>
      </c>
      <c r="B151" t="str">
        <f t="shared" si="2"/>
        <v>PLN1T4</v>
      </c>
      <c r="C151" t="s">
        <v>16</v>
      </c>
      <c r="D151" t="s">
        <v>18</v>
      </c>
      <c r="E151" t="s">
        <v>32</v>
      </c>
      <c r="F151" t="s">
        <v>21</v>
      </c>
      <c r="G151" t="s">
        <v>42</v>
      </c>
      <c r="H151" t="s">
        <v>17</v>
      </c>
      <c r="I151" s="8">
        <f>all_data_R!N151</f>
        <v>63.235033441373865</v>
      </c>
    </row>
    <row r="152" spans="1:9" x14ac:dyDescent="0.3">
      <c r="A152">
        <v>151</v>
      </c>
      <c r="B152" t="str">
        <f t="shared" si="2"/>
        <v>CON1T4</v>
      </c>
      <c r="C152" t="s">
        <v>6</v>
      </c>
      <c r="D152" t="s">
        <v>18</v>
      </c>
      <c r="E152" t="s">
        <v>46</v>
      </c>
      <c r="F152" t="s">
        <v>21</v>
      </c>
      <c r="G152" t="s">
        <v>42</v>
      </c>
      <c r="H152" t="s">
        <v>9</v>
      </c>
      <c r="I152" s="8">
        <f>all_data_R!N152</f>
        <v>70.785715267179313</v>
      </c>
    </row>
    <row r="153" spans="1:9" x14ac:dyDescent="0.3">
      <c r="A153">
        <v>152</v>
      </c>
      <c r="B153" t="str">
        <f t="shared" si="2"/>
        <v>LDN1T4</v>
      </c>
      <c r="C153" t="s">
        <v>10</v>
      </c>
      <c r="D153" t="s">
        <v>18</v>
      </c>
      <c r="E153" t="s">
        <v>29</v>
      </c>
      <c r="F153" t="s">
        <v>21</v>
      </c>
      <c r="G153" t="s">
        <v>42</v>
      </c>
      <c r="H153" t="s">
        <v>11</v>
      </c>
      <c r="I153" s="8">
        <f>all_data_R!N153</f>
        <v>67.700822730446063</v>
      </c>
    </row>
    <row r="154" spans="1:9" x14ac:dyDescent="0.3">
      <c r="A154">
        <v>153</v>
      </c>
      <c r="B154" t="str">
        <f t="shared" si="2"/>
        <v>BSN1T4</v>
      </c>
      <c r="C154" t="s">
        <v>12</v>
      </c>
      <c r="D154" t="s">
        <v>18</v>
      </c>
      <c r="E154" t="s">
        <v>30</v>
      </c>
      <c r="F154" t="s">
        <v>21</v>
      </c>
      <c r="G154" t="s">
        <v>42</v>
      </c>
      <c r="H154" t="s">
        <v>13</v>
      </c>
      <c r="I154" s="8">
        <f>all_data_R!N154</f>
        <v>67.210952309661465</v>
      </c>
    </row>
    <row r="155" spans="1:9" x14ac:dyDescent="0.3">
      <c r="A155">
        <v>154</v>
      </c>
      <c r="B155" t="str">
        <f t="shared" si="2"/>
        <v>HAN1T4</v>
      </c>
      <c r="C155" t="s">
        <v>14</v>
      </c>
      <c r="D155" t="s">
        <v>18</v>
      </c>
      <c r="E155" t="s">
        <v>47</v>
      </c>
      <c r="F155" t="s">
        <v>21</v>
      </c>
      <c r="G155" t="s">
        <v>42</v>
      </c>
      <c r="H155" t="s">
        <v>15</v>
      </c>
      <c r="I155" s="8">
        <f>all_data_R!N155</f>
        <v>76.323545324404392</v>
      </c>
    </row>
    <row r="156" spans="1:9" x14ac:dyDescent="0.3">
      <c r="A156">
        <v>155</v>
      </c>
      <c r="B156" t="str">
        <f t="shared" si="2"/>
        <v>PLN1T4</v>
      </c>
      <c r="C156" t="s">
        <v>16</v>
      </c>
      <c r="D156" t="s">
        <v>18</v>
      </c>
      <c r="E156" t="s">
        <v>32</v>
      </c>
      <c r="F156" t="s">
        <v>21</v>
      </c>
      <c r="G156" t="s">
        <v>42</v>
      </c>
      <c r="H156" t="s">
        <v>17</v>
      </c>
      <c r="I156" s="8">
        <f>all_data_R!N156</f>
        <v>65.361469554723158</v>
      </c>
    </row>
    <row r="157" spans="1:9" x14ac:dyDescent="0.3">
      <c r="A157">
        <v>156</v>
      </c>
      <c r="B157" t="str">
        <f t="shared" si="2"/>
        <v>CON1T4</v>
      </c>
      <c r="C157" t="s">
        <v>6</v>
      </c>
      <c r="D157" t="s">
        <v>18</v>
      </c>
      <c r="E157" t="s">
        <v>46</v>
      </c>
      <c r="F157" t="s">
        <v>21</v>
      </c>
      <c r="G157" t="s">
        <v>42</v>
      </c>
      <c r="H157" t="s">
        <v>9</v>
      </c>
      <c r="I157" s="8">
        <f>all_data_R!N157</f>
        <v>66.595878496803707</v>
      </c>
    </row>
    <row r="158" spans="1:9" x14ac:dyDescent="0.3">
      <c r="A158">
        <v>157</v>
      </c>
      <c r="B158" t="str">
        <f t="shared" si="2"/>
        <v>LDN1T4</v>
      </c>
      <c r="C158" t="s">
        <v>10</v>
      </c>
      <c r="D158" t="s">
        <v>18</v>
      </c>
      <c r="E158" t="s">
        <v>29</v>
      </c>
      <c r="F158" t="s">
        <v>21</v>
      </c>
      <c r="G158" t="s">
        <v>42</v>
      </c>
      <c r="H158" t="s">
        <v>11</v>
      </c>
      <c r="I158" s="8">
        <f>all_data_R!N158</f>
        <v>66.078604278540354</v>
      </c>
    </row>
    <row r="159" spans="1:9" x14ac:dyDescent="0.3">
      <c r="A159">
        <v>158</v>
      </c>
      <c r="B159" t="str">
        <f t="shared" si="2"/>
        <v>BSN1T4</v>
      </c>
      <c r="C159" t="s">
        <v>12</v>
      </c>
      <c r="D159" t="s">
        <v>18</v>
      </c>
      <c r="E159" t="s">
        <v>30</v>
      </c>
      <c r="F159" t="s">
        <v>21</v>
      </c>
      <c r="G159" t="s">
        <v>42</v>
      </c>
      <c r="H159" t="s">
        <v>13</v>
      </c>
      <c r="I159" s="8">
        <f>all_data_R!N159</f>
        <v>64.393854445672943</v>
      </c>
    </row>
    <row r="160" spans="1:9" x14ac:dyDescent="0.3">
      <c r="A160">
        <v>159</v>
      </c>
      <c r="B160" t="str">
        <f t="shared" si="2"/>
        <v>HAN1T4</v>
      </c>
      <c r="C160" t="s">
        <v>14</v>
      </c>
      <c r="D160" t="s">
        <v>18</v>
      </c>
      <c r="E160" t="s">
        <v>47</v>
      </c>
      <c r="F160" t="s">
        <v>21</v>
      </c>
      <c r="G160" t="s">
        <v>42</v>
      </c>
      <c r="H160" t="s">
        <v>15</v>
      </c>
      <c r="I160" s="8">
        <f>all_data_R!N160</f>
        <v>74.069308188659051</v>
      </c>
    </row>
    <row r="161" spans="1:17" x14ac:dyDescent="0.3">
      <c r="A161">
        <v>160</v>
      </c>
      <c r="B161" t="str">
        <f t="shared" si="2"/>
        <v>PLN1T4</v>
      </c>
      <c r="C161" t="s">
        <v>16</v>
      </c>
      <c r="D161" t="s">
        <v>18</v>
      </c>
      <c r="E161" t="s">
        <v>32</v>
      </c>
      <c r="F161" t="s">
        <v>21</v>
      </c>
      <c r="G161" t="s">
        <v>42</v>
      </c>
      <c r="H161" t="s">
        <v>17</v>
      </c>
      <c r="I161" s="8">
        <f>all_data_R!N161</f>
        <v>66.359027460397712</v>
      </c>
    </row>
    <row r="162" spans="1:17" x14ac:dyDescent="0.3">
      <c r="I162" t="s">
        <v>39</v>
      </c>
      <c r="J162" t="s">
        <v>40</v>
      </c>
      <c r="K162" t="s">
        <v>41</v>
      </c>
      <c r="L162" t="s">
        <v>42</v>
      </c>
      <c r="N162" t="s">
        <v>39</v>
      </c>
      <c r="O162" t="s">
        <v>40</v>
      </c>
      <c r="P162" t="s">
        <v>41</v>
      </c>
      <c r="Q162" t="s">
        <v>42</v>
      </c>
    </row>
    <row r="163" spans="1:17" x14ac:dyDescent="0.3">
      <c r="D163" s="2"/>
      <c r="E163" s="2"/>
      <c r="F163" s="2"/>
      <c r="G163">
        <v>1</v>
      </c>
      <c r="H163" s="2" t="s">
        <v>48</v>
      </c>
      <c r="I163">
        <f>AVERAGE(I2,I7,I12,I17)</f>
        <v>88.026230600660341</v>
      </c>
      <c r="J163">
        <f>AVERAGE(I42,I47,I52,I57)</f>
        <v>96.316747215540119</v>
      </c>
      <c r="K163">
        <f>AVERAGE(I82,I87,I92,I97)</f>
        <v>73.613945223014028</v>
      </c>
      <c r="L163">
        <f>AVERAGE(I122,I127,I132,I137)</f>
        <v>72.755253991912483</v>
      </c>
      <c r="N163">
        <f>STDEVA(I2,I7,I12,I17)</f>
        <v>21.373080277770892</v>
      </c>
      <c r="O163">
        <f>STDEVA(I42,I47,I52,I57)</f>
        <v>15.867583037891166</v>
      </c>
      <c r="P163">
        <f>STDEVA(I82,I87,I92,I97)</f>
        <v>7.9390312803650653</v>
      </c>
      <c r="Q163">
        <f>STDEVA(I122,I127,I132,I137)</f>
        <v>1.6056202495207561</v>
      </c>
    </row>
    <row r="164" spans="1:17" x14ac:dyDescent="0.3">
      <c r="D164" s="2"/>
      <c r="E164" s="2"/>
      <c r="F164" s="2"/>
      <c r="G164" s="2">
        <v>2</v>
      </c>
      <c r="H164" s="2" t="s">
        <v>24</v>
      </c>
      <c r="I164">
        <f>AVERAGE(I3,I8,I13,I18)</f>
        <v>93.575864526002064</v>
      </c>
      <c r="J164">
        <f>AVERAGE(I43,I48,I53,I58)</f>
        <v>100.93792826694315</v>
      </c>
      <c r="K164">
        <f>AVERAGE(I83,I88,I93,I98)</f>
        <v>72.659922800541054</v>
      </c>
      <c r="L164">
        <f>AVERAGE(I123,I128,I133,I138)</f>
        <v>69.899829767384475</v>
      </c>
      <c r="N164">
        <f>STDEVA(I3,I8,I13,I18)</f>
        <v>25.074787573041142</v>
      </c>
      <c r="O164">
        <f>STDEVA(I43,I48,I53,I58)</f>
        <v>14.302227545556367</v>
      </c>
      <c r="P164">
        <f>STDEVA(I83,I88,I93,I98)</f>
        <v>2.878449764874965</v>
      </c>
      <c r="Q164">
        <f>STDEVA(I123,I128,I133,I138)</f>
        <v>4.590981462895253</v>
      </c>
    </row>
    <row r="165" spans="1:17" x14ac:dyDescent="0.3">
      <c r="D165" s="2"/>
      <c r="E165" s="2"/>
      <c r="F165" s="2"/>
      <c r="G165">
        <v>3</v>
      </c>
      <c r="H165" s="2" t="s">
        <v>25</v>
      </c>
      <c r="I165">
        <f>AVERAGE(I4,I9,I14,I19)</f>
        <v>92.576900757220457</v>
      </c>
      <c r="J165">
        <f>AVERAGE(I44,I49,I54,I59)</f>
        <v>105.24110966899275</v>
      </c>
      <c r="K165">
        <f>AVERAGE(I84,I89,I94,I99)</f>
        <v>68.061767028278751</v>
      </c>
      <c r="L165">
        <f>AVERAGE(I124,I129,I134,I139)</f>
        <v>69.263778665008715</v>
      </c>
      <c r="N165">
        <f>STDEVA(I4,I9,I14,I19)</f>
        <v>25.039052777107393</v>
      </c>
      <c r="O165">
        <f>STDEVA(I44,I49,I54,I59)</f>
        <v>15.298947233496783</v>
      </c>
      <c r="P165">
        <f>STDEVA(I84,I89,I94,I99)</f>
        <v>7.3628092896165978</v>
      </c>
      <c r="Q165">
        <f>STDEVA(I124,I129,I134,I139)</f>
        <v>5.1023345698205498</v>
      </c>
    </row>
    <row r="166" spans="1:17" x14ac:dyDescent="0.3">
      <c r="D166" s="2"/>
      <c r="E166" s="2"/>
      <c r="F166" s="2"/>
      <c r="G166" s="2">
        <v>4</v>
      </c>
      <c r="H166" s="2" t="s">
        <v>26</v>
      </c>
      <c r="I166">
        <f>AVERAGE(I5,I10,I15,I20)</f>
        <v>62.538904360042302</v>
      </c>
      <c r="J166">
        <f>AVERAGE(I45,I50,I55,I60)</f>
        <v>66.575731808412655</v>
      </c>
      <c r="K166">
        <f>AVERAGE(I85,I90,I95,I100)</f>
        <v>105.61091349388903</v>
      </c>
      <c r="L166">
        <f>AVERAGE(I125,I130,I135,I140)</f>
        <v>69.380085105635345</v>
      </c>
      <c r="N166">
        <f>STDEVA(I5,I10,I15,I20)</f>
        <v>3.3208238309338989</v>
      </c>
      <c r="O166">
        <f>STDEVA(I45,I50,I55,I60)</f>
        <v>3.6638058809171512</v>
      </c>
      <c r="P166">
        <f>STDEVA(I85,I90,I95,I100)</f>
        <v>0.90622493940128279</v>
      </c>
      <c r="Q166">
        <f>STDEVA(I125,I130,I135,I140)</f>
        <v>2.0804637632836727</v>
      </c>
    </row>
    <row r="167" spans="1:17" x14ac:dyDescent="0.3">
      <c r="D167" s="2"/>
      <c r="E167" s="2"/>
      <c r="F167" s="2"/>
      <c r="G167">
        <v>5</v>
      </c>
      <c r="H167" s="2" t="s">
        <v>27</v>
      </c>
      <c r="I167">
        <f>AVERAGE(I6,I11,I16,I21)</f>
        <v>99.132996892680922</v>
      </c>
      <c r="J167">
        <f>AVERAGE(I46,I51,I56,I61)</f>
        <v>100.11167319237737</v>
      </c>
      <c r="K167">
        <f>AVERAGE(I86,I91,I96,I101)</f>
        <v>71.583734295620232</v>
      </c>
      <c r="L167">
        <f>AVERAGE(I126,I131,I136,I141)</f>
        <v>72.100295955486786</v>
      </c>
      <c r="N167">
        <f>STDEVA(I6,I11,I16,I21)</f>
        <v>30.181174020283564</v>
      </c>
      <c r="O167">
        <f>STDEVA(I46,I51,I56,I61)</f>
        <v>12.282347709885039</v>
      </c>
      <c r="P167">
        <f>STDEVA(I86,I91,I96,I101)</f>
        <v>6.5671669620088204</v>
      </c>
      <c r="Q167">
        <f>STDEVA(I126,I131,I136,I141)</f>
        <v>6.9424438030129219</v>
      </c>
    </row>
    <row r="168" spans="1:17" x14ac:dyDescent="0.3">
      <c r="D168" s="2"/>
      <c r="E168" s="2"/>
      <c r="F168" s="2"/>
      <c r="G168" s="2">
        <v>6</v>
      </c>
      <c r="H168" s="2" t="s">
        <v>49</v>
      </c>
      <c r="I168">
        <f>AVERAGE(I22,I27,I32,I37)</f>
        <v>83.411510664745805</v>
      </c>
      <c r="J168">
        <f>AVERAGE(I62,I67,I72,I77)</f>
        <v>66.547100870049618</v>
      </c>
      <c r="K168">
        <f>AVERAGE(I102,I107,I112,I117)</f>
        <v>81.176466639128307</v>
      </c>
      <c r="L168">
        <f>AVERAGE(I142,I147,I152,I157)</f>
        <v>66.899475066898546</v>
      </c>
      <c r="N168">
        <f>STDEVA(I22,I27,I32,I37)</f>
        <v>22.827887170505623</v>
      </c>
      <c r="O168">
        <f>STDEVA(I62,I67,I72,I77)</f>
        <v>2.6548826449739522</v>
      </c>
      <c r="P168">
        <f>STDEVA(I102,I107,I112,I117)</f>
        <v>18.715630604708849</v>
      </c>
      <c r="Q168">
        <f>STDEVA(I142,I147,I152,I157)</f>
        <v>2.7393244139929642</v>
      </c>
    </row>
    <row r="169" spans="1:17" x14ac:dyDescent="0.3">
      <c r="D169" s="2"/>
      <c r="E169" s="2"/>
      <c r="F169" s="2"/>
      <c r="G169">
        <v>7</v>
      </c>
      <c r="H169" s="2" t="s">
        <v>29</v>
      </c>
      <c r="I169">
        <f>AVERAGE(I23,I28,I33,I38)</f>
        <v>83.398297053970651</v>
      </c>
      <c r="J169">
        <f>AVERAGE(I63,I68,I73,I78)</f>
        <v>70.323931970077183</v>
      </c>
      <c r="K169">
        <f>AVERAGE(I103,I108,I113,I118)</f>
        <v>76.374231496748493</v>
      </c>
      <c r="L169">
        <f>AVERAGE(I143,I148,I153,I158)</f>
        <v>65.072744395195414</v>
      </c>
      <c r="N169">
        <f>STDEVA(I23,I28,I33,I38)</f>
        <v>23.027700267835094</v>
      </c>
      <c r="O169">
        <f>STDEVA(I63,I68,I73,I78)</f>
        <v>5.6825513292432133</v>
      </c>
      <c r="P169">
        <f>STDEVA(I103,I108,I113,I118)</f>
        <v>14.301708047895811</v>
      </c>
      <c r="Q169">
        <f>STDEVA(I143,I148,I153,I158)</f>
        <v>2.5612093798258013</v>
      </c>
    </row>
    <row r="170" spans="1:17" x14ac:dyDescent="0.3">
      <c r="D170" s="2"/>
      <c r="E170" s="2"/>
      <c r="F170" s="2"/>
      <c r="G170" s="2">
        <v>8</v>
      </c>
      <c r="H170" s="2" t="s">
        <v>30</v>
      </c>
      <c r="I170">
        <f>AVERAGE(I24,I29,I34,I39)</f>
        <v>87.331202540265878</v>
      </c>
      <c r="J170">
        <f>AVERAGE(I64,I69,I74,I79)</f>
        <v>69.975954115416073</v>
      </c>
      <c r="K170">
        <f>AVERAGE(I104,I109,I114,I119)</f>
        <v>78.49167560354401</v>
      </c>
      <c r="L170">
        <f>AVERAGE(I144,I149,I154,I159)</f>
        <v>64.58883445270159</v>
      </c>
      <c r="N170">
        <f>STDEVA(I24,I29,I34,I39)</f>
        <v>22.404421971196491</v>
      </c>
      <c r="O170">
        <f>STDEVA(I64,I69,I74,I79)</f>
        <v>5.7690971543093204</v>
      </c>
      <c r="P170">
        <f>STDEVA(I104,I109,I114,I119)</f>
        <v>13.910659412984492</v>
      </c>
      <c r="Q170">
        <f>STDEVA(I144,I149,I154,I159)</f>
        <v>2.3585204786869731</v>
      </c>
    </row>
    <row r="171" spans="1:17" x14ac:dyDescent="0.3">
      <c r="D171" s="2"/>
      <c r="E171" s="2"/>
      <c r="F171" s="2"/>
      <c r="G171">
        <v>9</v>
      </c>
      <c r="H171" s="2" t="s">
        <v>31</v>
      </c>
      <c r="I171">
        <f>AVERAGE(I25,I30,I35,I40)</f>
        <v>63.664392222660155</v>
      </c>
      <c r="J171">
        <f>AVERAGE(I65,I70,I75,I80)</f>
        <v>115.31323103322705</v>
      </c>
      <c r="K171">
        <f>AVERAGE(I105,I110,I115,I120)</f>
        <v>100.74245306014767</v>
      </c>
      <c r="L171">
        <f>AVERAGE(I145,I150,I155,I160)</f>
        <v>73.279647625706986</v>
      </c>
      <c r="N171">
        <f>STDEVA(I25,I30,I35,I40)</f>
        <v>2.4448057721805614</v>
      </c>
      <c r="O171">
        <f>STDEVA(I65,I70,I75,I80)</f>
        <v>6.4516838480245751</v>
      </c>
      <c r="P171">
        <f>STDEVA(I105,I110,I115,I120)</f>
        <v>5.8356087979080522</v>
      </c>
      <c r="Q171">
        <f>STDEVA(I145,I150,I155,I160)</f>
        <v>3.4203025143026426</v>
      </c>
    </row>
    <row r="172" spans="1:17" x14ac:dyDescent="0.3">
      <c r="D172" s="2"/>
      <c r="E172" s="2"/>
      <c r="F172" s="2"/>
      <c r="G172" s="2">
        <v>10</v>
      </c>
      <c r="H172" s="2" t="s">
        <v>32</v>
      </c>
      <c r="I172">
        <f>AVERAGE(I26,I31,I36,I41)</f>
        <v>90.482571248575823</v>
      </c>
      <c r="J172">
        <f>AVERAGE(I66,I71,I76,I81)</f>
        <v>74.929621973430585</v>
      </c>
      <c r="K172">
        <f>AVERAGE(I106,I111,I116,I121)</f>
        <v>78.037669316030474</v>
      </c>
      <c r="L172">
        <f>AVERAGE(I146,I151,I156,I161)</f>
        <v>63.561046727816162</v>
      </c>
      <c r="N172">
        <f>STDEVA(I26,I31,I36,I41)</f>
        <v>22.765314542260256</v>
      </c>
      <c r="O172">
        <f>STDEVA(I66,I71,I76,I81)</f>
        <v>10.974501808300888</v>
      </c>
      <c r="P172">
        <f>STDEVA(I106,I111,I116,I121)</f>
        <v>15.239765891037909</v>
      </c>
      <c r="Q172">
        <f>STDEVA(I146,I151,I156,I161)</f>
        <v>3.1320824725041119</v>
      </c>
    </row>
    <row r="173" spans="1:17" x14ac:dyDescent="0.3">
      <c r="D173" s="2"/>
      <c r="E173" s="2"/>
      <c r="F173" s="2"/>
      <c r="G173" s="2"/>
      <c r="H173" s="2"/>
    </row>
    <row r="174" spans="1:17" x14ac:dyDescent="0.3">
      <c r="H174" s="2"/>
    </row>
    <row r="175" spans="1:17" x14ac:dyDescent="0.3">
      <c r="G175" s="2"/>
      <c r="H175" s="2"/>
    </row>
    <row r="176" spans="1:17" x14ac:dyDescent="0.3">
      <c r="H176" s="2"/>
    </row>
    <row r="177" spans="7:8" x14ac:dyDescent="0.3">
      <c r="G177" s="2"/>
      <c r="H177" s="2"/>
    </row>
    <row r="178" spans="7:8" x14ac:dyDescent="0.3">
      <c r="H178" s="2"/>
    </row>
    <row r="179" spans="7:8" x14ac:dyDescent="0.3">
      <c r="G179" s="2"/>
      <c r="H179" s="2"/>
    </row>
    <row r="180" spans="7:8" x14ac:dyDescent="0.3">
      <c r="H180" s="2"/>
    </row>
    <row r="181" spans="7:8" x14ac:dyDescent="0.3">
      <c r="G181" s="2"/>
      <c r="H181" s="2"/>
    </row>
    <row r="182" spans="7:8" x14ac:dyDescent="0.3">
      <c r="H182" s="2"/>
    </row>
    <row r="183" spans="7:8" x14ac:dyDescent="0.3">
      <c r="G183" s="2"/>
      <c r="H183" s="2"/>
    </row>
    <row r="184" spans="7:8" x14ac:dyDescent="0.3">
      <c r="H184" s="2"/>
    </row>
    <row r="185" spans="7:8" x14ac:dyDescent="0.3">
      <c r="G185" s="2"/>
      <c r="H185" s="2"/>
    </row>
    <row r="186" spans="7:8" x14ac:dyDescent="0.3">
      <c r="H186" s="2"/>
    </row>
    <row r="187" spans="7:8" x14ac:dyDescent="0.3">
      <c r="G187" s="2"/>
      <c r="H187" s="2"/>
    </row>
    <row r="188" spans="7:8" x14ac:dyDescent="0.3">
      <c r="H188" s="2"/>
    </row>
    <row r="189" spans="7:8" x14ac:dyDescent="0.3">
      <c r="G189" s="2"/>
      <c r="H189" s="2"/>
    </row>
    <row r="190" spans="7:8" x14ac:dyDescent="0.3">
      <c r="H190" s="2"/>
    </row>
    <row r="191" spans="7:8" x14ac:dyDescent="0.3">
      <c r="G191" s="2"/>
      <c r="H191" s="2"/>
    </row>
    <row r="192" spans="7:8" x14ac:dyDescent="0.3">
      <c r="H192" s="2"/>
    </row>
    <row r="193" spans="7:8" x14ac:dyDescent="0.3">
      <c r="G193" s="2"/>
      <c r="H193" s="2"/>
    </row>
    <row r="194" spans="7:8" x14ac:dyDescent="0.3">
      <c r="H194" s="2"/>
    </row>
    <row r="195" spans="7:8" x14ac:dyDescent="0.3">
      <c r="G195" s="2"/>
      <c r="H195" s="2"/>
    </row>
    <row r="196" spans="7:8" x14ac:dyDescent="0.3">
      <c r="H196" s="2"/>
    </row>
    <row r="197" spans="7:8" x14ac:dyDescent="0.3">
      <c r="G197" s="2"/>
      <c r="H197" s="2"/>
    </row>
    <row r="198" spans="7:8" x14ac:dyDescent="0.3">
      <c r="H198" s="2"/>
    </row>
    <row r="199" spans="7:8" x14ac:dyDescent="0.3">
      <c r="G199" s="2"/>
      <c r="H199" s="2"/>
    </row>
    <row r="200" spans="7:8" x14ac:dyDescent="0.3">
      <c r="H200" s="2"/>
    </row>
    <row r="201" spans="7:8" x14ac:dyDescent="0.3">
      <c r="G201" s="2"/>
      <c r="H201" s="2"/>
    </row>
    <row r="322" spans="8:8" x14ac:dyDescent="0.3">
      <c r="H322" s="2"/>
    </row>
    <row r="323" spans="8:8" x14ac:dyDescent="0.3">
      <c r="H323" s="2"/>
    </row>
    <row r="324" spans="8:8" x14ac:dyDescent="0.3">
      <c r="H324" s="2"/>
    </row>
    <row r="325" spans="8:8" x14ac:dyDescent="0.3">
      <c r="H325" s="2"/>
    </row>
    <row r="326" spans="8:8" x14ac:dyDescent="0.3">
      <c r="H326" s="2"/>
    </row>
    <row r="327" spans="8:8" x14ac:dyDescent="0.3">
      <c r="H327" s="2"/>
    </row>
    <row r="328" spans="8:8" x14ac:dyDescent="0.3">
      <c r="H328" s="2"/>
    </row>
    <row r="329" spans="8:8" x14ac:dyDescent="0.3">
      <c r="H329" s="2"/>
    </row>
    <row r="330" spans="8:8" x14ac:dyDescent="0.3">
      <c r="H330" s="2"/>
    </row>
    <row r="331" spans="8:8" x14ac:dyDescent="0.3">
      <c r="H331" s="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44EB-E3D9-4DB7-B583-4F53479D8AD4}">
  <dimension ref="A1:F33"/>
  <sheetViews>
    <sheetView tabSelected="1" workbookViewId="0">
      <selection activeCell="G12" sqref="G12"/>
    </sheetView>
  </sheetViews>
  <sheetFormatPr defaultRowHeight="14.4" x14ac:dyDescent="0.3"/>
  <cols>
    <col min="2" max="2" width="10.6640625" customWidth="1"/>
    <col min="5" max="5" width="13.5546875" customWidth="1"/>
  </cols>
  <sheetData>
    <row r="1" spans="1:6" x14ac:dyDescent="0.3">
      <c r="A1" t="s">
        <v>64</v>
      </c>
      <c r="B1" t="s">
        <v>51</v>
      </c>
      <c r="C1" t="s">
        <v>2</v>
      </c>
      <c r="D1" t="s">
        <v>3</v>
      </c>
      <c r="E1" t="s">
        <v>43</v>
      </c>
      <c r="F1" t="s">
        <v>62</v>
      </c>
    </row>
    <row r="2" spans="1:6" x14ac:dyDescent="0.3">
      <c r="A2">
        <v>122</v>
      </c>
      <c r="B2" t="s">
        <v>53</v>
      </c>
      <c r="C2" t="s">
        <v>10</v>
      </c>
      <c r="D2" t="s">
        <v>7</v>
      </c>
      <c r="E2" t="s">
        <v>24</v>
      </c>
      <c r="F2">
        <v>-15.622180347363294</v>
      </c>
    </row>
    <row r="3" spans="1:6" x14ac:dyDescent="0.3">
      <c r="A3">
        <v>127</v>
      </c>
      <c r="B3" t="s">
        <v>53</v>
      </c>
      <c r="C3" t="s">
        <v>10</v>
      </c>
      <c r="D3" t="s">
        <v>7</v>
      </c>
      <c r="E3" t="s">
        <v>24</v>
      </c>
      <c r="F3">
        <v>-47.46318259425405</v>
      </c>
    </row>
    <row r="4" spans="1:6" x14ac:dyDescent="0.3">
      <c r="A4">
        <v>132</v>
      </c>
      <c r="B4" t="s">
        <v>53</v>
      </c>
      <c r="C4" t="s">
        <v>10</v>
      </c>
      <c r="D4" t="s">
        <v>7</v>
      </c>
      <c r="E4" t="s">
        <v>24</v>
      </c>
      <c r="F4">
        <v>19.42025404254867</v>
      </c>
    </row>
    <row r="5" spans="1:6" x14ac:dyDescent="0.3">
      <c r="A5">
        <v>137</v>
      </c>
      <c r="B5" t="s">
        <v>53</v>
      </c>
      <c r="C5" t="s">
        <v>10</v>
      </c>
      <c r="D5" t="s">
        <v>7</v>
      </c>
      <c r="E5" t="s">
        <v>24</v>
      </c>
      <c r="F5">
        <v>14.14619705720404</v>
      </c>
    </row>
    <row r="6" spans="1:6" x14ac:dyDescent="0.3">
      <c r="A6">
        <v>123</v>
      </c>
      <c r="B6" t="s">
        <v>54</v>
      </c>
      <c r="C6" t="s">
        <v>12</v>
      </c>
      <c r="D6" t="s">
        <v>7</v>
      </c>
      <c r="E6" t="s">
        <v>25</v>
      </c>
      <c r="F6">
        <v>84.530575833731334</v>
      </c>
    </row>
    <row r="7" spans="1:6" x14ac:dyDescent="0.3">
      <c r="A7">
        <v>128</v>
      </c>
      <c r="B7" t="s">
        <v>54</v>
      </c>
      <c r="C7" t="s">
        <v>12</v>
      </c>
      <c r="D7" t="s">
        <v>7</v>
      </c>
      <c r="E7" t="s">
        <v>25</v>
      </c>
      <c r="F7">
        <v>82.148361238283513</v>
      </c>
    </row>
    <row r="8" spans="1:6" x14ac:dyDescent="0.3">
      <c r="A8">
        <v>133</v>
      </c>
      <c r="B8" t="s">
        <v>54</v>
      </c>
      <c r="C8" t="s">
        <v>12</v>
      </c>
      <c r="D8" t="s">
        <v>7</v>
      </c>
      <c r="E8" t="s">
        <v>25</v>
      </c>
      <c r="F8">
        <v>105.66883122124742</v>
      </c>
    </row>
    <row r="9" spans="1:6" x14ac:dyDescent="0.3">
      <c r="A9">
        <v>138</v>
      </c>
      <c r="B9" t="s">
        <v>54</v>
      </c>
      <c r="C9" t="s">
        <v>12</v>
      </c>
      <c r="D9" t="s">
        <v>7</v>
      </c>
      <c r="E9" t="s">
        <v>25</v>
      </c>
      <c r="F9">
        <v>57.859697868284798</v>
      </c>
    </row>
    <row r="10" spans="1:6" x14ac:dyDescent="0.3">
      <c r="A10">
        <v>124</v>
      </c>
      <c r="B10" t="s">
        <v>55</v>
      </c>
      <c r="C10" t="s">
        <v>14</v>
      </c>
      <c r="D10" t="s">
        <v>7</v>
      </c>
      <c r="E10" t="s">
        <v>45</v>
      </c>
      <c r="F10">
        <v>355.6050977463143</v>
      </c>
    </row>
    <row r="11" spans="1:6" x14ac:dyDescent="0.3">
      <c r="A11">
        <v>129</v>
      </c>
      <c r="B11" t="s">
        <v>55</v>
      </c>
      <c r="C11" t="s">
        <v>14</v>
      </c>
      <c r="D11" t="s">
        <v>7</v>
      </c>
      <c r="E11" t="s">
        <v>45</v>
      </c>
      <c r="F11">
        <v>381.88036920138171</v>
      </c>
    </row>
    <row r="12" spans="1:6" x14ac:dyDescent="0.3">
      <c r="A12">
        <v>134</v>
      </c>
      <c r="B12" t="s">
        <v>55</v>
      </c>
      <c r="C12" t="s">
        <v>14</v>
      </c>
      <c r="D12" t="s">
        <v>7</v>
      </c>
      <c r="E12" t="s">
        <v>45</v>
      </c>
      <c r="F12">
        <v>352.72129765278373</v>
      </c>
    </row>
    <row r="13" spans="1:6" x14ac:dyDescent="0.3">
      <c r="A13">
        <v>139</v>
      </c>
      <c r="B13" t="s">
        <v>55</v>
      </c>
      <c r="C13" t="s">
        <v>14</v>
      </c>
      <c r="D13" t="s">
        <v>7</v>
      </c>
      <c r="E13" t="s">
        <v>45</v>
      </c>
      <c r="F13">
        <v>350.16102816882443</v>
      </c>
    </row>
    <row r="14" spans="1:6" x14ac:dyDescent="0.3">
      <c r="A14">
        <v>125</v>
      </c>
      <c r="B14" t="s">
        <v>56</v>
      </c>
      <c r="C14" t="s">
        <v>16</v>
      </c>
      <c r="D14" t="s">
        <v>7</v>
      </c>
      <c r="E14" t="s">
        <v>27</v>
      </c>
      <c r="F14">
        <v>8.9020381831311113</v>
      </c>
    </row>
    <row r="15" spans="1:6" x14ac:dyDescent="0.3">
      <c r="A15">
        <v>130</v>
      </c>
      <c r="B15" t="s">
        <v>56</v>
      </c>
      <c r="C15" t="s">
        <v>16</v>
      </c>
      <c r="D15" t="s">
        <v>7</v>
      </c>
      <c r="E15" t="s">
        <v>27</v>
      </c>
      <c r="F15">
        <v>-22.508180607463835</v>
      </c>
    </row>
    <row r="16" spans="1:6" x14ac:dyDescent="0.3">
      <c r="A16">
        <v>135</v>
      </c>
      <c r="B16" t="s">
        <v>56</v>
      </c>
      <c r="C16" t="s">
        <v>16</v>
      </c>
      <c r="D16" t="s">
        <v>7</v>
      </c>
      <c r="E16" t="s">
        <v>27</v>
      </c>
      <c r="F16">
        <v>49.104283902494139</v>
      </c>
    </row>
    <row r="17" spans="1:6" x14ac:dyDescent="0.3">
      <c r="A17">
        <v>140</v>
      </c>
      <c r="B17" t="s">
        <v>56</v>
      </c>
      <c r="C17" t="s">
        <v>16</v>
      </c>
      <c r="D17" t="s">
        <v>7</v>
      </c>
      <c r="E17" t="s">
        <v>27</v>
      </c>
      <c r="F17">
        <v>55.110405883676286</v>
      </c>
    </row>
    <row r="18" spans="1:6" x14ac:dyDescent="0.3">
      <c r="A18">
        <v>142</v>
      </c>
      <c r="B18" t="s">
        <v>58</v>
      </c>
      <c r="C18" t="s">
        <v>10</v>
      </c>
      <c r="D18" t="s">
        <v>18</v>
      </c>
      <c r="E18" t="s">
        <v>29</v>
      </c>
      <c r="F18">
        <v>-250.55183664632602</v>
      </c>
    </row>
    <row r="19" spans="1:6" x14ac:dyDescent="0.3">
      <c r="A19">
        <v>147</v>
      </c>
      <c r="B19" t="s">
        <v>58</v>
      </c>
      <c r="C19" t="s">
        <v>10</v>
      </c>
      <c r="D19" t="s">
        <v>18</v>
      </c>
      <c r="E19" t="s">
        <v>29</v>
      </c>
      <c r="F19">
        <v>-237.59637855650649</v>
      </c>
    </row>
    <row r="20" spans="1:6" x14ac:dyDescent="0.3">
      <c r="A20">
        <v>152</v>
      </c>
      <c r="B20" t="s">
        <v>58</v>
      </c>
      <c r="C20" t="s">
        <v>10</v>
      </c>
      <c r="D20" t="s">
        <v>18</v>
      </c>
      <c r="E20" t="s">
        <v>29</v>
      </c>
      <c r="F20">
        <v>-237.95502924342952</v>
      </c>
    </row>
    <row r="21" spans="1:6" x14ac:dyDescent="0.3">
      <c r="A21">
        <v>157</v>
      </c>
      <c r="B21" t="s">
        <v>58</v>
      </c>
      <c r="C21" t="s">
        <v>10</v>
      </c>
      <c r="D21" t="s">
        <v>18</v>
      </c>
      <c r="E21" t="s">
        <v>29</v>
      </c>
      <c r="F21">
        <v>-175.1559150239618</v>
      </c>
    </row>
    <row r="22" spans="1:6" x14ac:dyDescent="0.3">
      <c r="A22">
        <v>143</v>
      </c>
      <c r="B22" t="s">
        <v>59</v>
      </c>
      <c r="C22" t="s">
        <v>12</v>
      </c>
      <c r="D22" t="s">
        <v>18</v>
      </c>
      <c r="E22" t="s">
        <v>30</v>
      </c>
      <c r="F22">
        <v>-143.64826355881823</v>
      </c>
    </row>
    <row r="23" spans="1:6" x14ac:dyDescent="0.3">
      <c r="A23">
        <v>148</v>
      </c>
      <c r="B23" t="s">
        <v>59</v>
      </c>
      <c r="C23" t="s">
        <v>12</v>
      </c>
      <c r="D23" t="s">
        <v>18</v>
      </c>
      <c r="E23" t="s">
        <v>30</v>
      </c>
      <c r="F23">
        <v>-162.065525514303</v>
      </c>
    </row>
    <row r="24" spans="1:6" x14ac:dyDescent="0.3">
      <c r="A24">
        <v>153</v>
      </c>
      <c r="B24" t="s">
        <v>59</v>
      </c>
      <c r="C24" t="s">
        <v>12</v>
      </c>
      <c r="D24" t="s">
        <v>18</v>
      </c>
      <c r="E24" t="s">
        <v>30</v>
      </c>
      <c r="F24">
        <v>-79.939062508941717</v>
      </c>
    </row>
    <row r="25" spans="1:6" x14ac:dyDescent="0.3">
      <c r="A25">
        <v>158</v>
      </c>
      <c r="B25" t="s">
        <v>59</v>
      </c>
      <c r="C25" t="s">
        <v>12</v>
      </c>
      <c r="D25" t="s">
        <v>18</v>
      </c>
      <c r="E25" t="s">
        <v>30</v>
      </c>
      <c r="F25">
        <v>-77.082523090712556</v>
      </c>
    </row>
    <row r="26" spans="1:6" x14ac:dyDescent="0.3">
      <c r="A26">
        <v>144</v>
      </c>
      <c r="B26" t="s">
        <v>60</v>
      </c>
      <c r="C26" t="s">
        <v>14</v>
      </c>
      <c r="D26" t="s">
        <v>18</v>
      </c>
      <c r="E26" t="s">
        <v>47</v>
      </c>
      <c r="F26">
        <v>202.52915479757206</v>
      </c>
    </row>
    <row r="27" spans="1:6" x14ac:dyDescent="0.3">
      <c r="A27">
        <v>149</v>
      </c>
      <c r="B27" t="s">
        <v>60</v>
      </c>
      <c r="C27" t="s">
        <v>14</v>
      </c>
      <c r="D27" t="s">
        <v>18</v>
      </c>
      <c r="E27" t="s">
        <v>47</v>
      </c>
      <c r="F27">
        <v>205.45978847114472</v>
      </c>
    </row>
    <row r="28" spans="1:6" x14ac:dyDescent="0.3">
      <c r="A28">
        <v>154</v>
      </c>
      <c r="B28" t="s">
        <v>60</v>
      </c>
      <c r="C28" t="s">
        <v>14</v>
      </c>
      <c r="D28" t="s">
        <v>18</v>
      </c>
      <c r="E28" t="s">
        <v>47</v>
      </c>
      <c r="F28">
        <v>201.54737208008251</v>
      </c>
    </row>
    <row r="29" spans="1:6" x14ac:dyDescent="0.3">
      <c r="A29">
        <v>159</v>
      </c>
      <c r="B29" t="s">
        <v>60</v>
      </c>
      <c r="C29" t="s">
        <v>14</v>
      </c>
      <c r="D29" t="s">
        <v>18</v>
      </c>
      <c r="E29" t="s">
        <v>47</v>
      </c>
      <c r="F29">
        <v>207.97897270150474</v>
      </c>
    </row>
    <row r="30" spans="1:6" x14ac:dyDescent="0.3">
      <c r="A30">
        <v>145</v>
      </c>
      <c r="B30" t="s">
        <v>61</v>
      </c>
      <c r="C30" t="s">
        <v>16</v>
      </c>
      <c r="D30" t="s">
        <v>18</v>
      </c>
      <c r="E30" t="s">
        <v>32</v>
      </c>
      <c r="F30">
        <v>-135.73874335262167</v>
      </c>
    </row>
    <row r="31" spans="1:6" x14ac:dyDescent="0.3">
      <c r="A31">
        <v>150</v>
      </c>
      <c r="B31" t="s">
        <v>61</v>
      </c>
      <c r="C31" t="s">
        <v>16</v>
      </c>
      <c r="D31" t="s">
        <v>18</v>
      </c>
      <c r="E31" t="s">
        <v>32</v>
      </c>
      <c r="F31">
        <v>-209.0180755136119</v>
      </c>
    </row>
    <row r="32" spans="1:6" x14ac:dyDescent="0.3">
      <c r="A32">
        <v>155</v>
      </c>
      <c r="B32" t="s">
        <v>61</v>
      </c>
      <c r="C32" t="s">
        <v>16</v>
      </c>
      <c r="D32" t="s">
        <v>18</v>
      </c>
      <c r="E32" t="s">
        <v>32</v>
      </c>
      <c r="F32">
        <v>-184.20768593565015</v>
      </c>
    </row>
    <row r="33" spans="1:6" x14ac:dyDescent="0.3">
      <c r="A33">
        <v>160</v>
      </c>
      <c r="B33" t="s">
        <v>61</v>
      </c>
      <c r="C33" t="s">
        <v>16</v>
      </c>
      <c r="D33" t="s">
        <v>18</v>
      </c>
      <c r="E33" t="s">
        <v>32</v>
      </c>
      <c r="F33" s="6">
        <v>-145.65886468574286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9B1A-AAAC-4AAC-922A-4833A2DCA9E9}">
  <dimension ref="A1:G41"/>
  <sheetViews>
    <sheetView topLeftCell="A16" workbookViewId="0">
      <selection activeCell="H9" sqref="H9"/>
    </sheetView>
  </sheetViews>
  <sheetFormatPr defaultRowHeight="14.4" x14ac:dyDescent="0.3"/>
  <cols>
    <col min="3" max="3" width="11.44140625" customWidth="1"/>
    <col min="5" max="5" width="10.33203125" customWidth="1"/>
  </cols>
  <sheetData>
    <row r="1" spans="1:7" x14ac:dyDescent="0.3">
      <c r="A1" t="s">
        <v>64</v>
      </c>
      <c r="B1" t="s">
        <v>51</v>
      </c>
      <c r="C1" t="s">
        <v>2</v>
      </c>
      <c r="D1" t="s">
        <v>3</v>
      </c>
      <c r="E1" t="s">
        <v>43</v>
      </c>
      <c r="F1" t="s">
        <v>63</v>
      </c>
    </row>
    <row r="2" spans="1:7" x14ac:dyDescent="0.3">
      <c r="A2">
        <v>121</v>
      </c>
      <c r="B2" t="s">
        <v>52</v>
      </c>
      <c r="C2" t="s">
        <v>6</v>
      </c>
      <c r="D2" t="s">
        <v>7</v>
      </c>
      <c r="E2" t="s">
        <v>44</v>
      </c>
      <c r="F2">
        <v>866.91151719794334</v>
      </c>
      <c r="G2" s="8"/>
    </row>
    <row r="3" spans="1:7" x14ac:dyDescent="0.3">
      <c r="A3">
        <v>126</v>
      </c>
      <c r="B3" t="s">
        <v>52</v>
      </c>
      <c r="C3" t="s">
        <v>6</v>
      </c>
      <c r="D3" t="s">
        <v>7</v>
      </c>
      <c r="E3" t="s">
        <v>44</v>
      </c>
      <c r="F3">
        <v>825.99869805017204</v>
      </c>
      <c r="G3" s="8"/>
    </row>
    <row r="4" spans="1:7" x14ac:dyDescent="0.3">
      <c r="A4">
        <v>131</v>
      </c>
      <c r="B4" t="s">
        <v>52</v>
      </c>
      <c r="C4" t="s">
        <v>6</v>
      </c>
      <c r="D4" t="s">
        <v>7</v>
      </c>
      <c r="E4" t="s">
        <v>44</v>
      </c>
      <c r="F4">
        <v>891.22932822596022</v>
      </c>
      <c r="G4" s="8"/>
    </row>
    <row r="5" spans="1:7" x14ac:dyDescent="0.3">
      <c r="A5">
        <v>136</v>
      </c>
      <c r="B5" t="s">
        <v>52</v>
      </c>
      <c r="C5" t="s">
        <v>6</v>
      </c>
      <c r="D5" t="s">
        <v>7</v>
      </c>
      <c r="E5" t="s">
        <v>44</v>
      </c>
      <c r="F5">
        <v>932.26934789000541</v>
      </c>
      <c r="G5" s="8"/>
    </row>
    <row r="6" spans="1:7" x14ac:dyDescent="0.3">
      <c r="A6">
        <v>122</v>
      </c>
      <c r="B6" t="s">
        <v>53</v>
      </c>
      <c r="C6" t="s">
        <v>10</v>
      </c>
      <c r="D6" t="s">
        <v>7</v>
      </c>
      <c r="E6" t="s">
        <v>24</v>
      </c>
      <c r="F6">
        <v>895.43285077947019</v>
      </c>
      <c r="G6" s="8"/>
    </row>
    <row r="7" spans="1:7" x14ac:dyDescent="0.3">
      <c r="A7">
        <v>127</v>
      </c>
      <c r="B7" t="s">
        <v>53</v>
      </c>
      <c r="C7" t="s">
        <v>10</v>
      </c>
      <c r="D7" t="s">
        <v>7</v>
      </c>
      <c r="E7" t="s">
        <v>24</v>
      </c>
      <c r="F7">
        <v>836.92276960440154</v>
      </c>
      <c r="G7" s="8"/>
    </row>
    <row r="8" spans="1:7" x14ac:dyDescent="0.3">
      <c r="A8">
        <v>132</v>
      </c>
      <c r="B8" t="s">
        <v>53</v>
      </c>
      <c r="C8" t="s">
        <v>10</v>
      </c>
      <c r="D8" t="s">
        <v>7</v>
      </c>
      <c r="E8" t="s">
        <v>24</v>
      </c>
      <c r="F8">
        <v>889.16070558530146</v>
      </c>
      <c r="G8" s="8"/>
    </row>
    <row r="9" spans="1:7" x14ac:dyDescent="0.3">
      <c r="A9">
        <v>137</v>
      </c>
      <c r="B9" t="s">
        <v>53</v>
      </c>
      <c r="C9" t="s">
        <v>10</v>
      </c>
      <c r="D9" t="s">
        <v>7</v>
      </c>
      <c r="E9" t="s">
        <v>24</v>
      </c>
      <c r="F9">
        <v>882.93441837370028</v>
      </c>
      <c r="G9" s="8"/>
    </row>
    <row r="10" spans="1:7" x14ac:dyDescent="0.3">
      <c r="A10">
        <v>123</v>
      </c>
      <c r="B10" t="s">
        <v>54</v>
      </c>
      <c r="C10" t="s">
        <v>12</v>
      </c>
      <c r="D10" t="s">
        <v>7</v>
      </c>
      <c r="E10" t="s">
        <v>25</v>
      </c>
      <c r="F10">
        <v>1039.6723839620386</v>
      </c>
      <c r="G10" s="8"/>
    </row>
    <row r="11" spans="1:7" x14ac:dyDescent="0.3">
      <c r="A11">
        <v>128</v>
      </c>
      <c r="B11" t="s">
        <v>54</v>
      </c>
      <c r="C11" t="s">
        <v>12</v>
      </c>
      <c r="D11" t="s">
        <v>7</v>
      </c>
      <c r="E11" t="s">
        <v>25</v>
      </c>
      <c r="F11">
        <v>1049.243623500128</v>
      </c>
      <c r="G11" s="8"/>
    </row>
    <row r="12" spans="1:7" x14ac:dyDescent="0.3">
      <c r="A12">
        <v>133</v>
      </c>
      <c r="B12" t="s">
        <v>54</v>
      </c>
      <c r="C12" t="s">
        <v>12</v>
      </c>
      <c r="D12" t="s">
        <v>7</v>
      </c>
      <c r="E12" t="s">
        <v>25</v>
      </c>
      <c r="F12">
        <v>1063.8074010775506</v>
      </c>
      <c r="G12" s="8"/>
    </row>
    <row r="13" spans="1:7" x14ac:dyDescent="0.3">
      <c r="A13">
        <v>138</v>
      </c>
      <c r="B13" t="s">
        <v>54</v>
      </c>
      <c r="C13" t="s">
        <v>12</v>
      </c>
      <c r="D13" t="s">
        <v>7</v>
      </c>
      <c r="E13" t="s">
        <v>25</v>
      </c>
      <c r="F13">
        <v>1011.2818507256687</v>
      </c>
      <c r="G13" s="8"/>
    </row>
    <row r="14" spans="1:7" x14ac:dyDescent="0.3">
      <c r="A14">
        <v>124</v>
      </c>
      <c r="B14" t="s">
        <v>55</v>
      </c>
      <c r="C14" t="s">
        <v>14</v>
      </c>
      <c r="D14" t="s">
        <v>7</v>
      </c>
      <c r="E14" t="s">
        <v>45</v>
      </c>
      <c r="F14">
        <v>3001.7857157432491</v>
      </c>
      <c r="G14" s="8"/>
    </row>
    <row r="15" spans="1:7" x14ac:dyDescent="0.3">
      <c r="A15">
        <v>129</v>
      </c>
      <c r="B15" t="s">
        <v>55</v>
      </c>
      <c r="C15" t="s">
        <v>14</v>
      </c>
      <c r="D15" t="s">
        <v>7</v>
      </c>
      <c r="E15" t="s">
        <v>45</v>
      </c>
      <c r="F15">
        <v>2961.1893438334009</v>
      </c>
      <c r="G15" s="8"/>
    </row>
    <row r="16" spans="1:7" x14ac:dyDescent="0.3">
      <c r="A16">
        <v>134</v>
      </c>
      <c r="B16" t="s">
        <v>55</v>
      </c>
      <c r="C16" t="s">
        <v>14</v>
      </c>
      <c r="D16" t="s">
        <v>7</v>
      </c>
      <c r="E16" t="s">
        <v>45</v>
      </c>
      <c r="F16">
        <v>3001.8629383456623</v>
      </c>
      <c r="G16" s="8"/>
    </row>
    <row r="17" spans="1:7" x14ac:dyDescent="0.3">
      <c r="A17">
        <v>139</v>
      </c>
      <c r="B17" t="s">
        <v>55</v>
      </c>
      <c r="C17" t="s">
        <v>14</v>
      </c>
      <c r="D17" t="s">
        <v>7</v>
      </c>
      <c r="E17" t="s">
        <v>45</v>
      </c>
      <c r="F17">
        <v>2958.3012828016572</v>
      </c>
      <c r="G17" s="8"/>
    </row>
    <row r="18" spans="1:7" x14ac:dyDescent="0.3">
      <c r="A18">
        <v>125</v>
      </c>
      <c r="B18" t="s">
        <v>56</v>
      </c>
      <c r="C18" t="s">
        <v>16</v>
      </c>
      <c r="D18" t="s">
        <v>7</v>
      </c>
      <c r="E18" t="s">
        <v>27</v>
      </c>
      <c r="F18">
        <v>902.86381009699119</v>
      </c>
      <c r="G18" s="8"/>
    </row>
    <row r="19" spans="1:7" x14ac:dyDescent="0.3">
      <c r="A19">
        <v>130</v>
      </c>
      <c r="B19" t="s">
        <v>56</v>
      </c>
      <c r="C19" t="s">
        <v>16</v>
      </c>
      <c r="D19" t="s">
        <v>7</v>
      </c>
      <c r="E19" t="s">
        <v>27</v>
      </c>
      <c r="F19">
        <v>859.89313171439255</v>
      </c>
      <c r="G19" s="8"/>
    </row>
    <row r="20" spans="1:7" x14ac:dyDescent="0.3">
      <c r="A20">
        <v>135</v>
      </c>
      <c r="B20" t="s">
        <v>56</v>
      </c>
      <c r="C20" t="s">
        <v>16</v>
      </c>
      <c r="D20" t="s">
        <v>7</v>
      </c>
      <c r="E20" t="s">
        <v>27</v>
      </c>
      <c r="F20">
        <v>927.33376697292522</v>
      </c>
      <c r="G20" s="8"/>
    </row>
    <row r="21" spans="1:7" x14ac:dyDescent="0.3">
      <c r="A21">
        <v>140</v>
      </c>
      <c r="B21" t="s">
        <v>56</v>
      </c>
      <c r="C21" t="s">
        <v>16</v>
      </c>
      <c r="D21" t="s">
        <v>7</v>
      </c>
      <c r="E21" t="s">
        <v>27</v>
      </c>
      <c r="F21">
        <v>935.99468866161897</v>
      </c>
      <c r="G21" s="8"/>
    </row>
    <row r="22" spans="1:7" x14ac:dyDescent="0.3">
      <c r="A22">
        <v>141</v>
      </c>
      <c r="B22" t="s">
        <v>57</v>
      </c>
      <c r="C22" t="s">
        <v>6</v>
      </c>
      <c r="D22" t="s">
        <v>18</v>
      </c>
      <c r="E22" t="s">
        <v>46</v>
      </c>
      <c r="F22">
        <v>707.72107664882128</v>
      </c>
      <c r="G22" s="8"/>
    </row>
    <row r="23" spans="1:7" x14ac:dyDescent="0.3">
      <c r="A23">
        <v>146</v>
      </c>
      <c r="B23" t="s">
        <v>57</v>
      </c>
      <c r="C23" t="s">
        <v>6</v>
      </c>
      <c r="D23" t="s">
        <v>18</v>
      </c>
      <c r="E23" t="s">
        <v>46</v>
      </c>
      <c r="F23">
        <v>708.34849999849303</v>
      </c>
      <c r="G23" s="8"/>
    </row>
    <row r="24" spans="1:7" x14ac:dyDescent="0.3">
      <c r="A24">
        <v>151</v>
      </c>
      <c r="B24" t="s">
        <v>57</v>
      </c>
      <c r="C24" t="s">
        <v>6</v>
      </c>
      <c r="D24" t="s">
        <v>18</v>
      </c>
      <c r="E24" t="s">
        <v>46</v>
      </c>
      <c r="F24">
        <v>685.62854254678746</v>
      </c>
      <c r="G24" s="8"/>
    </row>
    <row r="25" spans="1:7" x14ac:dyDescent="0.3">
      <c r="A25">
        <v>156</v>
      </c>
      <c r="B25" t="s">
        <v>57</v>
      </c>
      <c r="C25" t="s">
        <v>6</v>
      </c>
      <c r="D25" t="s">
        <v>18</v>
      </c>
      <c r="E25" t="s">
        <v>46</v>
      </c>
      <c r="F25">
        <v>671.96675767122792</v>
      </c>
      <c r="G25" s="8"/>
    </row>
    <row r="26" spans="1:7" x14ac:dyDescent="0.3">
      <c r="A26">
        <v>142</v>
      </c>
      <c r="B26" t="s">
        <v>58</v>
      </c>
      <c r="C26" t="s">
        <v>10</v>
      </c>
      <c r="D26" t="s">
        <v>18</v>
      </c>
      <c r="E26" t="s">
        <v>29</v>
      </c>
      <c r="F26">
        <v>671.53528464679459</v>
      </c>
      <c r="G26" s="8"/>
    </row>
    <row r="27" spans="1:7" x14ac:dyDescent="0.3">
      <c r="A27">
        <v>147</v>
      </c>
      <c r="B27" t="s">
        <v>58</v>
      </c>
      <c r="C27" t="s">
        <v>10</v>
      </c>
      <c r="D27" t="s">
        <v>18</v>
      </c>
      <c r="E27" t="s">
        <v>29</v>
      </c>
      <c r="F27">
        <v>677.06747960147823</v>
      </c>
      <c r="G27" s="8"/>
    </row>
    <row r="28" spans="1:7" x14ac:dyDescent="0.3">
      <c r="A28">
        <v>152</v>
      </c>
      <c r="B28" t="s">
        <v>58</v>
      </c>
      <c r="C28" t="s">
        <v>10</v>
      </c>
      <c r="D28" t="s">
        <v>18</v>
      </c>
      <c r="E28" t="s">
        <v>29</v>
      </c>
      <c r="F28">
        <v>697.1604442336303</v>
      </c>
      <c r="G28" s="8"/>
    </row>
    <row r="29" spans="1:7" x14ac:dyDescent="0.3">
      <c r="A29">
        <v>157</v>
      </c>
      <c r="B29" t="s">
        <v>58</v>
      </c>
      <c r="C29" t="s">
        <v>10</v>
      </c>
      <c r="D29" t="s">
        <v>18</v>
      </c>
      <c r="E29" t="s">
        <v>29</v>
      </c>
      <c r="F29">
        <v>689.65217689445649</v>
      </c>
      <c r="G29" s="8"/>
    </row>
    <row r="30" spans="1:7" x14ac:dyDescent="0.3">
      <c r="A30">
        <v>143</v>
      </c>
      <c r="B30" t="s">
        <v>59</v>
      </c>
      <c r="C30" t="s">
        <v>12</v>
      </c>
      <c r="D30" t="s">
        <v>18</v>
      </c>
      <c r="E30" t="s">
        <v>30</v>
      </c>
      <c r="F30">
        <v>806.53450083758435</v>
      </c>
      <c r="G30" s="8"/>
    </row>
    <row r="31" spans="1:7" x14ac:dyDescent="0.3">
      <c r="A31">
        <v>148</v>
      </c>
      <c r="B31" t="s">
        <v>59</v>
      </c>
      <c r="C31" t="s">
        <v>12</v>
      </c>
      <c r="D31" t="s">
        <v>18</v>
      </c>
      <c r="E31" t="s">
        <v>30</v>
      </c>
      <c r="F31">
        <v>793.6767882429757</v>
      </c>
      <c r="G31" s="8"/>
    </row>
    <row r="32" spans="1:7" x14ac:dyDescent="0.3">
      <c r="A32">
        <v>153</v>
      </c>
      <c r="B32" t="s">
        <v>59</v>
      </c>
      <c r="C32" t="s">
        <v>12</v>
      </c>
      <c r="D32" t="s">
        <v>18</v>
      </c>
      <c r="E32" t="s">
        <v>30</v>
      </c>
      <c r="F32">
        <v>861.33396207819862</v>
      </c>
      <c r="G32" s="8"/>
    </row>
    <row r="33" spans="1:7" x14ac:dyDescent="0.3">
      <c r="A33">
        <v>158</v>
      </c>
      <c r="B33" t="s">
        <v>59</v>
      </c>
      <c r="C33" t="s">
        <v>12</v>
      </c>
      <c r="D33" t="s">
        <v>18</v>
      </c>
      <c r="E33" t="s">
        <v>30</v>
      </c>
      <c r="F33">
        <v>868.90917581006852</v>
      </c>
      <c r="G33" s="8"/>
    </row>
    <row r="34" spans="1:7" x14ac:dyDescent="0.3">
      <c r="A34">
        <v>144</v>
      </c>
      <c r="B34" t="s">
        <v>60</v>
      </c>
      <c r="C34" t="s">
        <v>14</v>
      </c>
      <c r="D34" t="s">
        <v>18</v>
      </c>
      <c r="E34" t="s">
        <v>47</v>
      </c>
      <c r="F34">
        <v>2722.0794289100122</v>
      </c>
      <c r="G34" s="8"/>
    </row>
    <row r="35" spans="1:7" x14ac:dyDescent="0.3">
      <c r="A35">
        <v>149</v>
      </c>
      <c r="B35" t="s">
        <v>60</v>
      </c>
      <c r="C35" t="s">
        <v>14</v>
      </c>
      <c r="D35" t="s">
        <v>18</v>
      </c>
      <c r="E35" t="s">
        <v>47</v>
      </c>
      <c r="F35">
        <v>2716.6129695051382</v>
      </c>
      <c r="G35" s="8"/>
    </row>
    <row r="36" spans="1:7" x14ac:dyDescent="0.3">
      <c r="A36">
        <v>154</v>
      </c>
      <c r="B36" t="s">
        <v>60</v>
      </c>
      <c r="C36" t="s">
        <v>14</v>
      </c>
      <c r="D36" t="s">
        <v>18</v>
      </c>
      <c r="E36" t="s">
        <v>47</v>
      </c>
      <c r="F36">
        <v>2713.5926618818048</v>
      </c>
      <c r="G36" s="8"/>
    </row>
    <row r="37" spans="1:7" x14ac:dyDescent="0.3">
      <c r="A37">
        <v>159</v>
      </c>
      <c r="B37" t="s">
        <v>60</v>
      </c>
      <c r="C37" t="s">
        <v>14</v>
      </c>
      <c r="D37" t="s">
        <v>18</v>
      </c>
      <c r="E37" t="s">
        <v>47</v>
      </c>
      <c r="F37">
        <v>2725.740720221077</v>
      </c>
      <c r="G37" s="8"/>
    </row>
    <row r="38" spans="1:7" x14ac:dyDescent="0.3">
      <c r="A38">
        <v>145</v>
      </c>
      <c r="B38" t="s">
        <v>61</v>
      </c>
      <c r="C38" t="s">
        <v>16</v>
      </c>
      <c r="D38" t="s">
        <v>18</v>
      </c>
      <c r="E38" t="s">
        <v>32</v>
      </c>
      <c r="F38">
        <v>729.15836067756425</v>
      </c>
      <c r="G38" s="8"/>
    </row>
    <row r="39" spans="1:7" x14ac:dyDescent="0.3">
      <c r="A39">
        <v>150</v>
      </c>
      <c r="B39" t="s">
        <v>61</v>
      </c>
      <c r="C39" t="s">
        <v>16</v>
      </c>
      <c r="D39" t="s">
        <v>18</v>
      </c>
      <c r="E39" t="s">
        <v>32</v>
      </c>
      <c r="F39">
        <v>661.06449128453994</v>
      </c>
      <c r="G39" s="8"/>
    </row>
    <row r="40" spans="1:7" x14ac:dyDescent="0.3">
      <c r="A40">
        <v>155</v>
      </c>
      <c r="B40" t="s">
        <v>61</v>
      </c>
      <c r="C40" t="s">
        <v>16</v>
      </c>
      <c r="D40" t="s">
        <v>18</v>
      </c>
      <c r="E40" t="s">
        <v>32</v>
      </c>
      <c r="F40">
        <v>684.99951570391397</v>
      </c>
      <c r="G40" s="8"/>
    </row>
    <row r="41" spans="1:7" x14ac:dyDescent="0.3">
      <c r="A41">
        <v>160</v>
      </c>
      <c r="B41" t="s">
        <v>61</v>
      </c>
      <c r="C41" t="s">
        <v>16</v>
      </c>
      <c r="D41" t="s">
        <v>18</v>
      </c>
      <c r="E41" t="s">
        <v>32</v>
      </c>
      <c r="F41">
        <v>712.79912355174281</v>
      </c>
      <c r="G4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13C)</vt:lpstr>
      <vt:lpstr>TN</vt:lpstr>
      <vt:lpstr>SOC</vt:lpstr>
      <vt:lpstr>XYL</vt:lpstr>
      <vt:lpstr>LAP</vt:lpstr>
      <vt:lpstr>CB</vt:lpstr>
      <vt:lpstr>BG</vt:lpstr>
      <vt:lpstr>Priming</vt:lpstr>
      <vt:lpstr>CumCO2</vt:lpstr>
      <vt:lpstr>MBC</vt:lpstr>
      <vt:lpstr>DOC</vt:lpstr>
      <vt:lpstr>Ammonium</vt:lpstr>
      <vt:lpstr>Nitrate</vt:lpstr>
      <vt:lpstr>pH</vt:lpstr>
      <vt:lpstr>all_data_R</vt:lpstr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Avishesh Neupane</dc:creator>
  <cp:lastModifiedBy>Avishesh Neupane</cp:lastModifiedBy>
  <dcterms:created xsi:type="dcterms:W3CDTF">2015-06-05T18:17:20Z</dcterms:created>
  <dcterms:modified xsi:type="dcterms:W3CDTF">2025-01-30T06:55:31Z</dcterms:modified>
</cp:coreProperties>
</file>