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6" i="1" l="1"/>
  <c r="C25" i="1"/>
  <c r="C17" i="1"/>
  <c r="C36" i="1"/>
  <c r="C37" i="1" s="1"/>
  <c r="C7" i="1"/>
  <c r="C33" i="1"/>
  <c r="R3" i="1"/>
  <c r="Q3" i="1"/>
  <c r="C31" i="1"/>
  <c r="C34" i="1" s="1"/>
  <c r="F34" i="1" s="1"/>
  <c r="F35" i="1" s="1"/>
  <c r="K7" i="1"/>
  <c r="C11" i="1"/>
  <c r="C9" i="1"/>
  <c r="G5" i="1"/>
  <c r="G4" i="1"/>
  <c r="G3" i="1"/>
  <c r="G8" i="1" s="1"/>
  <c r="G15" i="1" s="1"/>
  <c r="C2" i="1"/>
  <c r="C38" i="1" l="1"/>
  <c r="F36" i="1"/>
  <c r="G17" i="1"/>
  <c r="C13" i="1"/>
  <c r="C18" i="1" l="1"/>
  <c r="C19" i="1" s="1"/>
  <c r="C14" i="1"/>
  <c r="C22" i="1" l="1"/>
  <c r="C23" i="1" s="1"/>
  <c r="C21" i="1"/>
</calcChain>
</file>

<file path=xl/sharedStrings.xml><?xml version="1.0" encoding="utf-8"?>
<sst xmlns="http://schemas.openxmlformats.org/spreadsheetml/2006/main" count="81" uniqueCount="70">
  <si>
    <t>MPH to m/s</t>
  </si>
  <si>
    <t>Resistance Calc</t>
  </si>
  <si>
    <t>Newtons to pounds</t>
  </si>
  <si>
    <t>length</t>
  </si>
  <si>
    <t>meters</t>
  </si>
  <si>
    <t>area</t>
  </si>
  <si>
    <t>M^2</t>
  </si>
  <si>
    <t>Turns</t>
  </si>
  <si>
    <t>resistivity</t>
  </si>
  <si>
    <t>Wm</t>
  </si>
  <si>
    <t>Current</t>
  </si>
  <si>
    <t>Cable Diameter</t>
  </si>
  <si>
    <t>Internal Resistance</t>
  </si>
  <si>
    <t>Ohms</t>
  </si>
  <si>
    <t>Cable Area</t>
  </si>
  <si>
    <t>Conductor Resistance</t>
  </si>
  <si>
    <t>Gap</t>
  </si>
  <si>
    <t>Resistor Add</t>
  </si>
  <si>
    <t>u0</t>
  </si>
  <si>
    <t>Force</t>
  </si>
  <si>
    <t>Newtons</t>
  </si>
  <si>
    <t>Stress</t>
  </si>
  <si>
    <t>psi</t>
  </si>
  <si>
    <t>Voltage</t>
  </si>
  <si>
    <t>Volts</t>
  </si>
  <si>
    <t>Vehicle Weight</t>
  </si>
  <si>
    <t>kg</t>
  </si>
  <si>
    <t>Amps</t>
  </si>
  <si>
    <t>a</t>
  </si>
  <si>
    <t>0-60</t>
  </si>
  <si>
    <t>Power Loss</t>
  </si>
  <si>
    <t>Watts</t>
  </si>
  <si>
    <t>Amp Hours used</t>
  </si>
  <si>
    <t>kg to lbs</t>
  </si>
  <si>
    <t>Tire Area</t>
  </si>
  <si>
    <t>Pressure</t>
  </si>
  <si>
    <t>Max Load</t>
  </si>
  <si>
    <t>Tire Width</t>
  </si>
  <si>
    <t>in^2</t>
  </si>
  <si>
    <t>in</t>
  </si>
  <si>
    <t>Estimated Drag Coefficient</t>
  </si>
  <si>
    <t>Mass Density</t>
  </si>
  <si>
    <t>Velocity</t>
  </si>
  <si>
    <t>m/s</t>
  </si>
  <si>
    <t>Area</t>
  </si>
  <si>
    <t>m^2</t>
  </si>
  <si>
    <t>Drag</t>
  </si>
  <si>
    <t>kg/m^3</t>
  </si>
  <si>
    <t>N</t>
  </si>
  <si>
    <t>Tesla Battery</t>
  </si>
  <si>
    <t>85 kWh</t>
  </si>
  <si>
    <t>544 kg</t>
  </si>
  <si>
    <t>kWHours used</t>
  </si>
  <si>
    <t>kW Hours (per hour of drive)</t>
  </si>
  <si>
    <t>Current Needed</t>
  </si>
  <si>
    <t>Gauge</t>
  </si>
  <si>
    <t>Diameter (in)</t>
  </si>
  <si>
    <t>CM</t>
  </si>
  <si>
    <t>Turns/m (50%)</t>
  </si>
  <si>
    <t>s</t>
  </si>
  <si>
    <t>m/ss</t>
  </si>
  <si>
    <t>Joules</t>
  </si>
  <si>
    <t>Car Battery</t>
  </si>
  <si>
    <t>1 kWh</t>
  </si>
  <si>
    <t>20 kg</t>
  </si>
  <si>
    <t>Distance - one hour</t>
  </si>
  <si>
    <t>m</t>
  </si>
  <si>
    <t>kwh</t>
  </si>
  <si>
    <t>Energy of Car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</si>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</sst>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4" fontId="1" fillId="0" borderId="0" xfId="0" applyNumberFormat="1" applyFont="1"/>
    <xf numFmtId="0" fontId="2" fillId="0" borderId="0" xfId="0" applyFont="1" applyAlignment="1"/>
    <xf numFmtId="4" fontId="0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L15" sqref="L15"/>
    </sheetView>
  </sheetViews>
  <sheetFormatPr defaultColWidth="17.28515625" defaultRowHeight="15" customHeight="1" x14ac:dyDescent="0.2"/>
  <cols>
    <col min="1" max="1" width="12.140625" customWidth="1"/>
    <col min="2" max="2" width="23.42578125" bestFit="1" customWidth="1"/>
    <col min="3" max="3" width="12.7109375" bestFit="1" customWidth="1"/>
    <col min="4" max="5" width="12.140625" customWidth="1"/>
    <col min="6" max="6" width="20.7109375" customWidth="1"/>
    <col min="7" max="8" width="12.140625" customWidth="1"/>
    <col min="9" max="27" width="12.28515625" customWidth="1"/>
  </cols>
  <sheetData>
    <row r="1" spans="1:18" ht="13.5" customHeight="1" x14ac:dyDescent="0.2">
      <c r="A1" s="1"/>
      <c r="B1" s="1"/>
      <c r="C1" s="1"/>
      <c r="D1" s="1"/>
      <c r="E1" s="1"/>
      <c r="F1" s="1"/>
      <c r="G1" s="1"/>
      <c r="H1" s="1"/>
    </row>
    <row r="2" spans="1:18" ht="12.75" customHeight="1" x14ac:dyDescent="0.2">
      <c r="A2" s="1"/>
      <c r="B2" s="1" t="s">
        <v>0</v>
      </c>
      <c r="C2" s="1">
        <f>5280*12*2.54/(100*3600)</f>
        <v>0.44703999999999999</v>
      </c>
      <c r="D2" s="1"/>
      <c r="E2" s="1"/>
      <c r="F2" s="1" t="s">
        <v>1</v>
      </c>
      <c r="G2" s="1"/>
      <c r="H2" s="1"/>
      <c r="O2" t="s">
        <v>55</v>
      </c>
      <c r="P2" t="s">
        <v>56</v>
      </c>
      <c r="Q2" t="s">
        <v>57</v>
      </c>
      <c r="R2" t="s">
        <v>58</v>
      </c>
    </row>
    <row r="3" spans="1:18" ht="12.75" customHeight="1" x14ac:dyDescent="0.2">
      <c r="A3" s="1"/>
      <c r="B3" s="1" t="s">
        <v>2</v>
      </c>
      <c r="C3" s="1">
        <v>0.22481000000000001</v>
      </c>
      <c r="D3" s="1"/>
      <c r="E3" s="1"/>
      <c r="F3" s="1" t="s">
        <v>3</v>
      </c>
      <c r="G3" s="1">
        <f>0.06</f>
        <v>0.06</v>
      </c>
      <c r="H3" s="1" t="s">
        <v>4</v>
      </c>
      <c r="J3" t="s">
        <v>37</v>
      </c>
      <c r="K3">
        <v>3</v>
      </c>
      <c r="L3" t="s">
        <v>39</v>
      </c>
      <c r="O3">
        <v>10</v>
      </c>
      <c r="P3">
        <v>0.1019</v>
      </c>
      <c r="Q3">
        <f>P3*2.54</f>
        <v>0.258826</v>
      </c>
      <c r="R3">
        <f>100/Q3</f>
        <v>386.3599483823109</v>
      </c>
    </row>
    <row r="4" spans="1:18" ht="12.75" customHeight="1" x14ac:dyDescent="0.2">
      <c r="A4" s="1"/>
      <c r="B4" s="1" t="s">
        <v>33</v>
      </c>
      <c r="C4" s="1">
        <v>2.2040000000000002</v>
      </c>
      <c r="D4" s="1"/>
      <c r="E4" s="1"/>
      <c r="F4" s="1" t="s">
        <v>5</v>
      </c>
      <c r="G4" s="1">
        <f>0.01*0.005</f>
        <v>5.0000000000000002E-5</v>
      </c>
      <c r="H4" s="1" t="s">
        <v>6</v>
      </c>
      <c r="J4" t="s">
        <v>34</v>
      </c>
      <c r="K4">
        <v>9</v>
      </c>
      <c r="L4" t="s">
        <v>38</v>
      </c>
    </row>
    <row r="5" spans="1:18" ht="12.75" customHeight="1" x14ac:dyDescent="0.2">
      <c r="A5" s="1"/>
      <c r="F5" s="1" t="s">
        <v>8</v>
      </c>
      <c r="G5" s="1">
        <f>0.000000017</f>
        <v>1.7E-8</v>
      </c>
      <c r="H5" s="1" t="s">
        <v>9</v>
      </c>
      <c r="J5" t="s">
        <v>35</v>
      </c>
      <c r="K5">
        <v>35</v>
      </c>
      <c r="L5" t="s">
        <v>22</v>
      </c>
    </row>
    <row r="6" spans="1:18" ht="12.75" customHeight="1" x14ac:dyDescent="0.2">
      <c r="A6" s="1"/>
      <c r="B6" s="1" t="s">
        <v>7</v>
      </c>
      <c r="C6" s="1">
        <v>175</v>
      </c>
      <c r="D6" s="1"/>
      <c r="E6" s="1"/>
      <c r="F6" s="1"/>
      <c r="G6" s="1"/>
      <c r="H6" s="1"/>
    </row>
    <row r="7" spans="1:18" ht="12.75" customHeight="1" x14ac:dyDescent="0.2">
      <c r="A7" s="1"/>
      <c r="B7" s="1" t="s">
        <v>10</v>
      </c>
      <c r="C7" s="1">
        <f>G15</f>
        <v>50.395887695564042</v>
      </c>
      <c r="D7" s="1"/>
      <c r="E7" s="1"/>
      <c r="F7" s="1" t="s">
        <v>12</v>
      </c>
      <c r="G7" s="1">
        <v>0.25</v>
      </c>
      <c r="H7" s="1" t="s">
        <v>13</v>
      </c>
      <c r="J7" t="s">
        <v>36</v>
      </c>
      <c r="K7">
        <f>K4*4*K5</f>
        <v>1260</v>
      </c>
    </row>
    <row r="8" spans="1:18" ht="12.75" customHeight="1" x14ac:dyDescent="0.2">
      <c r="A8" s="1"/>
      <c r="B8" s="1" t="s">
        <v>11</v>
      </c>
      <c r="C8" s="1">
        <v>0.5</v>
      </c>
      <c r="D8" s="1"/>
      <c r="E8" s="1"/>
      <c r="F8" s="1" t="s">
        <v>15</v>
      </c>
      <c r="G8" s="1">
        <f>G3*G5/G4</f>
        <v>2.0399999999999998E-5</v>
      </c>
      <c r="H8" s="1" t="s">
        <v>13</v>
      </c>
    </row>
    <row r="9" spans="1:18" ht="12.75" customHeight="1" x14ac:dyDescent="0.2">
      <c r="A9" s="1"/>
      <c r="B9" s="1" t="s">
        <v>14</v>
      </c>
      <c r="C9" s="1">
        <f>3.141592654*C8*C8/4</f>
        <v>0.19634954087500001</v>
      </c>
      <c r="D9" s="1"/>
      <c r="E9" s="1"/>
      <c r="F9" s="1" t="s">
        <v>17</v>
      </c>
      <c r="G9" s="1">
        <v>0</v>
      </c>
      <c r="H9" s="1" t="s">
        <v>13</v>
      </c>
    </row>
    <row r="10" spans="1:18" ht="12.75" customHeight="1" x14ac:dyDescent="0.2">
      <c r="A10" s="1"/>
      <c r="B10" s="1" t="s">
        <v>16</v>
      </c>
      <c r="C10" s="1">
        <v>0.1</v>
      </c>
      <c r="D10" s="1"/>
      <c r="E10" s="1"/>
      <c r="F10" s="1"/>
      <c r="G10" s="1"/>
      <c r="H10" s="1"/>
    </row>
    <row r="11" spans="1:18" ht="13.5" customHeight="1" x14ac:dyDescent="0.2">
      <c r="A11" s="1"/>
      <c r="B11" s="1" t="s">
        <v>18</v>
      </c>
      <c r="C11" s="1">
        <f>0.0000004*3.141592654</f>
        <v>1.2566370616000001E-6</v>
      </c>
      <c r="D11" s="1"/>
      <c r="E11" s="1"/>
      <c r="F11" s="1"/>
      <c r="G11" s="1"/>
      <c r="H11" s="1"/>
    </row>
    <row r="12" spans="1:18" ht="12.75" customHeight="1" x14ac:dyDescent="0.2">
      <c r="A12" s="1"/>
      <c r="B12" s="1"/>
      <c r="C12" s="1"/>
      <c r="D12" s="1"/>
      <c r="E12" s="1"/>
      <c r="F12" s="1"/>
      <c r="G12" s="1"/>
      <c r="H12" s="1"/>
    </row>
    <row r="13" spans="1:18" ht="12.75" customHeight="1" x14ac:dyDescent="0.2">
      <c r="A13" s="1"/>
      <c r="B13" s="1" t="s">
        <v>19</v>
      </c>
      <c r="C13" s="1">
        <f>(C6*C6*C7*C7)*C9*C11/(2*C10*C10)</f>
        <v>959.56865902026004</v>
      </c>
      <c r="D13" s="1" t="s">
        <v>20</v>
      </c>
      <c r="E13" s="1"/>
      <c r="F13" s="1" t="s">
        <v>23</v>
      </c>
      <c r="G13" s="1">
        <v>12.6</v>
      </c>
      <c r="H13" s="1" t="s">
        <v>24</v>
      </c>
    </row>
    <row r="14" spans="1:18" ht="13.5" customHeight="1" x14ac:dyDescent="0.2">
      <c r="A14" s="1"/>
      <c r="B14" s="1" t="s">
        <v>21</v>
      </c>
      <c r="C14" s="1">
        <f>C13*C3/C9</f>
        <v>1098.6561479747827</v>
      </c>
      <c r="D14" s="1" t="s">
        <v>22</v>
      </c>
      <c r="E14" s="1"/>
      <c r="F14" s="1"/>
      <c r="G14" s="1"/>
      <c r="H14" s="1"/>
    </row>
    <row r="15" spans="1:18" ht="12.75" customHeight="1" x14ac:dyDescent="0.2">
      <c r="A15" s="1"/>
      <c r="B15" s="1"/>
      <c r="C15" s="1"/>
      <c r="D15" s="1"/>
      <c r="E15" s="1"/>
      <c r="F15" s="1" t="s">
        <v>10</v>
      </c>
      <c r="G15" s="1">
        <f>G13/(G7+G8+G9)</f>
        <v>50.395887695564042</v>
      </c>
      <c r="H15" s="1" t="s">
        <v>27</v>
      </c>
    </row>
    <row r="16" spans="1:18" ht="12.75" customHeight="1" x14ac:dyDescent="0.2">
      <c r="A16" s="1"/>
      <c r="B16" s="1" t="s">
        <v>25</v>
      </c>
      <c r="C16" s="1">
        <v>300</v>
      </c>
      <c r="D16" s="1" t="s">
        <v>26</v>
      </c>
      <c r="E16" s="1"/>
      <c r="F16" s="1"/>
      <c r="G16" s="1"/>
      <c r="H16" s="1"/>
    </row>
    <row r="17" spans="1:8" ht="12.75" customHeight="1" x14ac:dyDescent="0.2">
      <c r="A17" s="1"/>
      <c r="B17" s="2" t="s">
        <v>42</v>
      </c>
      <c r="C17">
        <f>60*C2</f>
        <v>26.822399999999998</v>
      </c>
      <c r="E17" s="1"/>
      <c r="F17" s="1" t="s">
        <v>30</v>
      </c>
      <c r="G17" s="1">
        <f>G13*G15</f>
        <v>634.98818496410695</v>
      </c>
      <c r="H17" s="1" t="s">
        <v>31</v>
      </c>
    </row>
    <row r="18" spans="1:8" ht="13.5" customHeight="1" x14ac:dyDescent="0.2">
      <c r="A18" s="1"/>
      <c r="B18" s="1" t="s">
        <v>28</v>
      </c>
      <c r="C18" s="1">
        <f>C13/C16</f>
        <v>3.1985621967341999</v>
      </c>
      <c r="D18" s="1" t="s">
        <v>60</v>
      </c>
      <c r="E18" s="1"/>
      <c r="G18" s="1"/>
      <c r="H18" s="1"/>
    </row>
    <row r="19" spans="1:8" ht="12.75" customHeight="1" x14ac:dyDescent="0.2">
      <c r="A19" s="1"/>
      <c r="B19" s="1" t="s">
        <v>29</v>
      </c>
      <c r="C19" s="1">
        <f>SQRT(60*C2*2/C18)</f>
        <v>4.095306542585134</v>
      </c>
      <c r="D19" s="1" t="s">
        <v>59</v>
      </c>
      <c r="E19" s="1"/>
      <c r="F19" s="1" t="s">
        <v>49</v>
      </c>
      <c r="G19" s="1" t="s">
        <v>50</v>
      </c>
      <c r="H19" s="1" t="s">
        <v>51</v>
      </c>
    </row>
    <row r="20" spans="1:8" ht="13.5" customHeight="1" x14ac:dyDescent="0.2">
      <c r="A20" s="1"/>
      <c r="B20" s="1"/>
      <c r="C20" s="1"/>
      <c r="D20" s="1"/>
      <c r="E20" s="1"/>
      <c r="F20" s="1" t="s">
        <v>62</v>
      </c>
      <c r="G20" s="1" t="s">
        <v>63</v>
      </c>
      <c r="H20" s="1" t="s">
        <v>64</v>
      </c>
    </row>
    <row r="21" spans="1:8" ht="13.5" customHeight="1" x14ac:dyDescent="0.2">
      <c r="A21" s="1"/>
      <c r="B21" s="2" t="s">
        <v>61</v>
      </c>
      <c r="C21">
        <f>C7*G13*C19</f>
        <v>2600.4712683477665</v>
      </c>
      <c r="D21" s="1"/>
      <c r="E21" s="1"/>
      <c r="F21" s="1"/>
      <c r="G21" s="1"/>
      <c r="H21" s="1"/>
    </row>
    <row r="22" spans="1:8" ht="13.5" customHeight="1" x14ac:dyDescent="0.2">
      <c r="A22" s="1"/>
      <c r="B22" s="1" t="s">
        <v>32</v>
      </c>
      <c r="C22" s="1">
        <f>G15*C19/3600</f>
        <v>5.73296134997303E-2</v>
      </c>
      <c r="D22" s="1"/>
      <c r="E22" s="1"/>
      <c r="F22" s="1"/>
      <c r="G22" s="1"/>
      <c r="H22" s="1"/>
    </row>
    <row r="23" spans="1:8" ht="13.5" customHeight="1" x14ac:dyDescent="0.2">
      <c r="A23" s="1"/>
      <c r="B23" s="1" t="s">
        <v>52</v>
      </c>
      <c r="C23" s="1">
        <f>C22*G13/1000</f>
        <v>7.2235313009660169E-4</v>
      </c>
      <c r="D23" s="1"/>
      <c r="E23" s="1"/>
      <c r="F23" s="1"/>
      <c r="G23" s="1"/>
      <c r="H23" s="1"/>
    </row>
    <row r="24" spans="1:8" ht="13.5" customHeight="1" x14ac:dyDescent="0.2">
      <c r="A24" s="1"/>
      <c r="B24" s="1"/>
      <c r="C24" s="1"/>
      <c r="D24" s="1"/>
      <c r="H24" s="1"/>
    </row>
    <row r="25" spans="1:8" ht="13.5" customHeight="1" x14ac:dyDescent="0.2">
      <c r="A25" s="1"/>
      <c r="B25" s="2" t="s">
        <v>68</v>
      </c>
      <c r="C25" s="5">
        <f>0.5*C16*C17*C17</f>
        <v>107916.17126399999</v>
      </c>
      <c r="D25" s="6" t="s">
        <v>61</v>
      </c>
      <c r="H25" s="1"/>
    </row>
    <row r="26" spans="1:8" ht="13.5" customHeight="1" x14ac:dyDescent="0.2">
      <c r="A26" s="1"/>
      <c r="B26" s="2" t="s">
        <v>68</v>
      </c>
      <c r="C26">
        <f>C25/3600000</f>
        <v>2.9976714239999997E-2</v>
      </c>
      <c r="D26" s="6" t="s">
        <v>69</v>
      </c>
      <c r="H26" s="1"/>
    </row>
    <row r="27" spans="1:8" ht="13.5" customHeight="1" x14ac:dyDescent="0.2">
      <c r="A27" s="1"/>
      <c r="H27" s="1"/>
    </row>
    <row r="28" spans="1:8" ht="13.5" customHeight="1" x14ac:dyDescent="0.2">
      <c r="A28" s="1"/>
      <c r="B28" s="1" t="s">
        <v>40</v>
      </c>
      <c r="C28" s="1">
        <v>0.2</v>
      </c>
      <c r="D28" s="1"/>
      <c r="E28" s="1"/>
      <c r="F28" s="1"/>
      <c r="G28" s="1"/>
      <c r="H28" s="1"/>
    </row>
    <row r="29" spans="1:8" ht="13.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5" customHeight="1" x14ac:dyDescent="0.2">
      <c r="A30" s="1"/>
      <c r="B30" s="1" t="s">
        <v>41</v>
      </c>
      <c r="C30" s="1">
        <v>1.29</v>
      </c>
      <c r="D30" s="1" t="s">
        <v>47</v>
      </c>
      <c r="E30" s="1"/>
      <c r="F30" s="1"/>
      <c r="G30" s="1"/>
      <c r="H30" s="1"/>
    </row>
    <row r="31" spans="1:8" ht="13.5" customHeight="1" x14ac:dyDescent="0.2">
      <c r="A31" s="1"/>
      <c r="B31" s="1" t="s">
        <v>42</v>
      </c>
      <c r="C31" s="1">
        <f>75*C2</f>
        <v>33.527999999999999</v>
      </c>
      <c r="D31" s="1" t="s">
        <v>43</v>
      </c>
      <c r="E31" s="1"/>
      <c r="F31" s="1"/>
      <c r="G31" s="1"/>
      <c r="H31" s="1"/>
    </row>
    <row r="32" spans="1:8" ht="13.5" customHeight="1" x14ac:dyDescent="0.2">
      <c r="A32" s="1"/>
      <c r="B32" s="1" t="s">
        <v>44</v>
      </c>
      <c r="C32" s="1">
        <v>1</v>
      </c>
      <c r="D32" s="1" t="s">
        <v>45</v>
      </c>
      <c r="E32" s="1"/>
      <c r="F32" s="1"/>
      <c r="G32" s="1"/>
      <c r="H32" s="1"/>
    </row>
    <row r="33" spans="1:8" ht="13.5" customHeight="1" x14ac:dyDescent="0.2">
      <c r="A33" s="1"/>
      <c r="B33" s="1" t="s">
        <v>65</v>
      </c>
      <c r="C33" s="1">
        <f>C31*3600</f>
        <v>120700.79999999999</v>
      </c>
      <c r="D33" s="1" t="s">
        <v>66</v>
      </c>
      <c r="E33" s="1"/>
      <c r="F33" s="1"/>
      <c r="G33" s="1"/>
      <c r="H33" s="1"/>
    </row>
    <row r="34" spans="1:8" ht="13.5" customHeight="1" x14ac:dyDescent="0.2">
      <c r="A34" s="1"/>
      <c r="B34" s="1" t="s">
        <v>46</v>
      </c>
      <c r="C34" s="1">
        <f>0.5*C30*C31*C31*C28*C32</f>
        <v>145.012355136</v>
      </c>
      <c r="D34" s="1" t="s">
        <v>48</v>
      </c>
      <c r="E34" s="1"/>
      <c r="F34" s="3">
        <f>C34*C33</f>
        <v>17503107.274799306</v>
      </c>
      <c r="G34" s="1" t="s">
        <v>61</v>
      </c>
      <c r="H34" s="1"/>
    </row>
    <row r="35" spans="1:8" ht="13.5" customHeight="1" x14ac:dyDescent="0.2">
      <c r="A35" s="1"/>
      <c r="B35" s="1" t="s">
        <v>54</v>
      </c>
      <c r="C35" s="1">
        <v>20</v>
      </c>
      <c r="D35" s="1" t="s">
        <v>27</v>
      </c>
      <c r="E35" s="1"/>
      <c r="F35" s="1">
        <f>F34/3600000</f>
        <v>4.861974242999807</v>
      </c>
      <c r="G35" s="1" t="s">
        <v>67</v>
      </c>
      <c r="H35" s="1"/>
    </row>
    <row r="36" spans="1:8" ht="13.5" customHeight="1" x14ac:dyDescent="0.2">
      <c r="A36" s="1"/>
      <c r="B36" s="4" t="s">
        <v>31</v>
      </c>
      <c r="C36">
        <f>C35*G13</f>
        <v>252</v>
      </c>
      <c r="D36" s="1"/>
      <c r="E36" s="1"/>
      <c r="F36" s="1">
        <f>F35/1000</f>
        <v>4.8619742429998067E-3</v>
      </c>
      <c r="G36" s="1"/>
      <c r="H36" s="1"/>
    </row>
    <row r="37" spans="1:8" ht="13.5" customHeight="1" x14ac:dyDescent="0.2">
      <c r="A37" s="1"/>
      <c r="B37" s="1" t="s">
        <v>61</v>
      </c>
      <c r="C37" s="3">
        <f>C36*3600</f>
        <v>907200</v>
      </c>
      <c r="D37" s="1"/>
      <c r="E37" s="1"/>
      <c r="F37" s="1"/>
      <c r="G37" s="1"/>
      <c r="H37" s="1"/>
    </row>
    <row r="38" spans="1:8" ht="13.5" customHeight="1" x14ac:dyDescent="0.2">
      <c r="A38" s="1"/>
      <c r="B38" s="1" t="s">
        <v>53</v>
      </c>
      <c r="C38" s="1">
        <f>C37/(3600000)</f>
        <v>0.252</v>
      </c>
      <c r="D38" s="1"/>
      <c r="E38" s="1"/>
      <c r="F38" s="1"/>
      <c r="G38" s="1"/>
      <c r="H38" s="1"/>
    </row>
    <row r="39" spans="1:8" ht="13.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5" customHeight="1" x14ac:dyDescent="0.2">
      <c r="A900" s="1"/>
      <c r="B900" s="1"/>
      <c r="C900" s="1"/>
      <c r="D900" s="1"/>
      <c r="E900" s="1"/>
      <c r="F900" s="1"/>
      <c r="G900" s="1"/>
      <c r="H900" s="1"/>
    </row>
    <row r="901" spans="1:8" ht="13.5" customHeight="1" x14ac:dyDescent="0.2">
      <c r="A901" s="1"/>
      <c r="B901" s="1"/>
      <c r="C901" s="1"/>
      <c r="D901" s="1"/>
      <c r="E901" s="1"/>
      <c r="F901" s="1"/>
      <c r="G901" s="1"/>
      <c r="H901" s="1"/>
    </row>
    <row r="902" spans="1:8" ht="13.5" customHeight="1" x14ac:dyDescent="0.2">
      <c r="A902" s="1"/>
      <c r="B902" s="1"/>
      <c r="C902" s="1"/>
      <c r="D902" s="1"/>
      <c r="E902" s="1"/>
      <c r="F902" s="1"/>
      <c r="G902" s="1"/>
      <c r="H902" s="1"/>
    </row>
    <row r="903" spans="1:8" ht="13.5" customHeight="1" x14ac:dyDescent="0.2">
      <c r="A903" s="1"/>
      <c r="B903" s="1"/>
      <c r="C903" s="1"/>
      <c r="D903" s="1"/>
      <c r="E903" s="1"/>
      <c r="F903" s="1"/>
      <c r="G903" s="1"/>
      <c r="H903" s="1"/>
    </row>
    <row r="904" spans="1:8" ht="13.5" customHeight="1" x14ac:dyDescent="0.2">
      <c r="A904" s="1"/>
      <c r="B904" s="1"/>
      <c r="C904" s="1"/>
      <c r="D904" s="1"/>
      <c r="E904" s="1"/>
      <c r="F904" s="1"/>
      <c r="G904" s="1"/>
      <c r="H904" s="1"/>
    </row>
    <row r="905" spans="1:8" ht="13.5" customHeight="1" x14ac:dyDescent="0.2">
      <c r="A905" s="1"/>
      <c r="B905" s="1"/>
      <c r="C905" s="1"/>
      <c r="D905" s="1"/>
      <c r="E905" s="1"/>
      <c r="F905" s="1"/>
      <c r="G905" s="1"/>
      <c r="H905" s="1"/>
    </row>
    <row r="906" spans="1:8" ht="13.5" customHeight="1" x14ac:dyDescent="0.2">
      <c r="A906" s="1"/>
      <c r="B906" s="1"/>
      <c r="C906" s="1"/>
      <c r="D906" s="1"/>
      <c r="E906" s="1"/>
      <c r="F906" s="1"/>
      <c r="G906" s="1"/>
      <c r="H906" s="1"/>
    </row>
    <row r="907" spans="1:8" ht="13.5" customHeight="1" x14ac:dyDescent="0.2">
      <c r="A907" s="1"/>
      <c r="B907" s="1"/>
      <c r="C907" s="1"/>
      <c r="D907" s="1"/>
      <c r="E907" s="1"/>
      <c r="F907" s="1"/>
      <c r="G907" s="1"/>
      <c r="H907" s="1"/>
    </row>
    <row r="908" spans="1:8" ht="13.5" customHeight="1" x14ac:dyDescent="0.2">
      <c r="A908" s="1"/>
      <c r="B908" s="1"/>
      <c r="C908" s="1"/>
      <c r="D908" s="1"/>
      <c r="E908" s="1"/>
      <c r="F908" s="1"/>
      <c r="G908" s="1"/>
      <c r="H908" s="1"/>
    </row>
    <row r="909" spans="1:8" ht="13.5" customHeight="1" x14ac:dyDescent="0.2">
      <c r="A909" s="1"/>
      <c r="B909" s="1"/>
      <c r="C909" s="1"/>
      <c r="D909" s="1"/>
      <c r="E909" s="1"/>
      <c r="F909" s="1"/>
      <c r="G909" s="1"/>
      <c r="H909" s="1"/>
    </row>
    <row r="910" spans="1:8" ht="13.5" customHeight="1" x14ac:dyDescent="0.2">
      <c r="A910" s="1"/>
      <c r="B910" s="1"/>
      <c r="C910" s="1"/>
      <c r="D910" s="1"/>
      <c r="E910" s="1"/>
      <c r="F910" s="1"/>
      <c r="G910" s="1"/>
      <c r="H910" s="1"/>
    </row>
    <row r="911" spans="1:8" ht="13.5" customHeight="1" x14ac:dyDescent="0.2">
      <c r="A911" s="1"/>
      <c r="B911" s="1"/>
      <c r="C911" s="1"/>
      <c r="D911" s="1"/>
      <c r="E911" s="1"/>
      <c r="F911" s="1"/>
      <c r="G911" s="1"/>
      <c r="H911" s="1"/>
    </row>
    <row r="912" spans="1:8" ht="13.5" customHeight="1" x14ac:dyDescent="0.2">
      <c r="A912" s="1"/>
      <c r="B912" s="1"/>
      <c r="C912" s="1"/>
      <c r="D912" s="1"/>
      <c r="E912" s="1"/>
      <c r="F912" s="1"/>
      <c r="G912" s="1"/>
      <c r="H912" s="1"/>
    </row>
    <row r="913" spans="1:8" ht="13.5" customHeight="1" x14ac:dyDescent="0.2">
      <c r="A913" s="1"/>
      <c r="B913" s="1"/>
      <c r="C913" s="1"/>
      <c r="D913" s="1"/>
      <c r="E913" s="1"/>
      <c r="F913" s="1"/>
      <c r="G913" s="1"/>
      <c r="H913" s="1"/>
    </row>
    <row r="914" spans="1:8" ht="13.5" customHeight="1" x14ac:dyDescent="0.2">
      <c r="A914" s="1"/>
      <c r="B914" s="1"/>
      <c r="C914" s="1"/>
      <c r="D914" s="1"/>
      <c r="E914" s="1"/>
      <c r="F914" s="1"/>
      <c r="G914" s="1"/>
      <c r="H914" s="1"/>
    </row>
    <row r="915" spans="1:8" ht="13.5" customHeight="1" x14ac:dyDescent="0.2">
      <c r="A915" s="1"/>
      <c r="B915" s="1"/>
      <c r="C915" s="1"/>
      <c r="D915" s="1"/>
      <c r="E915" s="1"/>
      <c r="F915" s="1"/>
      <c r="G915" s="1"/>
      <c r="H915" s="1"/>
    </row>
    <row r="916" spans="1:8" ht="13.5" customHeight="1" x14ac:dyDescent="0.2">
      <c r="A916" s="1"/>
      <c r="B916" s="1"/>
      <c r="C916" s="1"/>
      <c r="D916" s="1"/>
      <c r="E916" s="1"/>
      <c r="F916" s="1"/>
      <c r="G916" s="1"/>
      <c r="H916" s="1"/>
    </row>
    <row r="917" spans="1:8" ht="13.5" customHeight="1" x14ac:dyDescent="0.2">
      <c r="A917" s="1"/>
      <c r="B917" s="1"/>
      <c r="C917" s="1"/>
      <c r="D917" s="1"/>
      <c r="E917" s="1"/>
      <c r="F917" s="1"/>
      <c r="G917" s="1"/>
      <c r="H917" s="1"/>
    </row>
    <row r="918" spans="1:8" ht="13.5" customHeight="1" x14ac:dyDescent="0.2">
      <c r="A918" s="1"/>
      <c r="B918" s="1"/>
      <c r="C918" s="1"/>
      <c r="D918" s="1"/>
      <c r="E918" s="1"/>
      <c r="F918" s="1"/>
      <c r="G918" s="1"/>
      <c r="H918" s="1"/>
    </row>
    <row r="919" spans="1:8" ht="13.5" customHeight="1" x14ac:dyDescent="0.2">
      <c r="A919" s="1"/>
      <c r="B919" s="1"/>
      <c r="C919" s="1"/>
      <c r="D919" s="1"/>
      <c r="E919" s="1"/>
      <c r="F919" s="1"/>
      <c r="G919" s="1"/>
      <c r="H919" s="1"/>
    </row>
    <row r="920" spans="1:8" ht="13.5" customHeight="1" x14ac:dyDescent="0.2">
      <c r="A920" s="1"/>
      <c r="B920" s="1"/>
      <c r="C920" s="1"/>
      <c r="D920" s="1"/>
      <c r="E920" s="1"/>
      <c r="F920" s="1"/>
      <c r="G920" s="1"/>
      <c r="H920" s="1"/>
    </row>
    <row r="921" spans="1:8" ht="13.5" customHeight="1" x14ac:dyDescent="0.2">
      <c r="A921" s="1"/>
      <c r="B921" s="1"/>
      <c r="C921" s="1"/>
      <c r="D921" s="1"/>
      <c r="E921" s="1"/>
      <c r="F921" s="1"/>
      <c r="G921" s="1"/>
      <c r="H921" s="1"/>
    </row>
    <row r="922" spans="1:8" ht="13.5" customHeight="1" x14ac:dyDescent="0.2">
      <c r="A922" s="1"/>
      <c r="B922" s="1"/>
      <c r="C922" s="1"/>
      <c r="D922" s="1"/>
      <c r="E922" s="1"/>
      <c r="F922" s="1"/>
      <c r="G922" s="1"/>
      <c r="H922" s="1"/>
    </row>
    <row r="923" spans="1:8" ht="13.5" customHeight="1" x14ac:dyDescent="0.2">
      <c r="A923" s="1"/>
      <c r="B923" s="1"/>
      <c r="C923" s="1"/>
      <c r="D923" s="1"/>
      <c r="E923" s="1"/>
      <c r="F923" s="1"/>
      <c r="G923" s="1"/>
      <c r="H923" s="1"/>
    </row>
    <row r="924" spans="1:8" ht="13.5" customHeight="1" x14ac:dyDescent="0.2">
      <c r="A924" s="1"/>
      <c r="B924" s="1"/>
      <c r="C924" s="1"/>
      <c r="D924" s="1"/>
      <c r="E924" s="1"/>
      <c r="F924" s="1"/>
      <c r="G924" s="1"/>
      <c r="H924" s="1"/>
    </row>
    <row r="925" spans="1:8" ht="13.5" customHeight="1" x14ac:dyDescent="0.2">
      <c r="A925" s="1"/>
      <c r="B925" s="1"/>
      <c r="C925" s="1"/>
      <c r="D925" s="1"/>
      <c r="E925" s="1"/>
      <c r="F925" s="1"/>
      <c r="G925" s="1"/>
      <c r="H925" s="1"/>
    </row>
    <row r="926" spans="1:8" ht="13.5" customHeight="1" x14ac:dyDescent="0.2">
      <c r="A926" s="1"/>
      <c r="B926" s="1"/>
      <c r="C926" s="1"/>
      <c r="D926" s="1"/>
      <c r="E926" s="1"/>
      <c r="F926" s="1"/>
      <c r="G926" s="1"/>
      <c r="H926" s="1"/>
    </row>
    <row r="927" spans="1:8" ht="13.5" customHeight="1" x14ac:dyDescent="0.2">
      <c r="A927" s="1"/>
      <c r="B927" s="1"/>
      <c r="C927" s="1"/>
      <c r="D927" s="1"/>
      <c r="E927" s="1"/>
      <c r="F927" s="1"/>
      <c r="G927" s="1"/>
      <c r="H927" s="1"/>
    </row>
    <row r="928" spans="1:8" ht="13.5" customHeight="1" x14ac:dyDescent="0.2">
      <c r="A928" s="1"/>
      <c r="B928" s="1"/>
      <c r="C928" s="1"/>
      <c r="D928" s="1"/>
      <c r="E928" s="1"/>
      <c r="F928" s="1"/>
      <c r="G928" s="1"/>
      <c r="H928" s="1"/>
    </row>
    <row r="929" spans="1:8" ht="13.5" customHeight="1" x14ac:dyDescent="0.2">
      <c r="A929" s="1"/>
      <c r="B929" s="1"/>
      <c r="C929" s="1"/>
      <c r="D929" s="1"/>
      <c r="E929" s="1"/>
      <c r="F929" s="1"/>
      <c r="G929" s="1"/>
      <c r="H929" s="1"/>
    </row>
    <row r="930" spans="1:8" ht="13.5" customHeight="1" x14ac:dyDescent="0.2">
      <c r="A930" s="1"/>
      <c r="B930" s="1"/>
      <c r="C930" s="1"/>
      <c r="D930" s="1"/>
      <c r="E930" s="1"/>
      <c r="F930" s="1"/>
      <c r="G930" s="1"/>
      <c r="H930" s="1"/>
    </row>
    <row r="931" spans="1:8" ht="13.5" customHeight="1" x14ac:dyDescent="0.2">
      <c r="A931" s="1"/>
      <c r="B931" s="1"/>
      <c r="C931" s="1"/>
      <c r="D931" s="1"/>
      <c r="E931" s="1"/>
      <c r="F931" s="1"/>
      <c r="G931" s="1"/>
      <c r="H931" s="1"/>
    </row>
    <row r="932" spans="1:8" ht="13.5" customHeight="1" x14ac:dyDescent="0.2">
      <c r="A932" s="1"/>
      <c r="B932" s="1"/>
      <c r="C932" s="1"/>
      <c r="D932" s="1"/>
      <c r="E932" s="1"/>
      <c r="F932" s="1"/>
      <c r="G932" s="1"/>
      <c r="H932" s="1"/>
    </row>
    <row r="933" spans="1:8" ht="13.5" customHeight="1" x14ac:dyDescent="0.2">
      <c r="A933" s="1"/>
      <c r="B933" s="1"/>
      <c r="C933" s="1"/>
      <c r="D933" s="1"/>
      <c r="E933" s="1"/>
      <c r="F933" s="1"/>
      <c r="G933" s="1"/>
      <c r="H933" s="1"/>
    </row>
    <row r="934" spans="1:8" ht="13.5" customHeight="1" x14ac:dyDescent="0.2">
      <c r="A934" s="1"/>
      <c r="B934" s="1"/>
      <c r="C934" s="1"/>
      <c r="D934" s="1"/>
      <c r="E934" s="1"/>
      <c r="F934" s="1"/>
      <c r="G934" s="1"/>
      <c r="H934" s="1"/>
    </row>
    <row r="935" spans="1:8" ht="13.5" customHeight="1" x14ac:dyDescent="0.2">
      <c r="A935" s="1"/>
      <c r="B935" s="1"/>
      <c r="C935" s="1"/>
      <c r="D935" s="1"/>
      <c r="E935" s="1"/>
      <c r="F935" s="1"/>
      <c r="G935" s="1"/>
      <c r="H935" s="1"/>
    </row>
    <row r="936" spans="1:8" ht="13.5" customHeight="1" x14ac:dyDescent="0.2">
      <c r="A936" s="1"/>
      <c r="B936" s="1"/>
      <c r="C936" s="1"/>
      <c r="D936" s="1"/>
      <c r="E936" s="1"/>
      <c r="F936" s="1"/>
      <c r="G936" s="1"/>
      <c r="H936" s="1"/>
    </row>
    <row r="937" spans="1:8" ht="13.5" customHeight="1" x14ac:dyDescent="0.2">
      <c r="A937" s="1"/>
      <c r="B937" s="1"/>
      <c r="C937" s="1"/>
      <c r="D937" s="1"/>
      <c r="E937" s="1"/>
      <c r="F937" s="1"/>
      <c r="G937" s="1"/>
      <c r="H937" s="1"/>
    </row>
    <row r="938" spans="1:8" ht="13.5" customHeight="1" x14ac:dyDescent="0.2">
      <c r="A938" s="1"/>
      <c r="B938" s="1"/>
      <c r="C938" s="1"/>
      <c r="D938" s="1"/>
      <c r="E938" s="1"/>
      <c r="F938" s="1"/>
      <c r="G938" s="1"/>
      <c r="H938" s="1"/>
    </row>
    <row r="939" spans="1:8" ht="13.5" customHeight="1" x14ac:dyDescent="0.2">
      <c r="A939" s="1"/>
      <c r="B939" s="1"/>
      <c r="C939" s="1"/>
      <c r="D939" s="1"/>
      <c r="E939" s="1"/>
      <c r="F939" s="1"/>
      <c r="G939" s="1"/>
      <c r="H939" s="1"/>
    </row>
    <row r="940" spans="1:8" ht="13.5" customHeight="1" x14ac:dyDescent="0.2">
      <c r="A940" s="1"/>
      <c r="B940" s="1"/>
      <c r="C940" s="1"/>
      <c r="D940" s="1"/>
      <c r="E940" s="1"/>
      <c r="F940" s="1"/>
      <c r="G940" s="1"/>
      <c r="H940" s="1"/>
    </row>
    <row r="941" spans="1:8" ht="13.5" customHeight="1" x14ac:dyDescent="0.2">
      <c r="A941" s="1"/>
      <c r="B941" s="1"/>
      <c r="C941" s="1"/>
      <c r="D941" s="1"/>
      <c r="E941" s="1"/>
      <c r="F941" s="1"/>
      <c r="G941" s="1"/>
      <c r="H941" s="1"/>
    </row>
    <row r="942" spans="1:8" ht="13.5" customHeight="1" x14ac:dyDescent="0.2">
      <c r="A942" s="1"/>
      <c r="B942" s="1"/>
      <c r="C942" s="1"/>
      <c r="D942" s="1"/>
      <c r="E942" s="1"/>
      <c r="F942" s="1"/>
      <c r="G942" s="1"/>
      <c r="H942" s="1"/>
    </row>
    <row r="943" spans="1:8" ht="13.5" customHeight="1" x14ac:dyDescent="0.2">
      <c r="A943" s="1"/>
      <c r="B943" s="1"/>
      <c r="C943" s="1"/>
      <c r="D943" s="1"/>
      <c r="E943" s="1"/>
      <c r="F943" s="1"/>
      <c r="G943" s="1"/>
      <c r="H943" s="1"/>
    </row>
    <row r="944" spans="1:8" ht="13.5" customHeight="1" x14ac:dyDescent="0.2">
      <c r="A944" s="1"/>
      <c r="B944" s="1"/>
      <c r="C944" s="1"/>
      <c r="D944" s="1"/>
      <c r="E944" s="1"/>
      <c r="F944" s="1"/>
      <c r="G944" s="1"/>
      <c r="H944" s="1"/>
    </row>
    <row r="945" spans="1:8" ht="13.5" customHeight="1" x14ac:dyDescent="0.2">
      <c r="A945" s="1"/>
      <c r="B945" s="1"/>
      <c r="C945" s="1"/>
      <c r="D945" s="1"/>
      <c r="E945" s="1"/>
      <c r="F945" s="1"/>
      <c r="G945" s="1"/>
      <c r="H945" s="1"/>
    </row>
    <row r="946" spans="1:8" ht="13.5" customHeight="1" x14ac:dyDescent="0.2">
      <c r="A946" s="1"/>
      <c r="B946" s="1"/>
      <c r="C946" s="1"/>
      <c r="D946" s="1"/>
      <c r="E946" s="1"/>
      <c r="F946" s="1"/>
      <c r="G946" s="1"/>
      <c r="H946" s="1"/>
    </row>
    <row r="947" spans="1:8" ht="13.5" customHeight="1" x14ac:dyDescent="0.2">
      <c r="A947" s="1"/>
      <c r="B947" s="1"/>
      <c r="C947" s="1"/>
      <c r="D947" s="1"/>
      <c r="E947" s="1"/>
      <c r="F947" s="1"/>
      <c r="G947" s="1"/>
      <c r="H947" s="1"/>
    </row>
    <row r="948" spans="1:8" ht="13.5" customHeight="1" x14ac:dyDescent="0.2">
      <c r="A948" s="1"/>
      <c r="B948" s="1"/>
      <c r="C948" s="1"/>
      <c r="D948" s="1"/>
      <c r="E948" s="1"/>
      <c r="F948" s="1"/>
      <c r="G948" s="1"/>
      <c r="H948" s="1"/>
    </row>
    <row r="949" spans="1:8" ht="13.5" customHeight="1" x14ac:dyDescent="0.2">
      <c r="A949" s="1"/>
      <c r="B949" s="1"/>
      <c r="C949" s="1"/>
      <c r="D949" s="1"/>
      <c r="E949" s="1"/>
      <c r="F949" s="1"/>
      <c r="G949" s="1"/>
      <c r="H949" s="1"/>
    </row>
    <row r="950" spans="1:8" ht="13.5" customHeight="1" x14ac:dyDescent="0.2">
      <c r="A950" s="1"/>
      <c r="B950" s="1"/>
      <c r="C950" s="1"/>
      <c r="D950" s="1"/>
      <c r="E950" s="1"/>
      <c r="F950" s="1"/>
      <c r="G950" s="1"/>
      <c r="H950" s="1"/>
    </row>
    <row r="951" spans="1:8" ht="13.5" customHeight="1" x14ac:dyDescent="0.2">
      <c r="A951" s="1"/>
      <c r="B951" s="1"/>
      <c r="C951" s="1"/>
      <c r="D951" s="1"/>
      <c r="E951" s="1"/>
      <c r="F951" s="1"/>
      <c r="G951" s="1"/>
      <c r="H951" s="1"/>
    </row>
    <row r="952" spans="1:8" ht="13.5" customHeight="1" x14ac:dyDescent="0.2">
      <c r="A952" s="1"/>
      <c r="B952" s="1"/>
      <c r="C952" s="1"/>
      <c r="D952" s="1"/>
      <c r="E952" s="1"/>
      <c r="F952" s="1"/>
      <c r="G952" s="1"/>
      <c r="H952" s="1"/>
    </row>
    <row r="953" spans="1:8" ht="13.5" customHeight="1" x14ac:dyDescent="0.2">
      <c r="A953" s="1"/>
      <c r="B953" s="1"/>
      <c r="C953" s="1"/>
      <c r="D953" s="1"/>
      <c r="E953" s="1"/>
      <c r="F953" s="1"/>
      <c r="G953" s="1"/>
      <c r="H953" s="1"/>
    </row>
    <row r="954" spans="1:8" ht="13.5" customHeight="1" x14ac:dyDescent="0.2">
      <c r="A954" s="1"/>
      <c r="B954" s="1"/>
      <c r="C954" s="1"/>
      <c r="D954" s="1"/>
      <c r="E954" s="1"/>
      <c r="F954" s="1"/>
      <c r="G954" s="1"/>
      <c r="H954" s="1"/>
    </row>
    <row r="955" spans="1:8" ht="13.5" customHeight="1" x14ac:dyDescent="0.2">
      <c r="A955" s="1"/>
      <c r="B955" s="1"/>
      <c r="C955" s="1"/>
      <c r="D955" s="1"/>
      <c r="E955" s="1"/>
      <c r="F955" s="1"/>
      <c r="G955" s="1"/>
      <c r="H955" s="1"/>
    </row>
    <row r="956" spans="1:8" ht="13.5" customHeight="1" x14ac:dyDescent="0.2">
      <c r="A956" s="1"/>
      <c r="B956" s="1"/>
      <c r="C956" s="1"/>
      <c r="D956" s="1"/>
      <c r="E956" s="1"/>
      <c r="F956" s="1"/>
      <c r="G956" s="1"/>
      <c r="H956" s="1"/>
    </row>
    <row r="957" spans="1:8" ht="13.5" customHeight="1" x14ac:dyDescent="0.2">
      <c r="A957" s="1"/>
      <c r="B957" s="1"/>
      <c r="C957" s="1"/>
      <c r="D957" s="1"/>
      <c r="E957" s="1"/>
      <c r="F957" s="1"/>
      <c r="G957" s="1"/>
      <c r="H957" s="1"/>
    </row>
    <row r="958" spans="1:8" ht="13.5" customHeight="1" x14ac:dyDescent="0.2">
      <c r="A958" s="1"/>
      <c r="B958" s="1"/>
      <c r="C958" s="1"/>
      <c r="D958" s="1"/>
      <c r="E958" s="1"/>
      <c r="F958" s="1"/>
      <c r="G958" s="1"/>
      <c r="H958" s="1"/>
    </row>
    <row r="959" spans="1:8" ht="13.5" customHeight="1" x14ac:dyDescent="0.2">
      <c r="A959" s="1"/>
      <c r="B959" s="1"/>
      <c r="C959" s="1"/>
      <c r="D959" s="1"/>
      <c r="E959" s="1"/>
      <c r="F959" s="1"/>
      <c r="G959" s="1"/>
      <c r="H959" s="1"/>
    </row>
    <row r="960" spans="1:8" ht="13.5" customHeight="1" x14ac:dyDescent="0.2">
      <c r="A960" s="1"/>
      <c r="B960" s="1"/>
      <c r="C960" s="1"/>
      <c r="D960" s="1"/>
      <c r="E960" s="1"/>
      <c r="F960" s="1"/>
      <c r="G960" s="1"/>
      <c r="H960" s="1"/>
    </row>
    <row r="961" spans="1:8" ht="13.5" customHeight="1" x14ac:dyDescent="0.2">
      <c r="A961" s="1"/>
      <c r="B961" s="1"/>
      <c r="C961" s="1"/>
      <c r="D961" s="1"/>
      <c r="E961" s="1"/>
      <c r="F961" s="1"/>
      <c r="G961" s="1"/>
      <c r="H961" s="1"/>
    </row>
    <row r="962" spans="1:8" ht="13.5" customHeight="1" x14ac:dyDescent="0.2">
      <c r="A962" s="1"/>
      <c r="B962" s="1"/>
      <c r="C962" s="1"/>
      <c r="D962" s="1"/>
      <c r="E962" s="1"/>
      <c r="F962" s="1"/>
      <c r="G962" s="1"/>
      <c r="H962" s="1"/>
    </row>
    <row r="963" spans="1:8" ht="13.5" customHeight="1" x14ac:dyDescent="0.2">
      <c r="A963" s="1"/>
      <c r="B963" s="1"/>
      <c r="C963" s="1"/>
      <c r="D963" s="1"/>
      <c r="E963" s="1"/>
      <c r="F963" s="1"/>
      <c r="G963" s="1"/>
      <c r="H963" s="1"/>
    </row>
    <row r="964" spans="1:8" ht="13.5" customHeight="1" x14ac:dyDescent="0.2">
      <c r="A964" s="1"/>
      <c r="B964" s="1"/>
      <c r="C964" s="1"/>
      <c r="D964" s="1"/>
      <c r="E964" s="1"/>
      <c r="F964" s="1"/>
      <c r="G964" s="1"/>
      <c r="H964" s="1"/>
    </row>
    <row r="965" spans="1:8" ht="13.5" customHeight="1" x14ac:dyDescent="0.2">
      <c r="A965" s="1"/>
      <c r="B965" s="1"/>
      <c r="C965" s="1"/>
      <c r="D965" s="1"/>
      <c r="E965" s="1"/>
      <c r="F965" s="1"/>
      <c r="G965" s="1"/>
      <c r="H965" s="1"/>
    </row>
    <row r="966" spans="1:8" ht="13.5" customHeight="1" x14ac:dyDescent="0.2">
      <c r="A966" s="1"/>
      <c r="B966" s="1"/>
      <c r="C966" s="1"/>
      <c r="D966" s="1"/>
      <c r="E966" s="1"/>
      <c r="F966" s="1"/>
      <c r="G966" s="1"/>
      <c r="H966" s="1"/>
    </row>
    <row r="967" spans="1:8" ht="13.5" customHeight="1" x14ac:dyDescent="0.2">
      <c r="A967" s="1"/>
      <c r="B967" s="1"/>
      <c r="C967" s="1"/>
      <c r="D967" s="1"/>
      <c r="E967" s="1"/>
      <c r="F967" s="1"/>
      <c r="G967" s="1"/>
      <c r="H967" s="1"/>
    </row>
    <row r="968" spans="1:8" ht="13.5" customHeight="1" x14ac:dyDescent="0.2">
      <c r="A968" s="1"/>
      <c r="B968" s="1"/>
      <c r="C968" s="1"/>
      <c r="D968" s="1"/>
      <c r="E968" s="1"/>
      <c r="F968" s="1"/>
      <c r="G968" s="1"/>
      <c r="H968" s="1"/>
    </row>
    <row r="969" spans="1:8" ht="13.5" customHeight="1" x14ac:dyDescent="0.2">
      <c r="A969" s="1"/>
      <c r="B969" s="1"/>
      <c r="C969" s="1"/>
      <c r="D969" s="1"/>
      <c r="E969" s="1"/>
      <c r="F969" s="1"/>
      <c r="G969" s="1"/>
      <c r="H969" s="1"/>
    </row>
    <row r="970" spans="1:8" ht="13.5" customHeight="1" x14ac:dyDescent="0.2">
      <c r="A970" s="1"/>
      <c r="B970" s="1"/>
      <c r="C970" s="1"/>
      <c r="D970" s="1"/>
      <c r="E970" s="1"/>
      <c r="F970" s="1"/>
      <c r="G970" s="1"/>
      <c r="H970" s="1"/>
    </row>
    <row r="971" spans="1:8" ht="13.5" customHeight="1" x14ac:dyDescent="0.2">
      <c r="A971" s="1"/>
      <c r="B971" s="1"/>
      <c r="C971" s="1"/>
      <c r="D971" s="1"/>
      <c r="E971" s="1"/>
      <c r="F971" s="1"/>
      <c r="G971" s="1"/>
      <c r="H971" s="1"/>
    </row>
    <row r="972" spans="1:8" ht="13.5" customHeight="1" x14ac:dyDescent="0.2">
      <c r="A972" s="1"/>
      <c r="B972" s="1"/>
      <c r="C972" s="1"/>
      <c r="D972" s="1"/>
      <c r="E972" s="1"/>
      <c r="F972" s="1"/>
      <c r="G972" s="1"/>
      <c r="H972" s="1"/>
    </row>
    <row r="973" spans="1:8" ht="13.5" customHeight="1" x14ac:dyDescent="0.2">
      <c r="A973" s="1"/>
      <c r="B973" s="1"/>
      <c r="C973" s="1"/>
      <c r="D973" s="1"/>
      <c r="E973" s="1"/>
      <c r="F973" s="1"/>
      <c r="G973" s="1"/>
      <c r="H973" s="1"/>
    </row>
    <row r="974" spans="1:8" ht="13.5" customHeight="1" x14ac:dyDescent="0.2">
      <c r="A974" s="1"/>
      <c r="B974" s="1"/>
      <c r="C974" s="1"/>
      <c r="D974" s="1"/>
      <c r="E974" s="1"/>
      <c r="F974" s="1"/>
      <c r="G974" s="1"/>
      <c r="H974" s="1"/>
    </row>
    <row r="975" spans="1:8" ht="13.5" customHeight="1" x14ac:dyDescent="0.2">
      <c r="A975" s="1"/>
      <c r="B975" s="1"/>
      <c r="C975" s="1"/>
      <c r="D975" s="1"/>
      <c r="E975" s="1"/>
      <c r="F975" s="1"/>
      <c r="G975" s="1"/>
      <c r="H975" s="1"/>
    </row>
    <row r="976" spans="1:8" ht="13.5" customHeight="1" x14ac:dyDescent="0.2">
      <c r="A976" s="1"/>
      <c r="B976" s="1"/>
      <c r="C976" s="1"/>
      <c r="D976" s="1"/>
      <c r="E976" s="1"/>
      <c r="F976" s="1"/>
      <c r="G976" s="1"/>
      <c r="H976" s="1"/>
    </row>
    <row r="977" spans="1:8" ht="13.5" customHeight="1" x14ac:dyDescent="0.2">
      <c r="A977" s="1"/>
      <c r="B977" s="1"/>
      <c r="C977" s="1"/>
      <c r="D977" s="1"/>
      <c r="E977" s="1"/>
      <c r="F977" s="1"/>
      <c r="G977" s="1"/>
      <c r="H977" s="1"/>
    </row>
    <row r="978" spans="1:8" ht="13.5" customHeight="1" x14ac:dyDescent="0.2">
      <c r="A978" s="1"/>
      <c r="B978" s="1"/>
      <c r="C978" s="1"/>
      <c r="D978" s="1"/>
      <c r="E978" s="1"/>
      <c r="F978" s="1"/>
      <c r="G978" s="1"/>
      <c r="H978" s="1"/>
    </row>
    <row r="979" spans="1:8" ht="13.5" customHeight="1" x14ac:dyDescent="0.2">
      <c r="A979" s="1"/>
      <c r="B979" s="1"/>
      <c r="C979" s="1"/>
      <c r="D979" s="1"/>
      <c r="E979" s="1"/>
      <c r="F979" s="1"/>
      <c r="G979" s="1"/>
      <c r="H979" s="1"/>
    </row>
    <row r="980" spans="1:8" ht="13.5" customHeight="1" x14ac:dyDescent="0.2">
      <c r="A980" s="1"/>
      <c r="B980" s="1"/>
      <c r="C980" s="1"/>
      <c r="D980" s="1"/>
      <c r="E980" s="1"/>
      <c r="F980" s="1"/>
      <c r="G980" s="1"/>
      <c r="H980" s="1"/>
    </row>
    <row r="981" spans="1:8" ht="13.5" customHeight="1" x14ac:dyDescent="0.2">
      <c r="A981" s="1"/>
      <c r="B981" s="1"/>
      <c r="C981" s="1"/>
      <c r="D981" s="1"/>
      <c r="E981" s="1"/>
      <c r="F981" s="1"/>
      <c r="G981" s="1"/>
      <c r="H981" s="1"/>
    </row>
    <row r="982" spans="1:8" ht="13.5" customHeight="1" x14ac:dyDescent="0.2">
      <c r="A982" s="1"/>
      <c r="B982" s="1"/>
      <c r="C982" s="1"/>
      <c r="D982" s="1"/>
      <c r="E982" s="1"/>
      <c r="F982" s="1"/>
      <c r="G982" s="1"/>
      <c r="H982" s="1"/>
    </row>
    <row r="983" spans="1:8" ht="13.5" customHeight="1" x14ac:dyDescent="0.2">
      <c r="A983" s="1"/>
      <c r="B983" s="1"/>
      <c r="C983" s="1"/>
      <c r="D983" s="1"/>
      <c r="E983" s="1"/>
      <c r="F983" s="1"/>
      <c r="G983" s="1"/>
      <c r="H983" s="1"/>
    </row>
    <row r="984" spans="1:8" ht="13.5" customHeight="1" x14ac:dyDescent="0.2">
      <c r="A984" s="1"/>
      <c r="B984" s="1"/>
      <c r="C984" s="1"/>
      <c r="D984" s="1"/>
      <c r="E984" s="1"/>
      <c r="F984" s="1"/>
      <c r="G984" s="1"/>
      <c r="H984" s="1"/>
    </row>
    <row r="985" spans="1:8" ht="13.5" customHeight="1" x14ac:dyDescent="0.2">
      <c r="A985" s="1"/>
      <c r="B985" s="1"/>
      <c r="C985" s="1"/>
      <c r="D985" s="1"/>
      <c r="E985" s="1"/>
      <c r="F985" s="1"/>
      <c r="G985" s="1"/>
      <c r="H985" s="1"/>
    </row>
    <row r="986" spans="1:8" ht="13.5" customHeight="1" x14ac:dyDescent="0.2">
      <c r="A986" s="1"/>
      <c r="B986" s="1"/>
      <c r="C986" s="1"/>
      <c r="D986" s="1"/>
      <c r="E986" s="1"/>
      <c r="F986" s="1"/>
      <c r="G986" s="1"/>
      <c r="H986" s="1"/>
    </row>
    <row r="987" spans="1:8" ht="13.5" customHeight="1" x14ac:dyDescent="0.2">
      <c r="A987" s="1"/>
      <c r="B987" s="1"/>
      <c r="C987" s="1"/>
      <c r="D987" s="1"/>
      <c r="E987" s="1"/>
      <c r="F987" s="1"/>
      <c r="G987" s="1"/>
      <c r="H987" s="1"/>
    </row>
    <row r="988" spans="1:8" ht="13.5" customHeight="1" x14ac:dyDescent="0.2">
      <c r="A988" s="1"/>
      <c r="B988" s="1"/>
      <c r="C988" s="1"/>
      <c r="D988" s="1"/>
      <c r="E988" s="1"/>
      <c r="F988" s="1"/>
      <c r="G988" s="1"/>
      <c r="H988" s="1"/>
    </row>
    <row r="989" spans="1:8" ht="13.5" customHeight="1" x14ac:dyDescent="0.2">
      <c r="A989" s="1"/>
      <c r="B989" s="1"/>
      <c r="C989" s="1"/>
      <c r="D989" s="1"/>
      <c r="E989" s="1"/>
      <c r="F989" s="1"/>
      <c r="G989" s="1"/>
      <c r="H989" s="1"/>
    </row>
    <row r="990" spans="1:8" ht="13.5" customHeight="1" x14ac:dyDescent="0.2">
      <c r="A990" s="1"/>
      <c r="B990" s="1"/>
      <c r="C990" s="1"/>
      <c r="D990" s="1"/>
      <c r="E990" s="1"/>
      <c r="F990" s="1"/>
      <c r="G990" s="1"/>
      <c r="H990" s="1"/>
    </row>
    <row r="991" spans="1:8" ht="13.5" customHeight="1" x14ac:dyDescent="0.2">
      <c r="A991" s="1"/>
      <c r="B991" s="1"/>
      <c r="C991" s="1"/>
      <c r="D991" s="1"/>
      <c r="E991" s="1"/>
      <c r="F991" s="1"/>
      <c r="G991" s="1"/>
      <c r="H991" s="1"/>
    </row>
    <row r="992" spans="1:8" ht="13.5" customHeight="1" x14ac:dyDescent="0.2">
      <c r="A992" s="1"/>
      <c r="B992" s="1"/>
      <c r="C992" s="1"/>
      <c r="D992" s="1"/>
      <c r="E992" s="1"/>
      <c r="F992" s="1"/>
      <c r="G992" s="1"/>
      <c r="H992" s="1"/>
    </row>
    <row r="993" spans="1:8" ht="13.5" customHeight="1" x14ac:dyDescent="0.2">
      <c r="A993" s="1"/>
      <c r="B993" s="1"/>
      <c r="C993" s="1"/>
      <c r="D993" s="1"/>
      <c r="E993" s="1"/>
      <c r="F993" s="1"/>
      <c r="G993" s="1"/>
      <c r="H993" s="1"/>
    </row>
    <row r="994" spans="1:8" ht="13.5" customHeight="1" x14ac:dyDescent="0.2">
      <c r="A994" s="1"/>
      <c r="B994" s="1"/>
      <c r="C994" s="1"/>
      <c r="D994" s="1"/>
      <c r="E994" s="1"/>
      <c r="F994" s="1"/>
      <c r="G994" s="1"/>
      <c r="H994" s="1"/>
    </row>
    <row r="995" spans="1:8" ht="13.5" customHeight="1" x14ac:dyDescent="0.2">
      <c r="A995" s="1"/>
      <c r="B995" s="1"/>
      <c r="C995" s="1"/>
      <c r="D995" s="1"/>
      <c r="E995" s="1"/>
      <c r="F995" s="1"/>
      <c r="G995" s="1"/>
      <c r="H995" s="1"/>
    </row>
    <row r="996" spans="1:8" ht="13.5" customHeight="1" x14ac:dyDescent="0.2">
      <c r="A996" s="1"/>
      <c r="B996" s="1"/>
      <c r="C996" s="1"/>
      <c r="D996" s="1"/>
      <c r="E996" s="1"/>
      <c r="F996" s="1"/>
      <c r="G996" s="1"/>
      <c r="H996" s="1"/>
    </row>
    <row r="997" spans="1:8" ht="13.5" customHeight="1" x14ac:dyDescent="0.2">
      <c r="A997" s="1"/>
      <c r="B997" s="1"/>
      <c r="C997" s="1"/>
      <c r="D997" s="1"/>
      <c r="E997" s="1"/>
      <c r="F997" s="1"/>
      <c r="G997" s="1"/>
      <c r="H997" s="1"/>
    </row>
    <row r="998" spans="1:8" ht="13.5" customHeight="1" x14ac:dyDescent="0.2">
      <c r="A998" s="1"/>
      <c r="B998" s="1"/>
      <c r="C998" s="1"/>
      <c r="D998" s="1"/>
      <c r="E998" s="1"/>
      <c r="F998" s="1"/>
      <c r="G998" s="1"/>
      <c r="H998" s="1"/>
    </row>
    <row r="999" spans="1:8" ht="13.5" customHeight="1" x14ac:dyDescent="0.2">
      <c r="A999" s="1"/>
      <c r="B999" s="1"/>
      <c r="C999" s="1"/>
      <c r="D999" s="1"/>
      <c r="E999" s="1"/>
      <c r="F999" s="1"/>
      <c r="G999" s="1"/>
      <c r="H999" s="1"/>
    </row>
    <row r="1000" spans="1:8" ht="13.5" customHeight="1" x14ac:dyDescent="0.2">
      <c r="A1000" s="1"/>
      <c r="B1000" s="1"/>
      <c r="C1000" s="1"/>
      <c r="D1000" s="1"/>
      <c r="E1000" s="1"/>
      <c r="F1000" s="1"/>
      <c r="G1000" s="1"/>
      <c r="H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2016-08-31T16:03:20Z</dcterms:created>
  <dcterms:modified xsi:type="dcterms:W3CDTF">2016-08-31T22:05:45Z</dcterms:modified>
</cp:coreProperties>
</file>