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27" documentId="13_ncr:1_{A10F5698-F69B-4AA5-94C2-B390551594D9}" xr6:coauthVersionLast="47" xr6:coauthVersionMax="47" xr10:uidLastSave="{6E6C3B24-0B7C-4DCC-AEB5-CCC69EC4473A}"/>
  <bookViews>
    <workbookView xWindow="-110" yWindow="-110" windowWidth="25180" windowHeight="16260" xr2:uid="{00000000-000D-0000-FFFF-FFFF00000000}"/>
  </bookViews>
  <sheets>
    <sheet name="Master" sheetId="3" r:id="rId1"/>
    <sheet name="Trial Details " sheetId="6" r:id="rId2"/>
    <sheet name="Economic Analysis" sheetId="7" r:id="rId3"/>
    <sheet name="2020" sheetId="1" r:id="rId4"/>
    <sheet name="202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" l="1"/>
  <c r="AO2" i="3"/>
  <c r="N41" i="7"/>
  <c r="U2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U162" i="3"/>
  <c r="V162" i="3"/>
  <c r="U163" i="3"/>
  <c r="V163" i="3"/>
  <c r="U164" i="3"/>
  <c r="V164" i="3"/>
  <c r="U165" i="3"/>
  <c r="V165" i="3"/>
  <c r="U166" i="3"/>
  <c r="V166" i="3"/>
  <c r="U167" i="3"/>
  <c r="V167" i="3"/>
  <c r="U168" i="3"/>
  <c r="V168" i="3"/>
  <c r="U169" i="3"/>
  <c r="V169" i="3"/>
  <c r="U170" i="3"/>
  <c r="V170" i="3"/>
  <c r="U171" i="3"/>
  <c r="V171" i="3"/>
  <c r="U172" i="3"/>
  <c r="V172" i="3"/>
  <c r="U173" i="3"/>
  <c r="V173" i="3"/>
  <c r="U174" i="3"/>
  <c r="V174" i="3"/>
  <c r="U175" i="3"/>
  <c r="V175" i="3"/>
  <c r="U176" i="3"/>
  <c r="V176" i="3"/>
  <c r="U177" i="3"/>
  <c r="V177" i="3"/>
  <c r="U178" i="3"/>
  <c r="V178" i="3"/>
  <c r="U179" i="3"/>
  <c r="V179" i="3"/>
  <c r="U180" i="3"/>
  <c r="V180" i="3"/>
  <c r="U181" i="3"/>
  <c r="V181" i="3"/>
  <c r="U182" i="3"/>
  <c r="V182" i="3"/>
  <c r="U183" i="3"/>
  <c r="V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1" i="3"/>
  <c r="V201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U397" i="3"/>
  <c r="V397" i="3"/>
  <c r="U398" i="3"/>
  <c r="V398" i="3"/>
  <c r="U399" i="3"/>
  <c r="V399" i="3"/>
  <c r="U400" i="3"/>
  <c r="V400" i="3"/>
  <c r="U401" i="3"/>
  <c r="V401" i="3"/>
  <c r="U402" i="3"/>
  <c r="V402" i="3"/>
  <c r="U403" i="3"/>
  <c r="V403" i="3"/>
  <c r="U404" i="3"/>
  <c r="V404" i="3"/>
  <c r="U405" i="3"/>
  <c r="V405" i="3"/>
  <c r="U406" i="3"/>
  <c r="V406" i="3"/>
  <c r="U407" i="3"/>
  <c r="V407" i="3"/>
  <c r="U408" i="3"/>
  <c r="V408" i="3"/>
  <c r="U409" i="3"/>
  <c r="V409" i="3"/>
  <c r="U410" i="3"/>
  <c r="V410" i="3"/>
  <c r="U411" i="3"/>
  <c r="V411" i="3"/>
  <c r="U412" i="3"/>
  <c r="V412" i="3"/>
  <c r="U413" i="3"/>
  <c r="V413" i="3"/>
  <c r="U414" i="3"/>
  <c r="V414" i="3"/>
  <c r="U415" i="3"/>
  <c r="V415" i="3"/>
  <c r="U416" i="3"/>
  <c r="V416" i="3"/>
  <c r="U417" i="3"/>
  <c r="V417" i="3"/>
  <c r="U418" i="3"/>
  <c r="V418" i="3"/>
  <c r="U419" i="3"/>
  <c r="V419" i="3"/>
  <c r="U420" i="3"/>
  <c r="V420" i="3"/>
  <c r="U421" i="3"/>
  <c r="V421" i="3"/>
  <c r="U422" i="3"/>
  <c r="V422" i="3"/>
  <c r="U423" i="3"/>
  <c r="V423" i="3"/>
  <c r="U424" i="3"/>
  <c r="V424" i="3"/>
  <c r="U425" i="3"/>
  <c r="V425" i="3"/>
  <c r="U426" i="3"/>
  <c r="V426" i="3"/>
  <c r="U427" i="3"/>
  <c r="V427" i="3"/>
  <c r="U428" i="3"/>
  <c r="V428" i="3"/>
  <c r="U429" i="3"/>
  <c r="V429" i="3"/>
  <c r="U430" i="3"/>
  <c r="V430" i="3"/>
  <c r="U431" i="3"/>
  <c r="V431" i="3"/>
  <c r="U432" i="3"/>
  <c r="V432" i="3"/>
  <c r="U433" i="3"/>
  <c r="V433" i="3"/>
  <c r="U434" i="3"/>
  <c r="V434" i="3"/>
  <c r="U435" i="3"/>
  <c r="V435" i="3"/>
  <c r="U436" i="3"/>
  <c r="V436" i="3"/>
  <c r="U437" i="3"/>
  <c r="V437" i="3"/>
  <c r="U438" i="3"/>
  <c r="V438" i="3"/>
  <c r="U439" i="3"/>
  <c r="V439" i="3"/>
  <c r="U440" i="3"/>
  <c r="V440" i="3"/>
  <c r="U441" i="3"/>
  <c r="V441" i="3"/>
  <c r="U442" i="3"/>
  <c r="V442" i="3"/>
  <c r="U443" i="3"/>
  <c r="V443" i="3"/>
  <c r="U444" i="3"/>
  <c r="V444" i="3"/>
  <c r="U445" i="3"/>
  <c r="V445" i="3"/>
  <c r="U446" i="3"/>
  <c r="V446" i="3"/>
  <c r="U447" i="3"/>
  <c r="V447" i="3"/>
  <c r="U448" i="3"/>
  <c r="V448" i="3"/>
  <c r="U449" i="3"/>
  <c r="V449" i="3"/>
  <c r="U450" i="3"/>
  <c r="V450" i="3"/>
  <c r="U451" i="3"/>
  <c r="V451" i="3"/>
  <c r="U452" i="3"/>
  <c r="V452" i="3"/>
  <c r="U453" i="3"/>
  <c r="V453" i="3"/>
  <c r="U454" i="3"/>
  <c r="V454" i="3"/>
  <c r="U455" i="3"/>
  <c r="V455" i="3"/>
  <c r="U456" i="3"/>
  <c r="V456" i="3"/>
  <c r="U457" i="3"/>
  <c r="V457" i="3"/>
  <c r="U458" i="3"/>
  <c r="V458" i="3"/>
  <c r="U459" i="3"/>
  <c r="V459" i="3"/>
  <c r="U460" i="3"/>
  <c r="V460" i="3"/>
  <c r="U461" i="3"/>
  <c r="V461" i="3"/>
  <c r="U462" i="3"/>
  <c r="V462" i="3"/>
  <c r="U463" i="3"/>
  <c r="V463" i="3"/>
  <c r="U464" i="3"/>
  <c r="V464" i="3"/>
  <c r="U465" i="3"/>
  <c r="V465" i="3"/>
  <c r="U466" i="3"/>
  <c r="V466" i="3"/>
  <c r="U467" i="3"/>
  <c r="V467" i="3"/>
  <c r="U468" i="3"/>
  <c r="V468" i="3"/>
  <c r="U469" i="3"/>
  <c r="V469" i="3"/>
  <c r="U470" i="3"/>
  <c r="V470" i="3"/>
  <c r="U471" i="3"/>
  <c r="V471" i="3"/>
  <c r="U472" i="3"/>
  <c r="V472" i="3"/>
  <c r="U473" i="3"/>
  <c r="V473" i="3"/>
  <c r="U474" i="3"/>
  <c r="V474" i="3"/>
  <c r="U475" i="3"/>
  <c r="V475" i="3"/>
  <c r="U476" i="3"/>
  <c r="V476" i="3"/>
  <c r="U477" i="3"/>
  <c r="V477" i="3"/>
  <c r="U478" i="3"/>
  <c r="V478" i="3"/>
  <c r="U479" i="3"/>
  <c r="V479" i="3"/>
  <c r="U480" i="3"/>
  <c r="V480" i="3"/>
  <c r="U481" i="3"/>
  <c r="V481" i="3"/>
  <c r="U482" i="3"/>
  <c r="V482" i="3"/>
  <c r="U483" i="3"/>
  <c r="V483" i="3"/>
  <c r="U484" i="3"/>
  <c r="V484" i="3"/>
  <c r="U485" i="3"/>
  <c r="V485" i="3"/>
  <c r="U486" i="3"/>
  <c r="V486" i="3"/>
  <c r="U487" i="3"/>
  <c r="V487" i="3"/>
  <c r="U488" i="3"/>
  <c r="V488" i="3"/>
  <c r="U489" i="3"/>
  <c r="V489" i="3"/>
  <c r="U490" i="3"/>
  <c r="V490" i="3"/>
  <c r="U491" i="3"/>
  <c r="V491" i="3"/>
  <c r="U492" i="3"/>
  <c r="V492" i="3"/>
  <c r="U493" i="3"/>
  <c r="V493" i="3"/>
  <c r="U494" i="3"/>
  <c r="V494" i="3"/>
  <c r="U495" i="3"/>
  <c r="V495" i="3"/>
  <c r="U496" i="3"/>
  <c r="V496" i="3"/>
  <c r="U497" i="3"/>
  <c r="V497" i="3"/>
  <c r="U498" i="3"/>
  <c r="V498" i="3"/>
  <c r="U499" i="3"/>
  <c r="V499" i="3"/>
  <c r="U500" i="3"/>
  <c r="V500" i="3"/>
  <c r="U501" i="3"/>
  <c r="V501" i="3"/>
  <c r="U502" i="3"/>
  <c r="V502" i="3"/>
  <c r="U503" i="3"/>
  <c r="V503" i="3"/>
  <c r="U504" i="3"/>
  <c r="V504" i="3"/>
  <c r="U505" i="3"/>
  <c r="V505" i="3"/>
  <c r="U506" i="3"/>
  <c r="V506" i="3"/>
  <c r="U507" i="3"/>
  <c r="V507" i="3"/>
  <c r="U508" i="3"/>
  <c r="V508" i="3"/>
  <c r="U509" i="3"/>
  <c r="V509" i="3"/>
  <c r="U510" i="3"/>
  <c r="V510" i="3"/>
  <c r="U511" i="3"/>
  <c r="V511" i="3"/>
  <c r="U512" i="3"/>
  <c r="V512" i="3"/>
  <c r="U513" i="3"/>
  <c r="V513" i="3"/>
  <c r="U514" i="3"/>
  <c r="V514" i="3"/>
  <c r="U515" i="3"/>
  <c r="V515" i="3"/>
  <c r="U516" i="3"/>
  <c r="V516" i="3"/>
  <c r="U517" i="3"/>
  <c r="V517" i="3"/>
  <c r="U518" i="3"/>
  <c r="V518" i="3"/>
  <c r="U519" i="3"/>
  <c r="V519" i="3"/>
  <c r="U520" i="3"/>
  <c r="V520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U557" i="3"/>
  <c r="V557" i="3"/>
  <c r="U558" i="3"/>
  <c r="V558" i="3"/>
  <c r="U559" i="3"/>
  <c r="V559" i="3"/>
  <c r="U560" i="3"/>
  <c r="V560" i="3"/>
  <c r="U561" i="3"/>
  <c r="V561" i="3"/>
  <c r="U562" i="3"/>
  <c r="V562" i="3"/>
  <c r="U563" i="3"/>
  <c r="V563" i="3"/>
  <c r="U564" i="3"/>
  <c r="V564" i="3"/>
  <c r="U565" i="3"/>
  <c r="V565" i="3"/>
  <c r="U566" i="3"/>
  <c r="V566" i="3"/>
  <c r="U567" i="3"/>
  <c r="V567" i="3"/>
  <c r="U568" i="3"/>
  <c r="V568" i="3"/>
  <c r="U569" i="3"/>
  <c r="V569" i="3"/>
  <c r="U570" i="3"/>
  <c r="V570" i="3"/>
  <c r="U571" i="3"/>
  <c r="V571" i="3"/>
  <c r="U572" i="3"/>
  <c r="V572" i="3"/>
  <c r="U573" i="3"/>
  <c r="V573" i="3"/>
  <c r="U574" i="3"/>
  <c r="V574" i="3"/>
  <c r="U575" i="3"/>
  <c r="V575" i="3"/>
  <c r="U576" i="3"/>
  <c r="V576" i="3"/>
  <c r="U577" i="3"/>
  <c r="V577" i="3"/>
  <c r="U578" i="3"/>
  <c r="V578" i="3"/>
  <c r="U579" i="3"/>
  <c r="V579" i="3"/>
  <c r="U580" i="3"/>
  <c r="V580" i="3"/>
  <c r="U581" i="3"/>
  <c r="V581" i="3"/>
  <c r="U582" i="3"/>
  <c r="V582" i="3"/>
  <c r="U583" i="3"/>
  <c r="V583" i="3"/>
  <c r="U584" i="3"/>
  <c r="V584" i="3"/>
  <c r="U585" i="3"/>
  <c r="V585" i="3"/>
  <c r="U586" i="3"/>
  <c r="V586" i="3"/>
  <c r="U587" i="3"/>
  <c r="V587" i="3"/>
  <c r="U588" i="3"/>
  <c r="V588" i="3"/>
  <c r="U589" i="3"/>
  <c r="V589" i="3"/>
  <c r="U590" i="3"/>
  <c r="V590" i="3"/>
  <c r="U591" i="3"/>
  <c r="V591" i="3"/>
  <c r="U592" i="3"/>
  <c r="V592" i="3"/>
  <c r="U593" i="3"/>
  <c r="V593" i="3"/>
  <c r="U594" i="3"/>
  <c r="V594" i="3"/>
  <c r="U595" i="3"/>
  <c r="V595" i="3"/>
  <c r="U596" i="3"/>
  <c r="V596" i="3"/>
  <c r="U597" i="3"/>
  <c r="V597" i="3"/>
  <c r="U598" i="3"/>
  <c r="V598" i="3"/>
  <c r="U599" i="3"/>
  <c r="V599" i="3"/>
  <c r="U600" i="3"/>
  <c r="V600" i="3"/>
  <c r="U601" i="3"/>
  <c r="V601" i="3"/>
  <c r="U602" i="3"/>
  <c r="V602" i="3"/>
  <c r="U603" i="3"/>
  <c r="V603" i="3"/>
  <c r="U604" i="3"/>
  <c r="V604" i="3"/>
  <c r="U605" i="3"/>
  <c r="V605" i="3"/>
  <c r="U606" i="3"/>
  <c r="V606" i="3"/>
  <c r="U607" i="3"/>
  <c r="V607" i="3"/>
  <c r="U608" i="3"/>
  <c r="V608" i="3"/>
  <c r="U609" i="3"/>
  <c r="V609" i="3"/>
  <c r="U610" i="3"/>
  <c r="V610" i="3"/>
  <c r="U611" i="3"/>
  <c r="V611" i="3"/>
  <c r="U612" i="3"/>
  <c r="V612" i="3"/>
  <c r="U613" i="3"/>
  <c r="V613" i="3"/>
  <c r="U614" i="3"/>
  <c r="V614" i="3"/>
  <c r="U615" i="3"/>
  <c r="V615" i="3"/>
  <c r="U616" i="3"/>
  <c r="V616" i="3"/>
  <c r="U617" i="3"/>
  <c r="V617" i="3"/>
  <c r="U618" i="3"/>
  <c r="V618" i="3"/>
  <c r="U619" i="3"/>
  <c r="V619" i="3"/>
  <c r="U620" i="3"/>
  <c r="V620" i="3"/>
  <c r="U621" i="3"/>
  <c r="V621" i="3"/>
  <c r="U622" i="3"/>
  <c r="V622" i="3"/>
  <c r="U623" i="3"/>
  <c r="V623" i="3"/>
  <c r="U624" i="3"/>
  <c r="V624" i="3"/>
  <c r="U625" i="3"/>
  <c r="V625" i="3"/>
  <c r="U626" i="3"/>
  <c r="V626" i="3"/>
  <c r="U627" i="3"/>
  <c r="V627" i="3"/>
  <c r="U628" i="3"/>
  <c r="V628" i="3"/>
  <c r="U629" i="3"/>
  <c r="V629" i="3"/>
  <c r="U630" i="3"/>
  <c r="V630" i="3"/>
  <c r="U631" i="3"/>
  <c r="V631" i="3"/>
  <c r="U632" i="3"/>
  <c r="V632" i="3"/>
  <c r="U633" i="3"/>
  <c r="V633" i="3"/>
  <c r="U634" i="3"/>
  <c r="V634" i="3"/>
  <c r="U635" i="3"/>
  <c r="V635" i="3"/>
  <c r="U636" i="3"/>
  <c r="V636" i="3"/>
  <c r="U637" i="3"/>
  <c r="V637" i="3"/>
  <c r="U638" i="3"/>
  <c r="V638" i="3"/>
  <c r="U639" i="3"/>
  <c r="V639" i="3"/>
  <c r="U640" i="3"/>
  <c r="V640" i="3"/>
  <c r="U641" i="3"/>
  <c r="V641" i="3"/>
  <c r="U642" i="3"/>
  <c r="V642" i="3"/>
  <c r="U643" i="3"/>
  <c r="V643" i="3"/>
  <c r="U644" i="3"/>
  <c r="V644" i="3"/>
  <c r="U645" i="3"/>
  <c r="V645" i="3"/>
  <c r="U646" i="3"/>
  <c r="V646" i="3"/>
  <c r="U647" i="3"/>
  <c r="V647" i="3"/>
  <c r="U648" i="3"/>
  <c r="V648" i="3"/>
  <c r="U649" i="3"/>
  <c r="V649" i="3"/>
  <c r="AO272" i="3"/>
  <c r="AO295" i="3"/>
  <c r="AO296" i="3"/>
  <c r="AO623" i="3"/>
  <c r="W28" i="3"/>
  <c r="W101" i="3"/>
  <c r="W485" i="3"/>
  <c r="W539" i="3"/>
  <c r="W599" i="3"/>
  <c r="V2" i="3"/>
  <c r="U23" i="7"/>
  <c r="T17" i="7"/>
  <c r="R17" i="7"/>
  <c r="N13" i="7"/>
  <c r="M9" i="7"/>
  <c r="J3" i="6"/>
  <c r="J4" i="6"/>
  <c r="J5" i="6"/>
  <c r="J6" i="6"/>
  <c r="J7" i="6"/>
  <c r="J8" i="6"/>
  <c r="J9" i="6"/>
  <c r="J10" i="6"/>
  <c r="J11" i="6"/>
  <c r="J2" i="6"/>
  <c r="P33" i="7"/>
  <c r="P11" i="7"/>
  <c r="P9" i="7"/>
  <c r="P8" i="7"/>
  <c r="BF2" i="2"/>
  <c r="BF281" i="2"/>
  <c r="BF280" i="2"/>
  <c r="BF279" i="2"/>
  <c r="BF278" i="2"/>
  <c r="BF277" i="2"/>
  <c r="BF276" i="2"/>
  <c r="BF275" i="2"/>
  <c r="BF274" i="2"/>
  <c r="BF273" i="2"/>
  <c r="BF272" i="2"/>
  <c r="BF271" i="2"/>
  <c r="BF270" i="2"/>
  <c r="BF269" i="2"/>
  <c r="BF268" i="2"/>
  <c r="BF267" i="2"/>
  <c r="BF266" i="2"/>
  <c r="BF265" i="2"/>
  <c r="BF264" i="2"/>
  <c r="BF263" i="2"/>
  <c r="BF262" i="2"/>
  <c r="BF261" i="2"/>
  <c r="BF260" i="2"/>
  <c r="BF259" i="2"/>
  <c r="BF258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2" i="2"/>
  <c r="BF221" i="2"/>
  <c r="BF220" i="2"/>
  <c r="BF219" i="2"/>
  <c r="BF218" i="2"/>
  <c r="BF217" i="2"/>
  <c r="BF216" i="2"/>
  <c r="BF215" i="2"/>
  <c r="BF214" i="2"/>
  <c r="BF213" i="2"/>
  <c r="BF212" i="2"/>
  <c r="BF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AL369" i="2"/>
  <c r="AK369" i="2"/>
  <c r="AJ369" i="2"/>
  <c r="AI369" i="2"/>
  <c r="AH369" i="2"/>
  <c r="AG369" i="2"/>
  <c r="AC369" i="2"/>
  <c r="AB369" i="2"/>
  <c r="Y369" i="2"/>
  <c r="X369" i="2"/>
  <c r="W369" i="2"/>
  <c r="V369" i="2"/>
  <c r="U369" i="2"/>
  <c r="T369" i="2"/>
  <c r="L369" i="2"/>
  <c r="M369" i="2" s="1"/>
  <c r="AL368" i="2"/>
  <c r="AK368" i="2"/>
  <c r="AJ368" i="2"/>
  <c r="AI368" i="2"/>
  <c r="AH368" i="2"/>
  <c r="AG368" i="2"/>
  <c r="AC368" i="2"/>
  <c r="AB368" i="2"/>
  <c r="W368" i="2"/>
  <c r="V368" i="2"/>
  <c r="U368" i="2"/>
  <c r="T368" i="2"/>
  <c r="L368" i="2"/>
  <c r="M368" i="2" s="1"/>
  <c r="AL367" i="2"/>
  <c r="AK367" i="2"/>
  <c r="AJ367" i="2"/>
  <c r="AI367" i="2"/>
  <c r="AH367" i="2"/>
  <c r="AG367" i="2"/>
  <c r="AC367" i="2"/>
  <c r="AB367" i="2"/>
  <c r="X367" i="2"/>
  <c r="U367" i="2"/>
  <c r="T367" i="2"/>
  <c r="L367" i="2"/>
  <c r="M367" i="2" s="1"/>
  <c r="AL366" i="2"/>
  <c r="AK366" i="2"/>
  <c r="AJ366" i="2"/>
  <c r="AI366" i="2"/>
  <c r="AH366" i="2"/>
  <c r="AG366" i="2"/>
  <c r="AC366" i="2"/>
  <c r="AB366" i="2"/>
  <c r="U366" i="2"/>
  <c r="T366" i="2"/>
  <c r="L366" i="2"/>
  <c r="AL365" i="2"/>
  <c r="AU365" i="2" s="1"/>
  <c r="AK365" i="2"/>
  <c r="AJ365" i="2"/>
  <c r="AM365" i="2" s="1"/>
  <c r="AI365" i="2"/>
  <c r="AH365" i="2"/>
  <c r="AG365" i="2"/>
  <c r="AC365" i="2"/>
  <c r="AB365" i="2"/>
  <c r="Y365" i="2"/>
  <c r="AD365" i="2" s="1"/>
  <c r="X365" i="2"/>
  <c r="W365" i="2"/>
  <c r="V365" i="2"/>
  <c r="U365" i="2"/>
  <c r="T365" i="2"/>
  <c r="M365" i="2"/>
  <c r="AA365" i="2" s="1"/>
  <c r="AF365" i="2" s="1"/>
  <c r="L365" i="2"/>
  <c r="AL364" i="2"/>
  <c r="AK364" i="2"/>
  <c r="AJ364" i="2"/>
  <c r="AI364" i="2"/>
  <c r="AH364" i="2"/>
  <c r="AG364" i="2"/>
  <c r="AC364" i="2"/>
  <c r="AB364" i="2"/>
  <c r="W364" i="2"/>
  <c r="V364" i="2"/>
  <c r="U364" i="2"/>
  <c r="T364" i="2"/>
  <c r="L364" i="2"/>
  <c r="M364" i="2" s="1"/>
  <c r="AL363" i="2"/>
  <c r="AK363" i="2"/>
  <c r="AJ363" i="2"/>
  <c r="AI363" i="2"/>
  <c r="AH363" i="2"/>
  <c r="AG363" i="2"/>
  <c r="AC363" i="2"/>
  <c r="AB363" i="2"/>
  <c r="X363" i="2"/>
  <c r="U363" i="2"/>
  <c r="T363" i="2"/>
  <c r="L363" i="2"/>
  <c r="M363" i="2" s="1"/>
  <c r="AL362" i="2"/>
  <c r="AK362" i="2"/>
  <c r="AJ362" i="2"/>
  <c r="AI362" i="2"/>
  <c r="AH362" i="2"/>
  <c r="AG362" i="2"/>
  <c r="AC362" i="2"/>
  <c r="AB362" i="2"/>
  <c r="U362" i="2"/>
  <c r="T362" i="2"/>
  <c r="L362" i="2"/>
  <c r="AL361" i="2"/>
  <c r="AK361" i="2"/>
  <c r="AJ361" i="2"/>
  <c r="AI361" i="2"/>
  <c r="AH361" i="2"/>
  <c r="AG361" i="2"/>
  <c r="AC361" i="2"/>
  <c r="AB361" i="2"/>
  <c r="Y361" i="2"/>
  <c r="AD361" i="2" s="1"/>
  <c r="X361" i="2"/>
  <c r="W361" i="2"/>
  <c r="V361" i="2"/>
  <c r="U361" i="2"/>
  <c r="T361" i="2"/>
  <c r="M361" i="2"/>
  <c r="AA361" i="2" s="1"/>
  <c r="AF361" i="2" s="1"/>
  <c r="L361" i="2"/>
  <c r="AL360" i="2"/>
  <c r="AK360" i="2"/>
  <c r="AJ360" i="2"/>
  <c r="AI360" i="2"/>
  <c r="AH360" i="2"/>
  <c r="AG360" i="2"/>
  <c r="AC360" i="2"/>
  <c r="AB360" i="2"/>
  <c r="W360" i="2"/>
  <c r="V360" i="2"/>
  <c r="U360" i="2"/>
  <c r="T360" i="2"/>
  <c r="L360" i="2"/>
  <c r="M360" i="2" s="1"/>
  <c r="AL359" i="2"/>
  <c r="AK359" i="2"/>
  <c r="AJ359" i="2"/>
  <c r="AI359" i="2"/>
  <c r="AH359" i="2"/>
  <c r="AG359" i="2"/>
  <c r="AC359" i="2"/>
  <c r="AB359" i="2"/>
  <c r="X359" i="2"/>
  <c r="U359" i="2"/>
  <c r="T359" i="2"/>
  <c r="L359" i="2"/>
  <c r="M359" i="2" s="1"/>
  <c r="AL358" i="2"/>
  <c r="AK358" i="2"/>
  <c r="AJ358" i="2"/>
  <c r="AI358" i="2"/>
  <c r="AH358" i="2"/>
  <c r="AG358" i="2"/>
  <c r="AC358" i="2"/>
  <c r="AB358" i="2"/>
  <c r="U358" i="2"/>
  <c r="T358" i="2"/>
  <c r="M358" i="2"/>
  <c r="L358" i="2"/>
  <c r="AL357" i="2"/>
  <c r="AK357" i="2"/>
  <c r="AJ357" i="2"/>
  <c r="AM357" i="2" s="1"/>
  <c r="AI357" i="2"/>
  <c r="AH357" i="2"/>
  <c r="AG357" i="2"/>
  <c r="AC357" i="2"/>
  <c r="AB357" i="2"/>
  <c r="Y357" i="2"/>
  <c r="AD357" i="2" s="1"/>
  <c r="X357" i="2"/>
  <c r="W357" i="2"/>
  <c r="V357" i="2"/>
  <c r="U357" i="2"/>
  <c r="T357" i="2"/>
  <c r="M357" i="2"/>
  <c r="AA357" i="2" s="1"/>
  <c r="AF357" i="2" s="1"/>
  <c r="L357" i="2"/>
  <c r="AL356" i="2"/>
  <c r="AK356" i="2"/>
  <c r="AJ356" i="2"/>
  <c r="AI356" i="2"/>
  <c r="AH356" i="2"/>
  <c r="AG356" i="2"/>
  <c r="AC356" i="2"/>
  <c r="AB356" i="2"/>
  <c r="W356" i="2"/>
  <c r="V356" i="2"/>
  <c r="U356" i="2"/>
  <c r="T356" i="2"/>
  <c r="L356" i="2"/>
  <c r="M356" i="2" s="1"/>
  <c r="AL355" i="2"/>
  <c r="AK355" i="2"/>
  <c r="AJ355" i="2"/>
  <c r="AI355" i="2"/>
  <c r="AH355" i="2"/>
  <c r="AG355" i="2"/>
  <c r="AC355" i="2"/>
  <c r="AB355" i="2"/>
  <c r="X355" i="2"/>
  <c r="U355" i="2"/>
  <c r="T355" i="2"/>
  <c r="L355" i="2"/>
  <c r="M355" i="2" s="1"/>
  <c r="AP354" i="2"/>
  <c r="AL354" i="2"/>
  <c r="AK354" i="2"/>
  <c r="AR354" i="2" s="1"/>
  <c r="AJ354" i="2"/>
  <c r="AI354" i="2"/>
  <c r="AH354" i="2"/>
  <c r="AG354" i="2"/>
  <c r="AC354" i="2"/>
  <c r="AB354" i="2"/>
  <c r="AA354" i="2"/>
  <c r="Z354" i="2"/>
  <c r="U354" i="2"/>
  <c r="AF354" i="2" s="1"/>
  <c r="AO354" i="2" s="1"/>
  <c r="T354" i="2"/>
  <c r="M354" i="2"/>
  <c r="Y354" i="2" s="1"/>
  <c r="AD354" i="2" s="1"/>
  <c r="AM354" i="2" s="1"/>
  <c r="L354" i="2"/>
  <c r="AL353" i="2"/>
  <c r="AK353" i="2"/>
  <c r="AJ353" i="2"/>
  <c r="AM353" i="2" s="1"/>
  <c r="AI353" i="2"/>
  <c r="AH353" i="2"/>
  <c r="AG353" i="2"/>
  <c r="AC353" i="2"/>
  <c r="AB353" i="2"/>
  <c r="Y353" i="2"/>
  <c r="AD353" i="2" s="1"/>
  <c r="X353" i="2"/>
  <c r="W353" i="2"/>
  <c r="V353" i="2"/>
  <c r="U353" i="2"/>
  <c r="T353" i="2"/>
  <c r="M353" i="2"/>
  <c r="AA353" i="2" s="1"/>
  <c r="AF353" i="2" s="1"/>
  <c r="L353" i="2"/>
  <c r="AL352" i="2"/>
  <c r="AK352" i="2"/>
  <c r="AJ352" i="2"/>
  <c r="AI352" i="2"/>
  <c r="AH352" i="2"/>
  <c r="AG352" i="2"/>
  <c r="AC352" i="2"/>
  <c r="AB352" i="2"/>
  <c r="W352" i="2"/>
  <c r="V352" i="2"/>
  <c r="U352" i="2"/>
  <c r="T352" i="2"/>
  <c r="L352" i="2"/>
  <c r="M352" i="2" s="1"/>
  <c r="AL351" i="2"/>
  <c r="AK351" i="2"/>
  <c r="AJ351" i="2"/>
  <c r="AI351" i="2"/>
  <c r="AH351" i="2"/>
  <c r="AG351" i="2"/>
  <c r="AC351" i="2"/>
  <c r="AB351" i="2"/>
  <c r="X351" i="2"/>
  <c r="W351" i="2"/>
  <c r="U351" i="2"/>
  <c r="T351" i="2"/>
  <c r="M351" i="2"/>
  <c r="AA351" i="2" s="1"/>
  <c r="L351" i="2"/>
  <c r="V351" i="2" s="1"/>
  <c r="AL350" i="2"/>
  <c r="AK350" i="2"/>
  <c r="AJ350" i="2"/>
  <c r="AI350" i="2"/>
  <c r="AH350" i="2"/>
  <c r="AG350" i="2"/>
  <c r="AC350" i="2"/>
  <c r="AB350" i="2"/>
  <c r="V350" i="2"/>
  <c r="U350" i="2"/>
  <c r="T350" i="2"/>
  <c r="L350" i="2"/>
  <c r="AN349" i="2"/>
  <c r="AL349" i="2"/>
  <c r="AT349" i="2" s="1"/>
  <c r="AK349" i="2"/>
  <c r="AJ349" i="2"/>
  <c r="AI349" i="2"/>
  <c r="AH349" i="2"/>
  <c r="AG349" i="2"/>
  <c r="AF349" i="2"/>
  <c r="AR349" i="2" s="1"/>
  <c r="AE349" i="2"/>
  <c r="AQ349" i="2" s="1"/>
  <c r="AC349" i="2"/>
  <c r="AB349" i="2"/>
  <c r="AA349" i="2"/>
  <c r="Y349" i="2"/>
  <c r="AD349" i="2" s="1"/>
  <c r="X349" i="2"/>
  <c r="W349" i="2"/>
  <c r="V349" i="2"/>
  <c r="U349" i="2"/>
  <c r="T349" i="2"/>
  <c r="M349" i="2"/>
  <c r="Z349" i="2" s="1"/>
  <c r="L349" i="2"/>
  <c r="AL348" i="2"/>
  <c r="AK348" i="2"/>
  <c r="AJ348" i="2"/>
  <c r="AI348" i="2"/>
  <c r="AH348" i="2"/>
  <c r="AG348" i="2"/>
  <c r="AC348" i="2"/>
  <c r="AB348" i="2"/>
  <c r="W348" i="2"/>
  <c r="V348" i="2"/>
  <c r="U348" i="2"/>
  <c r="T348" i="2"/>
  <c r="L348" i="2"/>
  <c r="AL347" i="2"/>
  <c r="AK347" i="2"/>
  <c r="AJ347" i="2"/>
  <c r="AI347" i="2"/>
  <c r="AH347" i="2"/>
  <c r="AG347" i="2"/>
  <c r="AC347" i="2"/>
  <c r="AB347" i="2"/>
  <c r="X347" i="2"/>
  <c r="W347" i="2"/>
  <c r="U347" i="2"/>
  <c r="T347" i="2"/>
  <c r="L347" i="2"/>
  <c r="V347" i="2" s="1"/>
  <c r="AL346" i="2"/>
  <c r="AK346" i="2"/>
  <c r="AJ346" i="2"/>
  <c r="AI346" i="2"/>
  <c r="AH346" i="2"/>
  <c r="AG346" i="2"/>
  <c r="AF346" i="2"/>
  <c r="AO346" i="2" s="1"/>
  <c r="AC346" i="2"/>
  <c r="AB346" i="2"/>
  <c r="Y346" i="2"/>
  <c r="X346" i="2"/>
  <c r="V346" i="2"/>
  <c r="U346" i="2"/>
  <c r="AD346" i="2" s="1"/>
  <c r="T346" i="2"/>
  <c r="M346" i="2"/>
  <c r="AA346" i="2" s="1"/>
  <c r="L346" i="2"/>
  <c r="W346" i="2" s="1"/>
  <c r="AL345" i="2"/>
  <c r="AK345" i="2"/>
  <c r="AJ345" i="2"/>
  <c r="AI345" i="2"/>
  <c r="AH345" i="2"/>
  <c r="AG345" i="2"/>
  <c r="AC345" i="2"/>
  <c r="AB345" i="2"/>
  <c r="Y345" i="2"/>
  <c r="AD345" i="2" s="1"/>
  <c r="X345" i="2"/>
  <c r="W345" i="2"/>
  <c r="V345" i="2"/>
  <c r="U345" i="2"/>
  <c r="T345" i="2"/>
  <c r="M345" i="2"/>
  <c r="L345" i="2"/>
  <c r="AL344" i="2"/>
  <c r="AK344" i="2"/>
  <c r="AJ344" i="2"/>
  <c r="AI344" i="2"/>
  <c r="AH344" i="2"/>
  <c r="AG344" i="2"/>
  <c r="AC344" i="2"/>
  <c r="AB344" i="2"/>
  <c r="U344" i="2"/>
  <c r="T344" i="2"/>
  <c r="L344" i="2"/>
  <c r="AC343" i="2"/>
  <c r="AB343" i="2"/>
  <c r="X343" i="2"/>
  <c r="V343" i="2"/>
  <c r="U343" i="2"/>
  <c r="AE343" i="2" s="1"/>
  <c r="T343" i="2"/>
  <c r="M343" i="2"/>
  <c r="Z343" i="2" s="1"/>
  <c r="L343" i="2"/>
  <c r="W343" i="2" s="1"/>
  <c r="AL342" i="2"/>
  <c r="AK342" i="2"/>
  <c r="AJ342" i="2"/>
  <c r="AI342" i="2"/>
  <c r="AH342" i="2"/>
  <c r="AG342" i="2"/>
  <c r="AC342" i="2"/>
  <c r="AB342" i="2"/>
  <c r="W342" i="2"/>
  <c r="V342" i="2"/>
  <c r="U342" i="2"/>
  <c r="T342" i="2"/>
  <c r="L342" i="2"/>
  <c r="X342" i="2" s="1"/>
  <c r="AL341" i="2"/>
  <c r="AK341" i="2"/>
  <c r="AJ341" i="2"/>
  <c r="AI341" i="2"/>
  <c r="AH341" i="2"/>
  <c r="AG341" i="2"/>
  <c r="AC341" i="2"/>
  <c r="AB341" i="2"/>
  <c r="X341" i="2"/>
  <c r="W341" i="2"/>
  <c r="U341" i="2"/>
  <c r="T341" i="2"/>
  <c r="L341" i="2"/>
  <c r="AL340" i="2"/>
  <c r="AK340" i="2"/>
  <c r="AJ340" i="2"/>
  <c r="AI340" i="2"/>
  <c r="AH340" i="2"/>
  <c r="AG340" i="2"/>
  <c r="AC340" i="2"/>
  <c r="AB340" i="2"/>
  <c r="U340" i="2"/>
  <c r="T340" i="2"/>
  <c r="L340" i="2"/>
  <c r="AL339" i="2"/>
  <c r="AK339" i="2"/>
  <c r="AJ339" i="2"/>
  <c r="AI339" i="2"/>
  <c r="AH339" i="2"/>
  <c r="AG339" i="2"/>
  <c r="AC339" i="2"/>
  <c r="AB339" i="2"/>
  <c r="AA339" i="2"/>
  <c r="X339" i="2"/>
  <c r="V339" i="2"/>
  <c r="U339" i="2"/>
  <c r="T339" i="2"/>
  <c r="M339" i="2"/>
  <c r="Z339" i="2" s="1"/>
  <c r="L339" i="2"/>
  <c r="W339" i="2" s="1"/>
  <c r="AL338" i="2"/>
  <c r="AK338" i="2"/>
  <c r="AJ338" i="2"/>
  <c r="AI338" i="2"/>
  <c r="AH338" i="2"/>
  <c r="AG338" i="2"/>
  <c r="AC338" i="2"/>
  <c r="AB338" i="2"/>
  <c r="V338" i="2"/>
  <c r="U338" i="2"/>
  <c r="T338" i="2"/>
  <c r="M338" i="2"/>
  <c r="L338" i="2"/>
  <c r="X338" i="2" s="1"/>
  <c r="AL337" i="2"/>
  <c r="AK337" i="2"/>
  <c r="AJ337" i="2"/>
  <c r="AI337" i="2"/>
  <c r="AH337" i="2"/>
  <c r="AG337" i="2"/>
  <c r="AC337" i="2"/>
  <c r="AB337" i="2"/>
  <c r="X337" i="2"/>
  <c r="W337" i="2"/>
  <c r="U337" i="2"/>
  <c r="T337" i="2"/>
  <c r="L337" i="2"/>
  <c r="AL336" i="2"/>
  <c r="AK336" i="2"/>
  <c r="AJ336" i="2"/>
  <c r="AI336" i="2"/>
  <c r="AH336" i="2"/>
  <c r="AG336" i="2"/>
  <c r="AC336" i="2"/>
  <c r="AB336" i="2"/>
  <c r="X336" i="2"/>
  <c r="W336" i="2"/>
  <c r="V336" i="2"/>
  <c r="U336" i="2"/>
  <c r="T336" i="2"/>
  <c r="L336" i="2"/>
  <c r="M336" i="2" s="1"/>
  <c r="Z336" i="2" s="1"/>
  <c r="AE336" i="2" s="1"/>
  <c r="AL335" i="2"/>
  <c r="AK335" i="2"/>
  <c r="AJ335" i="2"/>
  <c r="AI335" i="2"/>
  <c r="AH335" i="2"/>
  <c r="AG335" i="2"/>
  <c r="AC335" i="2"/>
  <c r="AB335" i="2"/>
  <c r="U335" i="2"/>
  <c r="T335" i="2"/>
  <c r="L335" i="2"/>
  <c r="AL334" i="2"/>
  <c r="AK334" i="2"/>
  <c r="AJ334" i="2"/>
  <c r="AI334" i="2"/>
  <c r="AH334" i="2"/>
  <c r="AG334" i="2"/>
  <c r="AC334" i="2"/>
  <c r="AB334" i="2"/>
  <c r="X334" i="2"/>
  <c r="W334" i="2"/>
  <c r="V334" i="2"/>
  <c r="U334" i="2"/>
  <c r="T334" i="2"/>
  <c r="M334" i="2"/>
  <c r="AA334" i="2" s="1"/>
  <c r="AF334" i="2" s="1"/>
  <c r="AR334" i="2" s="1"/>
  <c r="L334" i="2"/>
  <c r="AL333" i="2"/>
  <c r="AK333" i="2"/>
  <c r="AJ333" i="2"/>
  <c r="AI333" i="2"/>
  <c r="AH333" i="2"/>
  <c r="AG333" i="2"/>
  <c r="AC333" i="2"/>
  <c r="AB333" i="2"/>
  <c r="U333" i="2"/>
  <c r="T333" i="2"/>
  <c r="L333" i="2"/>
  <c r="AL332" i="2"/>
  <c r="AK332" i="2"/>
  <c r="AJ332" i="2"/>
  <c r="AI332" i="2"/>
  <c r="AH332" i="2"/>
  <c r="AG332" i="2"/>
  <c r="AC332" i="2"/>
  <c r="AF332" i="2" s="1"/>
  <c r="AB332" i="2"/>
  <c r="X332" i="2"/>
  <c r="W332" i="2"/>
  <c r="V332" i="2"/>
  <c r="U332" i="2"/>
  <c r="T332" i="2"/>
  <c r="M332" i="2"/>
  <c r="AA332" i="2" s="1"/>
  <c r="L332" i="2"/>
  <c r="AL331" i="2"/>
  <c r="AK331" i="2"/>
  <c r="AJ331" i="2"/>
  <c r="AI331" i="2"/>
  <c r="AH331" i="2"/>
  <c r="AG331" i="2"/>
  <c r="AC331" i="2"/>
  <c r="AB331" i="2"/>
  <c r="V331" i="2"/>
  <c r="U331" i="2"/>
  <c r="T331" i="2"/>
  <c r="M331" i="2"/>
  <c r="L331" i="2"/>
  <c r="X331" i="2" s="1"/>
  <c r="AL330" i="2"/>
  <c r="AK330" i="2"/>
  <c r="AJ330" i="2"/>
  <c r="AI330" i="2"/>
  <c r="AH330" i="2"/>
  <c r="AG330" i="2"/>
  <c r="AC330" i="2"/>
  <c r="AB330" i="2"/>
  <c r="U330" i="2"/>
  <c r="T330" i="2"/>
  <c r="L330" i="2"/>
  <c r="AU329" i="2"/>
  <c r="AP329" i="2"/>
  <c r="AM329" i="2"/>
  <c r="AL329" i="2"/>
  <c r="AK329" i="2"/>
  <c r="AR329" i="2" s="1"/>
  <c r="AJ329" i="2"/>
  <c r="AI329" i="2"/>
  <c r="AH329" i="2"/>
  <c r="AG329" i="2"/>
  <c r="AF329" i="2"/>
  <c r="AO329" i="2" s="1"/>
  <c r="AD329" i="2"/>
  <c r="AC329" i="2"/>
  <c r="AB329" i="2"/>
  <c r="AA329" i="2"/>
  <c r="Z329" i="2"/>
  <c r="AE329" i="2" s="1"/>
  <c r="Y329" i="2"/>
  <c r="X329" i="2"/>
  <c r="W329" i="2"/>
  <c r="V329" i="2"/>
  <c r="U329" i="2"/>
  <c r="T329" i="2"/>
  <c r="M329" i="2"/>
  <c r="L329" i="2"/>
  <c r="AT328" i="2"/>
  <c r="AN328" i="2"/>
  <c r="AL328" i="2"/>
  <c r="AK328" i="2"/>
  <c r="AJ328" i="2"/>
  <c r="AO328" i="2" s="1"/>
  <c r="AI328" i="2"/>
  <c r="AH328" i="2"/>
  <c r="AG328" i="2"/>
  <c r="AF328" i="2"/>
  <c r="AD328" i="2"/>
  <c r="AS328" i="2" s="1"/>
  <c r="AC328" i="2"/>
  <c r="AB328" i="2"/>
  <c r="AA328" i="2"/>
  <c r="Z328" i="2"/>
  <c r="Y328" i="2"/>
  <c r="X328" i="2"/>
  <c r="W328" i="2"/>
  <c r="V328" i="2"/>
  <c r="U328" i="2"/>
  <c r="AE328" i="2" s="1"/>
  <c r="T328" i="2"/>
  <c r="M328" i="2"/>
  <c r="L328" i="2"/>
  <c r="AR327" i="2"/>
  <c r="AL327" i="2"/>
  <c r="AK327" i="2"/>
  <c r="AJ327" i="2"/>
  <c r="AI327" i="2"/>
  <c r="AH327" i="2"/>
  <c r="AG327" i="2"/>
  <c r="AD327" i="2"/>
  <c r="AP327" i="2" s="1"/>
  <c r="AC327" i="2"/>
  <c r="AB327" i="2"/>
  <c r="AA327" i="2"/>
  <c r="Z327" i="2"/>
  <c r="Y327" i="2"/>
  <c r="X327" i="2"/>
  <c r="W327" i="2"/>
  <c r="V327" i="2"/>
  <c r="U327" i="2"/>
  <c r="AF327" i="2" s="1"/>
  <c r="T327" i="2"/>
  <c r="M327" i="2"/>
  <c r="L327" i="2"/>
  <c r="AR326" i="2"/>
  <c r="AO326" i="2"/>
  <c r="AL326" i="2"/>
  <c r="AK326" i="2"/>
  <c r="AJ326" i="2"/>
  <c r="AI326" i="2"/>
  <c r="AH326" i="2"/>
  <c r="AG326" i="2"/>
  <c r="AF326" i="2"/>
  <c r="AU326" i="2" s="1"/>
  <c r="AC326" i="2"/>
  <c r="AB326" i="2"/>
  <c r="AA326" i="2"/>
  <c r="Z326" i="2"/>
  <c r="Y326" i="2"/>
  <c r="X326" i="2"/>
  <c r="W326" i="2"/>
  <c r="V326" i="2"/>
  <c r="U326" i="2"/>
  <c r="AE326" i="2" s="1"/>
  <c r="AQ326" i="2" s="1"/>
  <c r="T326" i="2"/>
  <c r="M326" i="2"/>
  <c r="L326" i="2"/>
  <c r="AP325" i="2"/>
  <c r="AN325" i="2"/>
  <c r="AM325" i="2"/>
  <c r="AL325" i="2"/>
  <c r="AT325" i="2" s="1"/>
  <c r="AK325" i="2"/>
  <c r="AR325" i="2" s="1"/>
  <c r="AJ325" i="2"/>
  <c r="AI325" i="2"/>
  <c r="AH325" i="2"/>
  <c r="AG325" i="2"/>
  <c r="AF325" i="2"/>
  <c r="AO325" i="2" s="1"/>
  <c r="AE325" i="2"/>
  <c r="AQ325" i="2" s="1"/>
  <c r="AD325" i="2"/>
  <c r="AC325" i="2"/>
  <c r="AB325" i="2"/>
  <c r="AA325" i="2"/>
  <c r="Z325" i="2"/>
  <c r="Y325" i="2"/>
  <c r="X325" i="2"/>
  <c r="W325" i="2"/>
  <c r="V325" i="2"/>
  <c r="U325" i="2"/>
  <c r="T325" i="2"/>
  <c r="M325" i="2"/>
  <c r="L325" i="2"/>
  <c r="AL324" i="2"/>
  <c r="AK324" i="2"/>
  <c r="AJ324" i="2"/>
  <c r="AI324" i="2"/>
  <c r="AH324" i="2"/>
  <c r="AG324" i="2"/>
  <c r="AC324" i="2"/>
  <c r="AB324" i="2"/>
  <c r="AA324" i="2"/>
  <c r="Z324" i="2"/>
  <c r="Y324" i="2"/>
  <c r="X324" i="2"/>
  <c r="W324" i="2"/>
  <c r="V324" i="2"/>
  <c r="U324" i="2"/>
  <c r="T324" i="2"/>
  <c r="M324" i="2"/>
  <c r="L324" i="2"/>
  <c r="AL323" i="2"/>
  <c r="AK323" i="2"/>
  <c r="AJ323" i="2"/>
  <c r="AI323" i="2"/>
  <c r="AH323" i="2"/>
  <c r="AG323" i="2"/>
  <c r="AC323" i="2"/>
  <c r="AB323" i="2"/>
  <c r="AA323" i="2"/>
  <c r="Z323" i="2"/>
  <c r="Y323" i="2"/>
  <c r="X323" i="2"/>
  <c r="W323" i="2"/>
  <c r="V323" i="2"/>
  <c r="U323" i="2"/>
  <c r="T323" i="2"/>
  <c r="M323" i="2"/>
  <c r="L323" i="2"/>
  <c r="AL322" i="2"/>
  <c r="AK322" i="2"/>
  <c r="AJ322" i="2"/>
  <c r="AI322" i="2"/>
  <c r="AH322" i="2"/>
  <c r="AG322" i="2"/>
  <c r="AC322" i="2"/>
  <c r="AB322" i="2"/>
  <c r="AA322" i="2"/>
  <c r="AF322" i="2" s="1"/>
  <c r="AU322" i="2" s="1"/>
  <c r="Z322" i="2"/>
  <c r="Y322" i="2"/>
  <c r="X322" i="2"/>
  <c r="W322" i="2"/>
  <c r="V322" i="2"/>
  <c r="U322" i="2"/>
  <c r="T322" i="2"/>
  <c r="M322" i="2"/>
  <c r="L322" i="2"/>
  <c r="AU321" i="2"/>
  <c r="AL321" i="2"/>
  <c r="AK321" i="2"/>
  <c r="AR321" i="2" s="1"/>
  <c r="AJ321" i="2"/>
  <c r="AI321" i="2"/>
  <c r="AH321" i="2"/>
  <c r="AG321" i="2"/>
  <c r="AF321" i="2"/>
  <c r="AO321" i="2" s="1"/>
  <c r="AC321" i="2"/>
  <c r="AB321" i="2"/>
  <c r="AA321" i="2"/>
  <c r="Z321" i="2"/>
  <c r="AE321" i="2" s="1"/>
  <c r="Y321" i="2"/>
  <c r="AD321" i="2" s="1"/>
  <c r="AM321" i="2" s="1"/>
  <c r="X321" i="2"/>
  <c r="W321" i="2"/>
  <c r="V321" i="2"/>
  <c r="U321" i="2"/>
  <c r="T321" i="2"/>
  <c r="M321" i="2"/>
  <c r="L321" i="2"/>
  <c r="AL320" i="2"/>
  <c r="AK320" i="2"/>
  <c r="AJ320" i="2"/>
  <c r="AO320" i="2" s="1"/>
  <c r="AI320" i="2"/>
  <c r="AH320" i="2"/>
  <c r="AG320" i="2"/>
  <c r="AD320" i="2"/>
  <c r="AM320" i="2" s="1"/>
  <c r="AC320" i="2"/>
  <c r="AB320" i="2"/>
  <c r="AA320" i="2"/>
  <c r="Z320" i="2"/>
  <c r="Y320" i="2"/>
  <c r="X320" i="2"/>
  <c r="W320" i="2"/>
  <c r="V320" i="2"/>
  <c r="U320" i="2"/>
  <c r="AF320" i="2" s="1"/>
  <c r="AU320" i="2" s="1"/>
  <c r="T320" i="2"/>
  <c r="M320" i="2"/>
  <c r="L320" i="2"/>
  <c r="AL319" i="2"/>
  <c r="AK319" i="2"/>
  <c r="AJ319" i="2"/>
  <c r="AI319" i="2"/>
  <c r="AH319" i="2"/>
  <c r="AG319" i="2"/>
  <c r="AC319" i="2"/>
  <c r="AB319" i="2"/>
  <c r="AA319" i="2"/>
  <c r="Z319" i="2"/>
  <c r="Y319" i="2"/>
  <c r="X319" i="2"/>
  <c r="W319" i="2"/>
  <c r="V319" i="2"/>
  <c r="U319" i="2"/>
  <c r="T319" i="2"/>
  <c r="M319" i="2"/>
  <c r="L319" i="2"/>
  <c r="AL318" i="2"/>
  <c r="AK318" i="2"/>
  <c r="AJ318" i="2"/>
  <c r="AI318" i="2"/>
  <c r="AH318" i="2"/>
  <c r="AG318" i="2"/>
  <c r="AC318" i="2"/>
  <c r="AB318" i="2"/>
  <c r="AA318" i="2"/>
  <c r="AF318" i="2" s="1"/>
  <c r="Z318" i="2"/>
  <c r="AE318" i="2" s="1"/>
  <c r="AQ318" i="2" s="1"/>
  <c r="Y318" i="2"/>
  <c r="X318" i="2"/>
  <c r="W318" i="2"/>
  <c r="V318" i="2"/>
  <c r="U318" i="2"/>
  <c r="AD318" i="2" s="1"/>
  <c r="AS318" i="2" s="1"/>
  <c r="T318" i="2"/>
  <c r="M318" i="2"/>
  <c r="L318" i="2"/>
  <c r="AN317" i="2"/>
  <c r="AL317" i="2"/>
  <c r="AK317" i="2"/>
  <c r="AR317" i="2" s="1"/>
  <c r="AJ317" i="2"/>
  <c r="AI317" i="2"/>
  <c r="AH317" i="2"/>
  <c r="AG317" i="2"/>
  <c r="AF317" i="2"/>
  <c r="AO317" i="2" s="1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M317" i="2"/>
  <c r="L317" i="2"/>
  <c r="AS316" i="2"/>
  <c r="AL316" i="2"/>
  <c r="AU316" i="2" s="1"/>
  <c r="AK316" i="2"/>
  <c r="AJ316" i="2"/>
  <c r="AI316" i="2"/>
  <c r="AH316" i="2"/>
  <c r="AG316" i="2"/>
  <c r="AF316" i="2"/>
  <c r="AR316" i="2" s="1"/>
  <c r="AD316" i="2"/>
  <c r="AC316" i="2"/>
  <c r="AB316" i="2"/>
  <c r="AA316" i="2"/>
  <c r="Z316" i="2"/>
  <c r="Y316" i="2"/>
  <c r="X316" i="2"/>
  <c r="W316" i="2"/>
  <c r="V316" i="2"/>
  <c r="U316" i="2"/>
  <c r="AE316" i="2" s="1"/>
  <c r="T316" i="2"/>
  <c r="M316" i="2"/>
  <c r="L316" i="2"/>
  <c r="AL315" i="2"/>
  <c r="AK315" i="2"/>
  <c r="AJ315" i="2"/>
  <c r="AI315" i="2"/>
  <c r="AH315" i="2"/>
  <c r="AG315" i="2"/>
  <c r="AC315" i="2"/>
  <c r="AB315" i="2"/>
  <c r="AA315" i="2"/>
  <c r="Z315" i="2"/>
  <c r="Y315" i="2"/>
  <c r="X315" i="2"/>
  <c r="W315" i="2"/>
  <c r="V315" i="2"/>
  <c r="U315" i="2"/>
  <c r="T315" i="2"/>
  <c r="M315" i="2"/>
  <c r="L315" i="2"/>
  <c r="AU314" i="2"/>
  <c r="AN314" i="2"/>
  <c r="AL314" i="2"/>
  <c r="AT314" i="2" s="1"/>
  <c r="AK314" i="2"/>
  <c r="AJ314" i="2"/>
  <c r="AI314" i="2"/>
  <c r="AH314" i="2"/>
  <c r="AG314" i="2"/>
  <c r="AF314" i="2"/>
  <c r="AR314" i="2" s="1"/>
  <c r="AE314" i="2"/>
  <c r="AQ314" i="2" s="1"/>
  <c r="AC314" i="2"/>
  <c r="AB314" i="2"/>
  <c r="AA314" i="2"/>
  <c r="Z314" i="2"/>
  <c r="Y314" i="2"/>
  <c r="X314" i="2"/>
  <c r="W314" i="2"/>
  <c r="V314" i="2"/>
  <c r="U314" i="2"/>
  <c r="AD314" i="2" s="1"/>
  <c r="T314" i="2"/>
  <c r="M314" i="2"/>
  <c r="L314" i="2"/>
  <c r="AL313" i="2"/>
  <c r="AU313" i="2" s="1"/>
  <c r="AK313" i="2"/>
  <c r="AJ313" i="2"/>
  <c r="AI313" i="2"/>
  <c r="AH313" i="2"/>
  <c r="AG313" i="2"/>
  <c r="AF313" i="2"/>
  <c r="AO313" i="2" s="1"/>
  <c r="AC313" i="2"/>
  <c r="AB313" i="2"/>
  <c r="AA313" i="2"/>
  <c r="Z313" i="2"/>
  <c r="Y313" i="2"/>
  <c r="AD313" i="2" s="1"/>
  <c r="X313" i="2"/>
  <c r="W313" i="2"/>
  <c r="V313" i="2"/>
  <c r="U313" i="2"/>
  <c r="AE313" i="2" s="1"/>
  <c r="AT313" i="2" s="1"/>
  <c r="T313" i="2"/>
  <c r="M313" i="2"/>
  <c r="L313" i="2"/>
  <c r="AL312" i="2"/>
  <c r="AK312" i="2"/>
  <c r="AJ312" i="2"/>
  <c r="AI312" i="2"/>
  <c r="AH312" i="2"/>
  <c r="AG312" i="2"/>
  <c r="AC312" i="2"/>
  <c r="AB312" i="2"/>
  <c r="AA312" i="2"/>
  <c r="Z312" i="2"/>
  <c r="Y312" i="2"/>
  <c r="X312" i="2"/>
  <c r="W312" i="2"/>
  <c r="V312" i="2"/>
  <c r="U312" i="2"/>
  <c r="T312" i="2"/>
  <c r="M312" i="2"/>
  <c r="L312" i="2"/>
  <c r="AL311" i="2"/>
  <c r="AK311" i="2"/>
  <c r="AJ311" i="2"/>
  <c r="AI311" i="2"/>
  <c r="AH311" i="2"/>
  <c r="AG311" i="2"/>
  <c r="AC311" i="2"/>
  <c r="AB311" i="2"/>
  <c r="AA311" i="2"/>
  <c r="Z311" i="2"/>
  <c r="Y311" i="2"/>
  <c r="X311" i="2"/>
  <c r="W311" i="2"/>
  <c r="V311" i="2"/>
  <c r="U311" i="2"/>
  <c r="T311" i="2"/>
  <c r="M311" i="2"/>
  <c r="L311" i="2"/>
  <c r="AL310" i="2"/>
  <c r="AK310" i="2"/>
  <c r="AJ310" i="2"/>
  <c r="AI310" i="2"/>
  <c r="AH310" i="2"/>
  <c r="AG310" i="2"/>
  <c r="AC310" i="2"/>
  <c r="AB310" i="2"/>
  <c r="AA310" i="2"/>
  <c r="Z310" i="2"/>
  <c r="Y310" i="2"/>
  <c r="X310" i="2"/>
  <c r="W310" i="2"/>
  <c r="V310" i="2"/>
  <c r="U310" i="2"/>
  <c r="T310" i="2"/>
  <c r="M310" i="2"/>
  <c r="L310" i="2"/>
  <c r="AL309" i="2"/>
  <c r="AK309" i="2"/>
  <c r="AJ309" i="2"/>
  <c r="AI309" i="2"/>
  <c r="AH309" i="2"/>
  <c r="AG309" i="2"/>
  <c r="AC309" i="2"/>
  <c r="AB309" i="2"/>
  <c r="AA309" i="2"/>
  <c r="Z309" i="2"/>
  <c r="Y309" i="2"/>
  <c r="X309" i="2"/>
  <c r="W309" i="2"/>
  <c r="V309" i="2"/>
  <c r="U309" i="2"/>
  <c r="AF309" i="2" s="1"/>
  <c r="AO309" i="2" s="1"/>
  <c r="T309" i="2"/>
  <c r="M309" i="2"/>
  <c r="L309" i="2"/>
  <c r="AM308" i="2"/>
  <c r="AL308" i="2"/>
  <c r="AK308" i="2"/>
  <c r="AR308" i="2" s="1"/>
  <c r="AJ308" i="2"/>
  <c r="AI308" i="2"/>
  <c r="AH308" i="2"/>
  <c r="AG308" i="2"/>
  <c r="AF308" i="2"/>
  <c r="AO308" i="2" s="1"/>
  <c r="AE308" i="2"/>
  <c r="AQ308" i="2" s="1"/>
  <c r="AC308" i="2"/>
  <c r="AB308" i="2"/>
  <c r="AA308" i="2"/>
  <c r="Z308" i="2"/>
  <c r="Y308" i="2"/>
  <c r="X308" i="2"/>
  <c r="W308" i="2"/>
  <c r="V308" i="2"/>
  <c r="U308" i="2"/>
  <c r="AD308" i="2" s="1"/>
  <c r="T308" i="2"/>
  <c r="M308" i="2"/>
  <c r="L308" i="2"/>
  <c r="AL307" i="2"/>
  <c r="AK307" i="2"/>
  <c r="AJ307" i="2"/>
  <c r="AI307" i="2"/>
  <c r="AH307" i="2"/>
  <c r="AG307" i="2"/>
  <c r="AC307" i="2"/>
  <c r="AB307" i="2"/>
  <c r="AA307" i="2"/>
  <c r="Z307" i="2"/>
  <c r="Y307" i="2"/>
  <c r="X307" i="2"/>
  <c r="W307" i="2"/>
  <c r="V307" i="2"/>
  <c r="U307" i="2"/>
  <c r="T307" i="2"/>
  <c r="M307" i="2"/>
  <c r="L307" i="2"/>
  <c r="AR306" i="2"/>
  <c r="AL306" i="2"/>
  <c r="AK306" i="2"/>
  <c r="AJ306" i="2"/>
  <c r="AI306" i="2"/>
  <c r="AH306" i="2"/>
  <c r="AG306" i="2"/>
  <c r="AC306" i="2"/>
  <c r="AB306" i="2"/>
  <c r="AA306" i="2"/>
  <c r="Z306" i="2"/>
  <c r="Y306" i="2"/>
  <c r="X306" i="2"/>
  <c r="W306" i="2"/>
  <c r="V306" i="2"/>
  <c r="U306" i="2"/>
  <c r="AF306" i="2" s="1"/>
  <c r="T306" i="2"/>
  <c r="M306" i="2"/>
  <c r="L306" i="2"/>
  <c r="AO305" i="2"/>
  <c r="AL305" i="2"/>
  <c r="AK305" i="2"/>
  <c r="AJ305" i="2"/>
  <c r="AI305" i="2"/>
  <c r="AH305" i="2"/>
  <c r="AG305" i="2"/>
  <c r="AC305" i="2"/>
  <c r="AB305" i="2"/>
  <c r="AA305" i="2"/>
  <c r="Z305" i="2"/>
  <c r="Y305" i="2"/>
  <c r="X305" i="2"/>
  <c r="W305" i="2"/>
  <c r="V305" i="2"/>
  <c r="U305" i="2"/>
  <c r="AF305" i="2" s="1"/>
  <c r="T305" i="2"/>
  <c r="M305" i="2"/>
  <c r="L305" i="2"/>
  <c r="AN304" i="2"/>
  <c r="AM304" i="2"/>
  <c r="AL304" i="2"/>
  <c r="AK304" i="2"/>
  <c r="AJ304" i="2"/>
  <c r="AI304" i="2"/>
  <c r="AH304" i="2"/>
  <c r="AG304" i="2"/>
  <c r="AF304" i="2"/>
  <c r="AE304" i="2"/>
  <c r="AQ304" i="2" s="1"/>
  <c r="AC304" i="2"/>
  <c r="AB304" i="2"/>
  <c r="AA304" i="2"/>
  <c r="Z304" i="2"/>
  <c r="Y304" i="2"/>
  <c r="X304" i="2"/>
  <c r="W304" i="2"/>
  <c r="V304" i="2"/>
  <c r="U304" i="2"/>
  <c r="AD304" i="2" s="1"/>
  <c r="T304" i="2"/>
  <c r="M304" i="2"/>
  <c r="L304" i="2"/>
  <c r="AL303" i="2"/>
  <c r="AK303" i="2"/>
  <c r="AJ303" i="2"/>
  <c r="AI303" i="2"/>
  <c r="AH303" i="2"/>
  <c r="AG303" i="2"/>
  <c r="AC303" i="2"/>
  <c r="AB303" i="2"/>
  <c r="AA303" i="2"/>
  <c r="Z303" i="2"/>
  <c r="Y303" i="2"/>
  <c r="X303" i="2"/>
  <c r="W303" i="2"/>
  <c r="V303" i="2"/>
  <c r="U303" i="2"/>
  <c r="T303" i="2"/>
  <c r="M303" i="2"/>
  <c r="L303" i="2"/>
  <c r="AL302" i="2"/>
  <c r="AK302" i="2"/>
  <c r="AJ302" i="2"/>
  <c r="AI302" i="2"/>
  <c r="AH302" i="2"/>
  <c r="AG302" i="2"/>
  <c r="AC302" i="2"/>
  <c r="AB302" i="2"/>
  <c r="AA302" i="2"/>
  <c r="Z302" i="2"/>
  <c r="Y302" i="2"/>
  <c r="X302" i="2"/>
  <c r="W302" i="2"/>
  <c r="V302" i="2"/>
  <c r="U302" i="2"/>
  <c r="T302" i="2"/>
  <c r="M302" i="2"/>
  <c r="L302" i="2"/>
  <c r="AL301" i="2"/>
  <c r="AK301" i="2"/>
  <c r="AJ301" i="2"/>
  <c r="AI301" i="2"/>
  <c r="AH301" i="2"/>
  <c r="AG301" i="2"/>
  <c r="AC301" i="2"/>
  <c r="AB301" i="2"/>
  <c r="AA301" i="2"/>
  <c r="Z301" i="2"/>
  <c r="Y301" i="2"/>
  <c r="X301" i="2"/>
  <c r="W301" i="2"/>
  <c r="V301" i="2"/>
  <c r="U301" i="2"/>
  <c r="T301" i="2"/>
  <c r="M301" i="2"/>
  <c r="L301" i="2"/>
  <c r="AO300" i="2"/>
  <c r="AL300" i="2"/>
  <c r="AK300" i="2"/>
  <c r="AJ300" i="2"/>
  <c r="AI300" i="2"/>
  <c r="AH300" i="2"/>
  <c r="AG300" i="2"/>
  <c r="AF300" i="2"/>
  <c r="AU300" i="2" s="1"/>
  <c r="AC300" i="2"/>
  <c r="AB300" i="2"/>
  <c r="AA300" i="2"/>
  <c r="Z300" i="2"/>
  <c r="AE300" i="2" s="1"/>
  <c r="Y300" i="2"/>
  <c r="X300" i="2"/>
  <c r="W300" i="2"/>
  <c r="V300" i="2"/>
  <c r="U300" i="2"/>
  <c r="T300" i="2"/>
  <c r="M300" i="2"/>
  <c r="L300" i="2"/>
  <c r="AL299" i="2"/>
  <c r="AK299" i="2"/>
  <c r="AJ299" i="2"/>
  <c r="AI299" i="2"/>
  <c r="AH299" i="2"/>
  <c r="AG299" i="2"/>
  <c r="AC299" i="2"/>
  <c r="AB299" i="2"/>
  <c r="AA299" i="2"/>
  <c r="Z299" i="2"/>
  <c r="Y299" i="2"/>
  <c r="X299" i="2"/>
  <c r="W299" i="2"/>
  <c r="V299" i="2"/>
  <c r="U299" i="2"/>
  <c r="AF299" i="2" s="1"/>
  <c r="AO299" i="2" s="1"/>
  <c r="T299" i="2"/>
  <c r="M299" i="2"/>
  <c r="L299" i="2"/>
  <c r="AL298" i="2"/>
  <c r="AK298" i="2"/>
  <c r="AJ298" i="2"/>
  <c r="AI298" i="2"/>
  <c r="AH298" i="2"/>
  <c r="AG298" i="2"/>
  <c r="AC298" i="2"/>
  <c r="AB298" i="2"/>
  <c r="AA298" i="2"/>
  <c r="Z298" i="2"/>
  <c r="Y298" i="2"/>
  <c r="X298" i="2"/>
  <c r="W298" i="2"/>
  <c r="V298" i="2"/>
  <c r="U298" i="2"/>
  <c r="T298" i="2"/>
  <c r="M298" i="2"/>
  <c r="L298" i="2"/>
  <c r="AL297" i="2"/>
  <c r="AK297" i="2"/>
  <c r="AJ297" i="2"/>
  <c r="AI297" i="2"/>
  <c r="AH297" i="2"/>
  <c r="AG297" i="2"/>
  <c r="AC297" i="2"/>
  <c r="AB297" i="2"/>
  <c r="AA297" i="2"/>
  <c r="Z297" i="2"/>
  <c r="Y297" i="2"/>
  <c r="X297" i="2"/>
  <c r="W297" i="2"/>
  <c r="V297" i="2"/>
  <c r="U297" i="2"/>
  <c r="T297" i="2"/>
  <c r="M297" i="2"/>
  <c r="L297" i="2"/>
  <c r="AO296" i="2"/>
  <c r="AL296" i="2"/>
  <c r="AK296" i="2"/>
  <c r="AJ296" i="2"/>
  <c r="AI296" i="2"/>
  <c r="AH296" i="2"/>
  <c r="AG296" i="2"/>
  <c r="AF296" i="2"/>
  <c r="AU296" i="2" s="1"/>
  <c r="AC296" i="2"/>
  <c r="AB296" i="2"/>
  <c r="AA296" i="2"/>
  <c r="Z296" i="2"/>
  <c r="AE296" i="2" s="1"/>
  <c r="Y296" i="2"/>
  <c r="X296" i="2"/>
  <c r="W296" i="2"/>
  <c r="V296" i="2"/>
  <c r="U296" i="2"/>
  <c r="T296" i="2"/>
  <c r="M296" i="2"/>
  <c r="L296" i="2"/>
  <c r="AU295" i="2"/>
  <c r="AT295" i="2"/>
  <c r="AL295" i="2"/>
  <c r="AS295" i="2" s="1"/>
  <c r="AK295" i="2"/>
  <c r="AJ295" i="2"/>
  <c r="AI295" i="2"/>
  <c r="AH295" i="2"/>
  <c r="AG295" i="2"/>
  <c r="AF295" i="2"/>
  <c r="AO295" i="2" s="1"/>
  <c r="AE295" i="2"/>
  <c r="AN295" i="2" s="1"/>
  <c r="AD295" i="2"/>
  <c r="AM295" i="2" s="1"/>
  <c r="AC295" i="2"/>
  <c r="AB295" i="2"/>
  <c r="AA295" i="2"/>
  <c r="Z295" i="2"/>
  <c r="Y295" i="2"/>
  <c r="X295" i="2"/>
  <c r="W295" i="2"/>
  <c r="V295" i="2"/>
  <c r="U295" i="2"/>
  <c r="T295" i="2"/>
  <c r="M295" i="2"/>
  <c r="L295" i="2"/>
  <c r="AL294" i="2"/>
  <c r="AK294" i="2"/>
  <c r="AJ294" i="2"/>
  <c r="AI294" i="2"/>
  <c r="AH294" i="2"/>
  <c r="AG294" i="2"/>
  <c r="AE294" i="2"/>
  <c r="AD294" i="2"/>
  <c r="AS294" i="2" s="1"/>
  <c r="AC294" i="2"/>
  <c r="AB294" i="2"/>
  <c r="AA294" i="2"/>
  <c r="Z294" i="2"/>
  <c r="Y294" i="2"/>
  <c r="X294" i="2"/>
  <c r="W294" i="2"/>
  <c r="V294" i="2"/>
  <c r="U294" i="2"/>
  <c r="T294" i="2"/>
  <c r="M294" i="2"/>
  <c r="L294" i="2"/>
  <c r="AL293" i="2"/>
  <c r="AK293" i="2"/>
  <c r="AJ293" i="2"/>
  <c r="AI293" i="2"/>
  <c r="AH293" i="2"/>
  <c r="AG293" i="2"/>
  <c r="AC293" i="2"/>
  <c r="AB293" i="2"/>
  <c r="AA293" i="2"/>
  <c r="Z293" i="2"/>
  <c r="Y293" i="2"/>
  <c r="X293" i="2"/>
  <c r="W293" i="2"/>
  <c r="V293" i="2"/>
  <c r="U293" i="2"/>
  <c r="T293" i="2"/>
  <c r="M293" i="2"/>
  <c r="L293" i="2"/>
  <c r="AS292" i="2"/>
  <c r="AM292" i="2"/>
  <c r="AL292" i="2"/>
  <c r="AK292" i="2"/>
  <c r="AJ292" i="2"/>
  <c r="AI292" i="2"/>
  <c r="AH292" i="2"/>
  <c r="AG292" i="2"/>
  <c r="AE292" i="2"/>
  <c r="AN292" i="2" s="1"/>
  <c r="AC292" i="2"/>
  <c r="AB292" i="2"/>
  <c r="AA292" i="2"/>
  <c r="AF292" i="2" s="1"/>
  <c r="AO292" i="2" s="1"/>
  <c r="Z292" i="2"/>
  <c r="Y292" i="2"/>
  <c r="X292" i="2"/>
  <c r="W292" i="2"/>
  <c r="V292" i="2"/>
  <c r="U292" i="2"/>
  <c r="AD292" i="2" s="1"/>
  <c r="T292" i="2"/>
  <c r="M292" i="2"/>
  <c r="L292" i="2"/>
  <c r="AM291" i="2"/>
  <c r="AL291" i="2"/>
  <c r="AK291" i="2"/>
  <c r="AJ291" i="2"/>
  <c r="AI291" i="2"/>
  <c r="AH291" i="2"/>
  <c r="AG291" i="2"/>
  <c r="AF291" i="2"/>
  <c r="AO291" i="2" s="1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M291" i="2"/>
  <c r="L291" i="2"/>
  <c r="AT290" i="2"/>
  <c r="AL290" i="2"/>
  <c r="AK290" i="2"/>
  <c r="AJ290" i="2"/>
  <c r="AI290" i="2"/>
  <c r="AH290" i="2"/>
  <c r="AG290" i="2"/>
  <c r="AE290" i="2"/>
  <c r="AC290" i="2"/>
  <c r="AB290" i="2"/>
  <c r="AA290" i="2"/>
  <c r="Z290" i="2"/>
  <c r="Y290" i="2"/>
  <c r="X290" i="2"/>
  <c r="W290" i="2"/>
  <c r="V290" i="2"/>
  <c r="U290" i="2"/>
  <c r="T290" i="2"/>
  <c r="M290" i="2"/>
  <c r="L290" i="2"/>
  <c r="AL289" i="2"/>
  <c r="AK289" i="2"/>
  <c r="AJ289" i="2"/>
  <c r="AI289" i="2"/>
  <c r="AH289" i="2"/>
  <c r="AG289" i="2"/>
  <c r="AC289" i="2"/>
  <c r="AB289" i="2"/>
  <c r="W289" i="2"/>
  <c r="V289" i="2"/>
  <c r="U289" i="2"/>
  <c r="T289" i="2"/>
  <c r="M289" i="2"/>
  <c r="L289" i="2"/>
  <c r="X289" i="2" s="1"/>
  <c r="AL288" i="2"/>
  <c r="AK288" i="2"/>
  <c r="AR288" i="2" s="1"/>
  <c r="AJ288" i="2"/>
  <c r="AI288" i="2"/>
  <c r="AH288" i="2"/>
  <c r="AG288" i="2"/>
  <c r="AF288" i="2"/>
  <c r="AU288" i="2" s="1"/>
  <c r="AC288" i="2"/>
  <c r="AB288" i="2"/>
  <c r="X288" i="2"/>
  <c r="W288" i="2"/>
  <c r="U288" i="2"/>
  <c r="T288" i="2"/>
  <c r="M288" i="2"/>
  <c r="AA288" i="2" s="1"/>
  <c r="L288" i="2"/>
  <c r="V288" i="2" s="1"/>
  <c r="AL287" i="2"/>
  <c r="AK287" i="2"/>
  <c r="AJ287" i="2"/>
  <c r="AI287" i="2"/>
  <c r="AH287" i="2"/>
  <c r="AG287" i="2"/>
  <c r="AC287" i="2"/>
  <c r="AB287" i="2"/>
  <c r="AA287" i="2"/>
  <c r="AF287" i="2" s="1"/>
  <c r="AO287" i="2" s="1"/>
  <c r="X287" i="2"/>
  <c r="W287" i="2"/>
  <c r="V287" i="2"/>
  <c r="U287" i="2"/>
  <c r="T287" i="2"/>
  <c r="M287" i="2"/>
  <c r="L287" i="2"/>
  <c r="AL286" i="2"/>
  <c r="AU286" i="2" s="1"/>
  <c r="AK286" i="2"/>
  <c r="AJ286" i="2"/>
  <c r="AI286" i="2"/>
  <c r="AH286" i="2"/>
  <c r="AG286" i="2"/>
  <c r="AC286" i="2"/>
  <c r="AB286" i="2"/>
  <c r="Y286" i="2"/>
  <c r="X286" i="2"/>
  <c r="W286" i="2"/>
  <c r="U286" i="2"/>
  <c r="T286" i="2"/>
  <c r="M286" i="2"/>
  <c r="AA286" i="2" s="1"/>
  <c r="AF286" i="2" s="1"/>
  <c r="AO286" i="2" s="1"/>
  <c r="L286" i="2"/>
  <c r="V286" i="2" s="1"/>
  <c r="AL285" i="2"/>
  <c r="AK285" i="2"/>
  <c r="AJ285" i="2"/>
  <c r="AI285" i="2"/>
  <c r="AH285" i="2"/>
  <c r="AG285" i="2"/>
  <c r="AC285" i="2"/>
  <c r="AB285" i="2"/>
  <c r="W285" i="2"/>
  <c r="V285" i="2"/>
  <c r="U285" i="2"/>
  <c r="T285" i="2"/>
  <c r="L285" i="2"/>
  <c r="AL284" i="2"/>
  <c r="AK284" i="2"/>
  <c r="AJ284" i="2"/>
  <c r="AI284" i="2"/>
  <c r="AH284" i="2"/>
  <c r="AG284" i="2"/>
  <c r="AF284" i="2"/>
  <c r="AU284" i="2" s="1"/>
  <c r="AC284" i="2"/>
  <c r="AB284" i="2"/>
  <c r="Y284" i="2"/>
  <c r="X284" i="2"/>
  <c r="W284" i="2"/>
  <c r="V284" i="2"/>
  <c r="U284" i="2"/>
  <c r="T284" i="2"/>
  <c r="M284" i="2"/>
  <c r="AA284" i="2" s="1"/>
  <c r="L284" i="2"/>
  <c r="AL283" i="2"/>
  <c r="AK283" i="2"/>
  <c r="AJ283" i="2"/>
  <c r="AI283" i="2"/>
  <c r="AH283" i="2"/>
  <c r="AG283" i="2"/>
  <c r="AC283" i="2"/>
  <c r="AB283" i="2"/>
  <c r="V283" i="2"/>
  <c r="U283" i="2"/>
  <c r="T283" i="2"/>
  <c r="L283" i="2"/>
  <c r="AL282" i="2"/>
  <c r="AK282" i="2"/>
  <c r="AJ282" i="2"/>
  <c r="AI282" i="2"/>
  <c r="AH282" i="2"/>
  <c r="AG282" i="2"/>
  <c r="AC282" i="2"/>
  <c r="AB282" i="2"/>
  <c r="Y282" i="2"/>
  <c r="X282" i="2"/>
  <c r="W282" i="2"/>
  <c r="U282" i="2"/>
  <c r="T282" i="2"/>
  <c r="M282" i="2"/>
  <c r="AA282" i="2" s="1"/>
  <c r="AF282" i="2" s="1"/>
  <c r="L282" i="2"/>
  <c r="V282" i="2" s="1"/>
  <c r="AU281" i="2"/>
  <c r="AP281" i="2"/>
  <c r="AL281" i="2"/>
  <c r="AS281" i="2" s="1"/>
  <c r="AK281" i="2"/>
  <c r="AJ281" i="2"/>
  <c r="AI281" i="2"/>
  <c r="AH281" i="2"/>
  <c r="AG281" i="2"/>
  <c r="AE281" i="2"/>
  <c r="AD281" i="2"/>
  <c r="AM281" i="2" s="1"/>
  <c r="AC281" i="2"/>
  <c r="AB281" i="2"/>
  <c r="AA281" i="2"/>
  <c r="Z281" i="2"/>
  <c r="Y281" i="2"/>
  <c r="X281" i="2"/>
  <c r="W281" i="2"/>
  <c r="V281" i="2"/>
  <c r="U281" i="2"/>
  <c r="AF281" i="2" s="1"/>
  <c r="AO281" i="2" s="1"/>
  <c r="T281" i="2"/>
  <c r="M281" i="2"/>
  <c r="L281" i="2"/>
  <c r="AL280" i="2"/>
  <c r="AK280" i="2"/>
  <c r="AJ280" i="2"/>
  <c r="AI280" i="2"/>
  <c r="AH280" i="2"/>
  <c r="AG280" i="2"/>
  <c r="AC280" i="2"/>
  <c r="AB280" i="2"/>
  <c r="AA280" i="2"/>
  <c r="Z280" i="2"/>
  <c r="Y280" i="2"/>
  <c r="X280" i="2"/>
  <c r="W280" i="2"/>
  <c r="V280" i="2"/>
  <c r="U280" i="2"/>
  <c r="T280" i="2"/>
  <c r="M280" i="2"/>
  <c r="L280" i="2"/>
  <c r="AQ279" i="2"/>
  <c r="AL279" i="2"/>
  <c r="AK279" i="2"/>
  <c r="AJ279" i="2"/>
  <c r="AI279" i="2"/>
  <c r="AH279" i="2"/>
  <c r="AG279" i="2"/>
  <c r="AD279" i="2"/>
  <c r="AM279" i="2" s="1"/>
  <c r="AC279" i="2"/>
  <c r="AB279" i="2"/>
  <c r="AA279" i="2"/>
  <c r="Z279" i="2"/>
  <c r="AE279" i="2" s="1"/>
  <c r="Y279" i="2"/>
  <c r="X279" i="2"/>
  <c r="W279" i="2"/>
  <c r="V279" i="2"/>
  <c r="U279" i="2"/>
  <c r="T279" i="2"/>
  <c r="M279" i="2"/>
  <c r="L279" i="2"/>
  <c r="AR278" i="2"/>
  <c r="AL278" i="2"/>
  <c r="AT278" i="2" s="1"/>
  <c r="AK278" i="2"/>
  <c r="AJ278" i="2"/>
  <c r="AI278" i="2"/>
  <c r="AH278" i="2"/>
  <c r="AG278" i="2"/>
  <c r="AF278" i="2"/>
  <c r="AU278" i="2" s="1"/>
  <c r="AC278" i="2"/>
  <c r="AB278" i="2"/>
  <c r="AA278" i="2"/>
  <c r="Z278" i="2"/>
  <c r="Y278" i="2"/>
  <c r="X278" i="2"/>
  <c r="W278" i="2"/>
  <c r="V278" i="2"/>
  <c r="U278" i="2"/>
  <c r="AE278" i="2" s="1"/>
  <c r="T278" i="2"/>
  <c r="M278" i="2"/>
  <c r="L278" i="2"/>
  <c r="AU277" i="2"/>
  <c r="AP277" i="2"/>
  <c r="AL277" i="2"/>
  <c r="AS277" i="2" s="1"/>
  <c r="AK277" i="2"/>
  <c r="AR277" i="2" s="1"/>
  <c r="AJ277" i="2"/>
  <c r="AI277" i="2"/>
  <c r="AH277" i="2"/>
  <c r="AG277" i="2"/>
  <c r="AD277" i="2"/>
  <c r="AM277" i="2" s="1"/>
  <c r="AC277" i="2"/>
  <c r="AB277" i="2"/>
  <c r="AA277" i="2"/>
  <c r="Z277" i="2"/>
  <c r="AE277" i="2" s="1"/>
  <c r="Y277" i="2"/>
  <c r="X277" i="2"/>
  <c r="W277" i="2"/>
  <c r="V277" i="2"/>
  <c r="U277" i="2"/>
  <c r="AF277" i="2" s="1"/>
  <c r="AO277" i="2" s="1"/>
  <c r="T277" i="2"/>
  <c r="M277" i="2"/>
  <c r="L277" i="2"/>
  <c r="AL276" i="2"/>
  <c r="AK276" i="2"/>
  <c r="AJ276" i="2"/>
  <c r="AI276" i="2"/>
  <c r="AH276" i="2"/>
  <c r="AG276" i="2"/>
  <c r="AC276" i="2"/>
  <c r="AB276" i="2"/>
  <c r="AA276" i="2"/>
  <c r="Z276" i="2"/>
  <c r="Y276" i="2"/>
  <c r="X276" i="2"/>
  <c r="W276" i="2"/>
  <c r="V276" i="2"/>
  <c r="U276" i="2"/>
  <c r="T276" i="2"/>
  <c r="M276" i="2"/>
  <c r="L276" i="2"/>
  <c r="AT275" i="2"/>
  <c r="AQ275" i="2"/>
  <c r="AP275" i="2"/>
  <c r="AL275" i="2"/>
  <c r="AK275" i="2"/>
  <c r="AJ275" i="2"/>
  <c r="AI275" i="2"/>
  <c r="AH275" i="2"/>
  <c r="AG275" i="2"/>
  <c r="AD275" i="2"/>
  <c r="AC275" i="2"/>
  <c r="AB275" i="2"/>
  <c r="AA275" i="2"/>
  <c r="Z275" i="2"/>
  <c r="AE275" i="2" s="1"/>
  <c r="Y275" i="2"/>
  <c r="X275" i="2"/>
  <c r="W275" i="2"/>
  <c r="V275" i="2"/>
  <c r="U275" i="2"/>
  <c r="AF275" i="2" s="1"/>
  <c r="T275" i="2"/>
  <c r="M275" i="2"/>
  <c r="L275" i="2"/>
  <c r="AR274" i="2"/>
  <c r="AL274" i="2"/>
  <c r="AK274" i="2"/>
  <c r="AJ274" i="2"/>
  <c r="AO274" i="2" s="1"/>
  <c r="AI274" i="2"/>
  <c r="AH274" i="2"/>
  <c r="AG274" i="2"/>
  <c r="AF274" i="2"/>
  <c r="AU274" i="2" s="1"/>
  <c r="AC274" i="2"/>
  <c r="AB274" i="2"/>
  <c r="AA274" i="2"/>
  <c r="Z274" i="2"/>
  <c r="Y274" i="2"/>
  <c r="X274" i="2"/>
  <c r="W274" i="2"/>
  <c r="V274" i="2"/>
  <c r="U274" i="2"/>
  <c r="AE274" i="2" s="1"/>
  <c r="AN274" i="2" s="1"/>
  <c r="T274" i="2"/>
  <c r="M274" i="2"/>
  <c r="L274" i="2"/>
  <c r="AL273" i="2"/>
  <c r="AK273" i="2"/>
  <c r="AJ273" i="2"/>
  <c r="AI273" i="2"/>
  <c r="AH273" i="2"/>
  <c r="AG273" i="2"/>
  <c r="AE273" i="2"/>
  <c r="AC273" i="2"/>
  <c r="AB273" i="2"/>
  <c r="X273" i="2"/>
  <c r="W273" i="2"/>
  <c r="V273" i="2"/>
  <c r="U273" i="2"/>
  <c r="T273" i="2"/>
  <c r="L273" i="2"/>
  <c r="M273" i="2" s="1"/>
  <c r="Z273" i="2" s="1"/>
  <c r="AL272" i="2"/>
  <c r="AK272" i="2"/>
  <c r="AJ272" i="2"/>
  <c r="AI272" i="2"/>
  <c r="AH272" i="2"/>
  <c r="AG272" i="2"/>
  <c r="AD272" i="2"/>
  <c r="AC272" i="2"/>
  <c r="AB272" i="2"/>
  <c r="Y272" i="2"/>
  <c r="X272" i="2"/>
  <c r="W272" i="2"/>
  <c r="V272" i="2"/>
  <c r="U272" i="2"/>
  <c r="T272" i="2"/>
  <c r="M272" i="2"/>
  <c r="AA272" i="2" s="1"/>
  <c r="L272" i="2"/>
  <c r="AT271" i="2"/>
  <c r="AL271" i="2"/>
  <c r="AK271" i="2"/>
  <c r="AJ271" i="2"/>
  <c r="AI271" i="2"/>
  <c r="AH271" i="2"/>
  <c r="AG271" i="2"/>
  <c r="AC271" i="2"/>
  <c r="AB271" i="2"/>
  <c r="AA271" i="2"/>
  <c r="Z271" i="2"/>
  <c r="AE271" i="2" s="1"/>
  <c r="AQ271" i="2" s="1"/>
  <c r="V271" i="2"/>
  <c r="U271" i="2"/>
  <c r="AF271" i="2" s="1"/>
  <c r="AR271" i="2" s="1"/>
  <c r="T271" i="2"/>
  <c r="M271" i="2"/>
  <c r="Y271" i="2" s="1"/>
  <c r="AD271" i="2" s="1"/>
  <c r="AP271" i="2" s="1"/>
  <c r="L271" i="2"/>
  <c r="AL270" i="2"/>
  <c r="AK270" i="2"/>
  <c r="AJ270" i="2"/>
  <c r="AI270" i="2"/>
  <c r="AH270" i="2"/>
  <c r="AG270" i="2"/>
  <c r="AC270" i="2"/>
  <c r="AB270" i="2"/>
  <c r="U270" i="2"/>
  <c r="T270" i="2"/>
  <c r="L270" i="2"/>
  <c r="AT269" i="2"/>
  <c r="AL269" i="2"/>
  <c r="AK269" i="2"/>
  <c r="AJ269" i="2"/>
  <c r="AI269" i="2"/>
  <c r="AH269" i="2"/>
  <c r="AG269" i="2"/>
  <c r="AC269" i="2"/>
  <c r="AB269" i="2"/>
  <c r="Z269" i="2"/>
  <c r="AE269" i="2" s="1"/>
  <c r="X269" i="2"/>
  <c r="U269" i="2"/>
  <c r="T269" i="2"/>
  <c r="M269" i="2"/>
  <c r="L269" i="2"/>
  <c r="W269" i="2" s="1"/>
  <c r="AL268" i="2"/>
  <c r="AK268" i="2"/>
  <c r="AJ268" i="2"/>
  <c r="AI268" i="2"/>
  <c r="AH268" i="2"/>
  <c r="AG268" i="2"/>
  <c r="AC268" i="2"/>
  <c r="AB268" i="2"/>
  <c r="X268" i="2"/>
  <c r="W268" i="2"/>
  <c r="V268" i="2"/>
  <c r="U268" i="2"/>
  <c r="T268" i="2"/>
  <c r="L268" i="2"/>
  <c r="M268" i="2" s="1"/>
  <c r="Y268" i="2" s="1"/>
  <c r="AL267" i="2"/>
  <c r="AK267" i="2"/>
  <c r="AJ267" i="2"/>
  <c r="AI267" i="2"/>
  <c r="AH267" i="2"/>
  <c r="AG267" i="2"/>
  <c r="AC267" i="2"/>
  <c r="AB267" i="2"/>
  <c r="W267" i="2"/>
  <c r="V267" i="2"/>
  <c r="U267" i="2"/>
  <c r="T267" i="2"/>
  <c r="L267" i="2"/>
  <c r="X267" i="2" s="1"/>
  <c r="AL266" i="2"/>
  <c r="AK266" i="2"/>
  <c r="AJ266" i="2"/>
  <c r="AI266" i="2"/>
  <c r="AH266" i="2"/>
  <c r="AG266" i="2"/>
  <c r="AC266" i="2"/>
  <c r="AB266" i="2"/>
  <c r="U266" i="2"/>
  <c r="T266" i="2"/>
  <c r="L266" i="2"/>
  <c r="AN265" i="2"/>
  <c r="AL265" i="2"/>
  <c r="AK265" i="2"/>
  <c r="AJ265" i="2"/>
  <c r="AI265" i="2"/>
  <c r="AH265" i="2"/>
  <c r="AG265" i="2"/>
  <c r="AF265" i="2"/>
  <c r="AE265" i="2"/>
  <c r="AQ265" i="2" s="1"/>
  <c r="AD265" i="2"/>
  <c r="AC265" i="2"/>
  <c r="AB265" i="2"/>
  <c r="AA265" i="2"/>
  <c r="Z265" i="2"/>
  <c r="Y265" i="2"/>
  <c r="X265" i="2"/>
  <c r="W265" i="2"/>
  <c r="V265" i="2"/>
  <c r="U265" i="2"/>
  <c r="T265" i="2"/>
  <c r="M265" i="2"/>
  <c r="L265" i="2"/>
  <c r="AL264" i="2"/>
  <c r="AK264" i="2"/>
  <c r="AJ264" i="2"/>
  <c r="AI264" i="2"/>
  <c r="AH264" i="2"/>
  <c r="AG264" i="2"/>
  <c r="AF264" i="2"/>
  <c r="AC264" i="2"/>
  <c r="AB264" i="2"/>
  <c r="AA264" i="2"/>
  <c r="Z264" i="2"/>
  <c r="Y264" i="2"/>
  <c r="X264" i="2"/>
  <c r="W264" i="2"/>
  <c r="V264" i="2"/>
  <c r="U264" i="2"/>
  <c r="T264" i="2"/>
  <c r="M264" i="2"/>
  <c r="L264" i="2"/>
  <c r="AL263" i="2"/>
  <c r="AK263" i="2"/>
  <c r="AJ263" i="2"/>
  <c r="AI263" i="2"/>
  <c r="AH263" i="2"/>
  <c r="AG263" i="2"/>
  <c r="AC263" i="2"/>
  <c r="AB263" i="2"/>
  <c r="AA263" i="2"/>
  <c r="Z263" i="2"/>
  <c r="Y263" i="2"/>
  <c r="X263" i="2"/>
  <c r="W263" i="2"/>
  <c r="V263" i="2"/>
  <c r="U263" i="2"/>
  <c r="T263" i="2"/>
  <c r="M263" i="2"/>
  <c r="L263" i="2"/>
  <c r="AQ262" i="2"/>
  <c r="AL262" i="2"/>
  <c r="AT262" i="2" s="1"/>
  <c r="AK262" i="2"/>
  <c r="AP262" i="2" s="1"/>
  <c r="AJ262" i="2"/>
  <c r="AI262" i="2"/>
  <c r="AH262" i="2"/>
  <c r="AG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M262" i="2"/>
  <c r="L262" i="2"/>
  <c r="AL261" i="2"/>
  <c r="AK261" i="2"/>
  <c r="AJ261" i="2"/>
  <c r="AI261" i="2"/>
  <c r="AH261" i="2"/>
  <c r="AG261" i="2"/>
  <c r="AC261" i="2"/>
  <c r="AB261" i="2"/>
  <c r="AA261" i="2"/>
  <c r="Z261" i="2"/>
  <c r="Y261" i="2"/>
  <c r="X261" i="2"/>
  <c r="W261" i="2"/>
  <c r="V261" i="2"/>
  <c r="U261" i="2"/>
  <c r="AF261" i="2" s="1"/>
  <c r="T261" i="2"/>
  <c r="M261" i="2"/>
  <c r="L261" i="2"/>
  <c r="AN260" i="2"/>
  <c r="AM260" i="2"/>
  <c r="AL260" i="2"/>
  <c r="AK260" i="2"/>
  <c r="AJ260" i="2"/>
  <c r="AI260" i="2"/>
  <c r="AH260" i="2"/>
  <c r="AG260" i="2"/>
  <c r="AF260" i="2"/>
  <c r="AE260" i="2"/>
  <c r="AQ260" i="2" s="1"/>
  <c r="AC260" i="2"/>
  <c r="AB260" i="2"/>
  <c r="AA260" i="2"/>
  <c r="Z260" i="2"/>
  <c r="Y260" i="2"/>
  <c r="X260" i="2"/>
  <c r="W260" i="2"/>
  <c r="V260" i="2"/>
  <c r="U260" i="2"/>
  <c r="AD260" i="2" s="1"/>
  <c r="T260" i="2"/>
  <c r="M260" i="2"/>
  <c r="L260" i="2"/>
  <c r="AL259" i="2"/>
  <c r="AK259" i="2"/>
  <c r="AJ259" i="2"/>
  <c r="AI259" i="2"/>
  <c r="AH259" i="2"/>
  <c r="AG259" i="2"/>
  <c r="AC259" i="2"/>
  <c r="AB259" i="2"/>
  <c r="AA259" i="2"/>
  <c r="Z259" i="2"/>
  <c r="Y259" i="2"/>
  <c r="X259" i="2"/>
  <c r="W259" i="2"/>
  <c r="V259" i="2"/>
  <c r="U259" i="2"/>
  <c r="T259" i="2"/>
  <c r="M259" i="2"/>
  <c r="L259" i="2"/>
  <c r="AL258" i="2"/>
  <c r="AK258" i="2"/>
  <c r="AJ258" i="2"/>
  <c r="AI258" i="2"/>
  <c r="AH258" i="2"/>
  <c r="AG258" i="2"/>
  <c r="AC258" i="2"/>
  <c r="AB258" i="2"/>
  <c r="AA258" i="2"/>
  <c r="Z258" i="2"/>
  <c r="Y258" i="2"/>
  <c r="X258" i="2"/>
  <c r="W258" i="2"/>
  <c r="V258" i="2"/>
  <c r="U258" i="2"/>
  <c r="T258" i="2"/>
  <c r="M258" i="2"/>
  <c r="L258" i="2"/>
  <c r="AL257" i="2"/>
  <c r="AK257" i="2"/>
  <c r="AJ257" i="2"/>
  <c r="AI257" i="2"/>
  <c r="AH257" i="2"/>
  <c r="AG257" i="2"/>
  <c r="AC257" i="2"/>
  <c r="AB257" i="2"/>
  <c r="U257" i="2"/>
  <c r="T257" i="2"/>
  <c r="L257" i="2"/>
  <c r="AU256" i="2"/>
  <c r="AM256" i="2"/>
  <c r="AL256" i="2"/>
  <c r="AK256" i="2"/>
  <c r="AJ256" i="2"/>
  <c r="AI256" i="2"/>
  <c r="AH256" i="2"/>
  <c r="AG256" i="2"/>
  <c r="AF256" i="2"/>
  <c r="AO256" i="2" s="1"/>
  <c r="AC256" i="2"/>
  <c r="AB256" i="2"/>
  <c r="Y256" i="2"/>
  <c r="X256" i="2"/>
  <c r="W256" i="2"/>
  <c r="U256" i="2"/>
  <c r="AD256" i="2" s="1"/>
  <c r="T256" i="2"/>
  <c r="M256" i="2"/>
  <c r="AA256" i="2" s="1"/>
  <c r="L256" i="2"/>
  <c r="V256" i="2" s="1"/>
  <c r="AL255" i="2"/>
  <c r="AU255" i="2" s="1"/>
  <c r="AK255" i="2"/>
  <c r="AJ255" i="2"/>
  <c r="AI255" i="2"/>
  <c r="AH255" i="2"/>
  <c r="AG255" i="2"/>
  <c r="AD255" i="2"/>
  <c r="AS255" i="2" s="1"/>
  <c r="AC255" i="2"/>
  <c r="AB255" i="2"/>
  <c r="Y255" i="2"/>
  <c r="X255" i="2"/>
  <c r="W255" i="2"/>
  <c r="V255" i="2"/>
  <c r="U255" i="2"/>
  <c r="AF255" i="2" s="1"/>
  <c r="AO255" i="2" s="1"/>
  <c r="T255" i="2"/>
  <c r="M255" i="2"/>
  <c r="AA255" i="2" s="1"/>
  <c r="L255" i="2"/>
  <c r="AL254" i="2"/>
  <c r="AK254" i="2"/>
  <c r="AJ254" i="2"/>
  <c r="AI254" i="2"/>
  <c r="AH254" i="2"/>
  <c r="AG254" i="2"/>
  <c r="AC254" i="2"/>
  <c r="AB254" i="2"/>
  <c r="AA254" i="2"/>
  <c r="X254" i="2"/>
  <c r="W254" i="2"/>
  <c r="V254" i="2"/>
  <c r="U254" i="2"/>
  <c r="T254" i="2"/>
  <c r="M254" i="2"/>
  <c r="L254" i="2"/>
  <c r="AL253" i="2"/>
  <c r="AK253" i="2"/>
  <c r="AJ253" i="2"/>
  <c r="AI253" i="2"/>
  <c r="AH253" i="2"/>
  <c r="AG253" i="2"/>
  <c r="AC253" i="2"/>
  <c r="AB253" i="2"/>
  <c r="U253" i="2"/>
  <c r="T253" i="2"/>
  <c r="L253" i="2"/>
  <c r="AM252" i="2"/>
  <c r="AL252" i="2"/>
  <c r="AK252" i="2"/>
  <c r="AJ252" i="2"/>
  <c r="AI252" i="2"/>
  <c r="AH252" i="2"/>
  <c r="AG252" i="2"/>
  <c r="AF252" i="2"/>
  <c r="AC252" i="2"/>
  <c r="AB252" i="2"/>
  <c r="Y252" i="2"/>
  <c r="X252" i="2"/>
  <c r="W252" i="2"/>
  <c r="U252" i="2"/>
  <c r="AD252" i="2" s="1"/>
  <c r="T252" i="2"/>
  <c r="M252" i="2"/>
  <c r="AA252" i="2" s="1"/>
  <c r="L252" i="2"/>
  <c r="V252" i="2" s="1"/>
  <c r="AL251" i="2"/>
  <c r="AK251" i="2"/>
  <c r="AJ251" i="2"/>
  <c r="AI251" i="2"/>
  <c r="AH251" i="2"/>
  <c r="AG251" i="2"/>
  <c r="AC251" i="2"/>
  <c r="AB251" i="2"/>
  <c r="Y251" i="2"/>
  <c r="X251" i="2"/>
  <c r="W251" i="2"/>
  <c r="V251" i="2"/>
  <c r="U251" i="2"/>
  <c r="AF251" i="2" s="1"/>
  <c r="AO251" i="2" s="1"/>
  <c r="T251" i="2"/>
  <c r="M251" i="2"/>
  <c r="AA251" i="2" s="1"/>
  <c r="L251" i="2"/>
  <c r="AL250" i="2"/>
  <c r="AK250" i="2"/>
  <c r="AJ250" i="2"/>
  <c r="AI250" i="2"/>
  <c r="AH250" i="2"/>
  <c r="AG250" i="2"/>
  <c r="AC250" i="2"/>
  <c r="AB250" i="2"/>
  <c r="AA250" i="2"/>
  <c r="X250" i="2"/>
  <c r="W250" i="2"/>
  <c r="V250" i="2"/>
  <c r="U250" i="2"/>
  <c r="T250" i="2"/>
  <c r="M250" i="2"/>
  <c r="L250" i="2"/>
  <c r="AL249" i="2"/>
  <c r="AK249" i="2"/>
  <c r="AJ249" i="2"/>
  <c r="AI249" i="2"/>
  <c r="AH249" i="2"/>
  <c r="AG249" i="2"/>
  <c r="AC249" i="2"/>
  <c r="AB249" i="2"/>
  <c r="AA249" i="2"/>
  <c r="Z249" i="2"/>
  <c r="Y249" i="2"/>
  <c r="X249" i="2"/>
  <c r="W249" i="2"/>
  <c r="V249" i="2"/>
  <c r="U249" i="2"/>
  <c r="T249" i="2"/>
  <c r="M249" i="2"/>
  <c r="L249" i="2"/>
  <c r="AN248" i="2"/>
  <c r="AM248" i="2"/>
  <c r="AL248" i="2"/>
  <c r="AK248" i="2"/>
  <c r="AR248" i="2" s="1"/>
  <c r="AJ248" i="2"/>
  <c r="AI248" i="2"/>
  <c r="AH248" i="2"/>
  <c r="AG248" i="2"/>
  <c r="AF248" i="2"/>
  <c r="AE248" i="2"/>
  <c r="AQ248" i="2" s="1"/>
  <c r="AC248" i="2"/>
  <c r="AB248" i="2"/>
  <c r="AA248" i="2"/>
  <c r="Z248" i="2"/>
  <c r="Y248" i="2"/>
  <c r="X248" i="2"/>
  <c r="W248" i="2"/>
  <c r="V248" i="2"/>
  <c r="U248" i="2"/>
  <c r="AD248" i="2" s="1"/>
  <c r="T248" i="2"/>
  <c r="M248" i="2"/>
  <c r="L248" i="2"/>
  <c r="AS247" i="2"/>
  <c r="AO247" i="2"/>
  <c r="AL247" i="2"/>
  <c r="AU247" i="2" s="1"/>
  <c r="AK247" i="2"/>
  <c r="AJ247" i="2"/>
  <c r="AI247" i="2"/>
  <c r="AH247" i="2"/>
  <c r="AG247" i="2"/>
  <c r="AF247" i="2"/>
  <c r="AE247" i="2"/>
  <c r="AN247" i="2" s="1"/>
  <c r="AC247" i="2"/>
  <c r="AB247" i="2"/>
  <c r="AA247" i="2"/>
  <c r="Z247" i="2"/>
  <c r="Y247" i="2"/>
  <c r="AD247" i="2" s="1"/>
  <c r="AM247" i="2" s="1"/>
  <c r="X247" i="2"/>
  <c r="W247" i="2"/>
  <c r="V247" i="2"/>
  <c r="U247" i="2"/>
  <c r="T247" i="2"/>
  <c r="M247" i="2"/>
  <c r="L247" i="2"/>
  <c r="AL246" i="2"/>
  <c r="AK246" i="2"/>
  <c r="AJ246" i="2"/>
  <c r="AI246" i="2"/>
  <c r="AH246" i="2"/>
  <c r="AG246" i="2"/>
  <c r="AC246" i="2"/>
  <c r="AB246" i="2"/>
  <c r="AA246" i="2"/>
  <c r="Z246" i="2"/>
  <c r="Y246" i="2"/>
  <c r="X246" i="2"/>
  <c r="W246" i="2"/>
  <c r="V246" i="2"/>
  <c r="U246" i="2"/>
  <c r="T246" i="2"/>
  <c r="M246" i="2"/>
  <c r="L246" i="2"/>
  <c r="AL245" i="2"/>
  <c r="AK245" i="2"/>
  <c r="AJ245" i="2"/>
  <c r="AI245" i="2"/>
  <c r="AH245" i="2"/>
  <c r="AG245" i="2"/>
  <c r="AC245" i="2"/>
  <c r="AB245" i="2"/>
  <c r="AA245" i="2"/>
  <c r="Z245" i="2"/>
  <c r="Y245" i="2"/>
  <c r="X245" i="2"/>
  <c r="W245" i="2"/>
  <c r="V245" i="2"/>
  <c r="U245" i="2"/>
  <c r="T245" i="2"/>
  <c r="M245" i="2"/>
  <c r="L245" i="2"/>
  <c r="AL244" i="2"/>
  <c r="AK244" i="2"/>
  <c r="AJ244" i="2"/>
  <c r="AI244" i="2"/>
  <c r="AH244" i="2"/>
  <c r="AG244" i="2"/>
  <c r="AC244" i="2"/>
  <c r="AB244" i="2"/>
  <c r="AA244" i="2"/>
  <c r="AF244" i="2" s="1"/>
  <c r="Z244" i="2"/>
  <c r="AE244" i="2" s="1"/>
  <c r="Y244" i="2"/>
  <c r="X244" i="2"/>
  <c r="W244" i="2"/>
  <c r="V244" i="2"/>
  <c r="U244" i="2"/>
  <c r="AD244" i="2" s="1"/>
  <c r="T244" i="2"/>
  <c r="M244" i="2"/>
  <c r="L244" i="2"/>
  <c r="AN243" i="2"/>
  <c r="AM243" i="2"/>
  <c r="AL243" i="2"/>
  <c r="AK243" i="2"/>
  <c r="AJ243" i="2"/>
  <c r="AI243" i="2"/>
  <c r="AH243" i="2"/>
  <c r="AG243" i="2"/>
  <c r="AF243" i="2"/>
  <c r="AE243" i="2"/>
  <c r="AC243" i="2"/>
  <c r="AB243" i="2"/>
  <c r="AA243" i="2"/>
  <c r="Z243" i="2"/>
  <c r="Y243" i="2"/>
  <c r="X243" i="2"/>
  <c r="W243" i="2"/>
  <c r="V243" i="2"/>
  <c r="U243" i="2"/>
  <c r="AD243" i="2" s="1"/>
  <c r="T243" i="2"/>
  <c r="M243" i="2"/>
  <c r="L243" i="2"/>
  <c r="AT242" i="2"/>
  <c r="AS242" i="2"/>
  <c r="AR242" i="2"/>
  <c r="AL242" i="2"/>
  <c r="AK242" i="2"/>
  <c r="AJ242" i="2"/>
  <c r="AI242" i="2"/>
  <c r="AH242" i="2"/>
  <c r="AG242" i="2"/>
  <c r="AE242" i="2"/>
  <c r="AQ242" i="2" s="1"/>
  <c r="AD242" i="2"/>
  <c r="AM242" i="2" s="1"/>
  <c r="AC242" i="2"/>
  <c r="AB242" i="2"/>
  <c r="AA242" i="2"/>
  <c r="Z242" i="2"/>
  <c r="Y242" i="2"/>
  <c r="X242" i="2"/>
  <c r="W242" i="2"/>
  <c r="V242" i="2"/>
  <c r="U242" i="2"/>
  <c r="AF242" i="2" s="1"/>
  <c r="AU242" i="2" s="1"/>
  <c r="T242" i="2"/>
  <c r="M242" i="2"/>
  <c r="L242" i="2"/>
  <c r="AL241" i="2"/>
  <c r="AK241" i="2"/>
  <c r="AJ241" i="2"/>
  <c r="AI241" i="2"/>
  <c r="AH241" i="2"/>
  <c r="AG241" i="2"/>
  <c r="AC241" i="2"/>
  <c r="AB241" i="2"/>
  <c r="U241" i="2"/>
  <c r="T241" i="2"/>
  <c r="L241" i="2"/>
  <c r="AL240" i="2"/>
  <c r="AK240" i="2"/>
  <c r="AJ240" i="2"/>
  <c r="AI240" i="2"/>
  <c r="AH240" i="2"/>
  <c r="AG240" i="2"/>
  <c r="AC240" i="2"/>
  <c r="AB240" i="2"/>
  <c r="U240" i="2"/>
  <c r="T240" i="2"/>
  <c r="M240" i="2"/>
  <c r="L240" i="2"/>
  <c r="V240" i="2" s="1"/>
  <c r="AL239" i="2"/>
  <c r="AK239" i="2"/>
  <c r="AJ239" i="2"/>
  <c r="AI239" i="2"/>
  <c r="AH239" i="2"/>
  <c r="AG239" i="2"/>
  <c r="AC239" i="2"/>
  <c r="AB239" i="2"/>
  <c r="X239" i="2"/>
  <c r="W239" i="2"/>
  <c r="V239" i="2"/>
  <c r="U239" i="2"/>
  <c r="T239" i="2"/>
  <c r="M239" i="2"/>
  <c r="L239" i="2"/>
  <c r="AR238" i="2"/>
  <c r="AO238" i="2"/>
  <c r="AL238" i="2"/>
  <c r="AK238" i="2"/>
  <c r="AJ238" i="2"/>
  <c r="AI238" i="2"/>
  <c r="AH238" i="2"/>
  <c r="AG238" i="2"/>
  <c r="AE238" i="2"/>
  <c r="AQ238" i="2" s="1"/>
  <c r="AC238" i="2"/>
  <c r="AB238" i="2"/>
  <c r="AA238" i="2"/>
  <c r="Y238" i="2"/>
  <c r="X238" i="2"/>
  <c r="W238" i="2"/>
  <c r="V238" i="2"/>
  <c r="U238" i="2"/>
  <c r="AF238" i="2" s="1"/>
  <c r="T238" i="2"/>
  <c r="M238" i="2"/>
  <c r="Z238" i="2" s="1"/>
  <c r="L238" i="2"/>
  <c r="AL237" i="2"/>
  <c r="AK237" i="2"/>
  <c r="AJ237" i="2"/>
  <c r="AI237" i="2"/>
  <c r="AH237" i="2"/>
  <c r="AG237" i="2"/>
  <c r="AC237" i="2"/>
  <c r="AB237" i="2"/>
  <c r="W237" i="2"/>
  <c r="U237" i="2"/>
  <c r="T237" i="2"/>
  <c r="L237" i="2"/>
  <c r="AL236" i="2"/>
  <c r="AK236" i="2"/>
  <c r="AJ236" i="2"/>
  <c r="AI236" i="2"/>
  <c r="AH236" i="2"/>
  <c r="AG236" i="2"/>
  <c r="AC236" i="2"/>
  <c r="AB236" i="2"/>
  <c r="X236" i="2"/>
  <c r="U236" i="2"/>
  <c r="T236" i="2"/>
  <c r="M236" i="2"/>
  <c r="L236" i="2"/>
  <c r="AL235" i="2"/>
  <c r="AK235" i="2"/>
  <c r="AJ235" i="2"/>
  <c r="AI235" i="2"/>
  <c r="AH235" i="2"/>
  <c r="AG235" i="2"/>
  <c r="AC235" i="2"/>
  <c r="AB235" i="2"/>
  <c r="AA235" i="2"/>
  <c r="X235" i="2"/>
  <c r="W235" i="2"/>
  <c r="V235" i="2"/>
  <c r="U235" i="2"/>
  <c r="T235" i="2"/>
  <c r="M235" i="2"/>
  <c r="L235" i="2"/>
  <c r="AL234" i="2"/>
  <c r="AK234" i="2"/>
  <c r="AJ234" i="2"/>
  <c r="AI234" i="2"/>
  <c r="AH234" i="2"/>
  <c r="AG234" i="2"/>
  <c r="AC234" i="2"/>
  <c r="AB234" i="2"/>
  <c r="X234" i="2"/>
  <c r="W234" i="2"/>
  <c r="V234" i="2"/>
  <c r="U234" i="2"/>
  <c r="T234" i="2"/>
  <c r="M234" i="2"/>
  <c r="Z234" i="2" s="1"/>
  <c r="L234" i="2"/>
  <c r="AT233" i="2"/>
  <c r="AL233" i="2"/>
  <c r="AK233" i="2"/>
  <c r="AJ233" i="2"/>
  <c r="AI233" i="2"/>
  <c r="AH233" i="2"/>
  <c r="AG233" i="2"/>
  <c r="AE233" i="2"/>
  <c r="AC233" i="2"/>
  <c r="AB233" i="2"/>
  <c r="AA233" i="2"/>
  <c r="Z233" i="2"/>
  <c r="Y233" i="2"/>
  <c r="X233" i="2"/>
  <c r="W233" i="2"/>
  <c r="V233" i="2"/>
  <c r="U233" i="2"/>
  <c r="T233" i="2"/>
  <c r="M233" i="2"/>
  <c r="L233" i="2"/>
  <c r="AL232" i="2"/>
  <c r="AK232" i="2"/>
  <c r="AJ232" i="2"/>
  <c r="AI232" i="2"/>
  <c r="AH232" i="2"/>
  <c r="AG232" i="2"/>
  <c r="AC232" i="2"/>
  <c r="AB232" i="2"/>
  <c r="AA232" i="2"/>
  <c r="Z232" i="2"/>
  <c r="Y232" i="2"/>
  <c r="X232" i="2"/>
  <c r="W232" i="2"/>
  <c r="V232" i="2"/>
  <c r="U232" i="2"/>
  <c r="T232" i="2"/>
  <c r="M232" i="2"/>
  <c r="L232" i="2"/>
  <c r="AL231" i="2"/>
  <c r="AK231" i="2"/>
  <c r="AJ231" i="2"/>
  <c r="AI231" i="2"/>
  <c r="AH231" i="2"/>
  <c r="AG231" i="2"/>
  <c r="AC231" i="2"/>
  <c r="AB231" i="2"/>
  <c r="AA231" i="2"/>
  <c r="Z231" i="2"/>
  <c r="Y231" i="2"/>
  <c r="X231" i="2"/>
  <c r="W231" i="2"/>
  <c r="V231" i="2"/>
  <c r="U231" i="2"/>
  <c r="T231" i="2"/>
  <c r="M231" i="2"/>
  <c r="L231" i="2"/>
  <c r="AR230" i="2"/>
  <c r="AQ230" i="2"/>
  <c r="AL230" i="2"/>
  <c r="AT230" i="2" s="1"/>
  <c r="AK230" i="2"/>
  <c r="AJ230" i="2"/>
  <c r="AI230" i="2"/>
  <c r="AH230" i="2"/>
  <c r="AG230" i="2"/>
  <c r="AE230" i="2"/>
  <c r="AC230" i="2"/>
  <c r="AB230" i="2"/>
  <c r="AA230" i="2"/>
  <c r="AF230" i="2" s="1"/>
  <c r="AU230" i="2" s="1"/>
  <c r="Z230" i="2"/>
  <c r="Y230" i="2"/>
  <c r="X230" i="2"/>
  <c r="W230" i="2"/>
  <c r="V230" i="2"/>
  <c r="U230" i="2"/>
  <c r="T230" i="2"/>
  <c r="M230" i="2"/>
  <c r="L230" i="2"/>
  <c r="AU229" i="2"/>
  <c r="AL229" i="2"/>
  <c r="AK229" i="2"/>
  <c r="AR229" i="2" s="1"/>
  <c r="AJ229" i="2"/>
  <c r="AI229" i="2"/>
  <c r="AH229" i="2"/>
  <c r="AG229" i="2"/>
  <c r="AC229" i="2"/>
  <c r="AB229" i="2"/>
  <c r="AA229" i="2"/>
  <c r="Z229" i="2"/>
  <c r="AE229" i="2" s="1"/>
  <c r="AN229" i="2" s="1"/>
  <c r="Y229" i="2"/>
  <c r="AD229" i="2" s="1"/>
  <c r="X229" i="2"/>
  <c r="W229" i="2"/>
  <c r="V229" i="2"/>
  <c r="U229" i="2"/>
  <c r="AF229" i="2" s="1"/>
  <c r="AO229" i="2" s="1"/>
  <c r="T229" i="2"/>
  <c r="M229" i="2"/>
  <c r="L229" i="2"/>
  <c r="AL228" i="2"/>
  <c r="AK228" i="2"/>
  <c r="AJ228" i="2"/>
  <c r="AI228" i="2"/>
  <c r="AH228" i="2"/>
  <c r="AG228" i="2"/>
  <c r="AC228" i="2"/>
  <c r="AB228" i="2"/>
  <c r="AA228" i="2"/>
  <c r="Z228" i="2"/>
  <c r="Y228" i="2"/>
  <c r="X228" i="2"/>
  <c r="W228" i="2"/>
  <c r="V228" i="2"/>
  <c r="U228" i="2"/>
  <c r="AD228" i="2" s="1"/>
  <c r="AS228" i="2" s="1"/>
  <c r="T228" i="2"/>
  <c r="M228" i="2"/>
  <c r="L228" i="2"/>
  <c r="AL227" i="2"/>
  <c r="AK227" i="2"/>
  <c r="AJ227" i="2"/>
  <c r="AI227" i="2"/>
  <c r="AH227" i="2"/>
  <c r="AG227" i="2"/>
  <c r="AC227" i="2"/>
  <c r="AB227" i="2"/>
  <c r="AA227" i="2"/>
  <c r="Z227" i="2"/>
  <c r="Y227" i="2"/>
  <c r="X227" i="2"/>
  <c r="W227" i="2"/>
  <c r="V227" i="2"/>
  <c r="U227" i="2"/>
  <c r="T227" i="2"/>
  <c r="M227" i="2"/>
  <c r="L227" i="2"/>
  <c r="AQ226" i="2"/>
  <c r="AL226" i="2"/>
  <c r="AT226" i="2" s="1"/>
  <c r="AK226" i="2"/>
  <c r="AJ226" i="2"/>
  <c r="AI226" i="2"/>
  <c r="AH226" i="2"/>
  <c r="AG226" i="2"/>
  <c r="AE226" i="2"/>
  <c r="AC226" i="2"/>
  <c r="AB226" i="2"/>
  <c r="AA226" i="2"/>
  <c r="AF226" i="2" s="1"/>
  <c r="Z226" i="2"/>
  <c r="Y226" i="2"/>
  <c r="X226" i="2"/>
  <c r="W226" i="2"/>
  <c r="V226" i="2"/>
  <c r="U226" i="2"/>
  <c r="T226" i="2"/>
  <c r="M226" i="2"/>
  <c r="L226" i="2"/>
  <c r="AL225" i="2"/>
  <c r="AK225" i="2"/>
  <c r="AJ225" i="2"/>
  <c r="AI225" i="2"/>
  <c r="AH225" i="2"/>
  <c r="AG225" i="2"/>
  <c r="AC225" i="2"/>
  <c r="AB225" i="2"/>
  <c r="U225" i="2"/>
  <c r="T225" i="2"/>
  <c r="L225" i="2"/>
  <c r="W225" i="2" s="1"/>
  <c r="AL224" i="2"/>
  <c r="AK224" i="2"/>
  <c r="AJ224" i="2"/>
  <c r="AI224" i="2"/>
  <c r="AH224" i="2"/>
  <c r="AG224" i="2"/>
  <c r="AC224" i="2"/>
  <c r="AB224" i="2"/>
  <c r="X224" i="2"/>
  <c r="W224" i="2"/>
  <c r="V224" i="2"/>
  <c r="U224" i="2"/>
  <c r="T224" i="2"/>
  <c r="M224" i="2"/>
  <c r="AA224" i="2" s="1"/>
  <c r="L224" i="2"/>
  <c r="AL223" i="2"/>
  <c r="AK223" i="2"/>
  <c r="AJ223" i="2"/>
  <c r="AI223" i="2"/>
  <c r="AH223" i="2"/>
  <c r="AG223" i="2"/>
  <c r="AC223" i="2"/>
  <c r="AB223" i="2"/>
  <c r="V223" i="2"/>
  <c r="U223" i="2"/>
  <c r="T223" i="2"/>
  <c r="M223" i="2"/>
  <c r="L223" i="2"/>
  <c r="AL222" i="2"/>
  <c r="AK222" i="2"/>
  <c r="AJ222" i="2"/>
  <c r="AI222" i="2"/>
  <c r="AH222" i="2"/>
  <c r="AG222" i="2"/>
  <c r="AC222" i="2"/>
  <c r="AB222" i="2"/>
  <c r="X222" i="2"/>
  <c r="W222" i="2"/>
  <c r="U222" i="2"/>
  <c r="T222" i="2"/>
  <c r="M222" i="2"/>
  <c r="L222" i="2"/>
  <c r="V222" i="2" s="1"/>
  <c r="AL221" i="2"/>
  <c r="AK221" i="2"/>
  <c r="AJ221" i="2"/>
  <c r="AI221" i="2"/>
  <c r="AH221" i="2"/>
  <c r="AG221" i="2"/>
  <c r="AC221" i="2"/>
  <c r="AB221" i="2"/>
  <c r="U221" i="2"/>
  <c r="T221" i="2"/>
  <c r="L221" i="2"/>
  <c r="AL220" i="2"/>
  <c r="AK220" i="2"/>
  <c r="AJ220" i="2"/>
  <c r="AI220" i="2"/>
  <c r="AH220" i="2"/>
  <c r="AG220" i="2"/>
  <c r="AC220" i="2"/>
  <c r="AB220" i="2"/>
  <c r="X220" i="2"/>
  <c r="W220" i="2"/>
  <c r="V220" i="2"/>
  <c r="U220" i="2"/>
  <c r="T220" i="2"/>
  <c r="M220" i="2"/>
  <c r="L220" i="2"/>
  <c r="AL219" i="2"/>
  <c r="AK219" i="2"/>
  <c r="AJ219" i="2"/>
  <c r="AI219" i="2"/>
  <c r="AH219" i="2"/>
  <c r="AG219" i="2"/>
  <c r="AC219" i="2"/>
  <c r="AB219" i="2"/>
  <c r="U219" i="2"/>
  <c r="T219" i="2"/>
  <c r="L219" i="2"/>
  <c r="AL218" i="2"/>
  <c r="AK218" i="2"/>
  <c r="AJ218" i="2"/>
  <c r="AI218" i="2"/>
  <c r="AH218" i="2"/>
  <c r="AG218" i="2"/>
  <c r="AC218" i="2"/>
  <c r="AB218" i="2"/>
  <c r="AA218" i="2"/>
  <c r="AF218" i="2" s="1"/>
  <c r="AU218" i="2" s="1"/>
  <c r="Y218" i="2"/>
  <c r="X218" i="2"/>
  <c r="W218" i="2"/>
  <c r="U218" i="2"/>
  <c r="T218" i="2"/>
  <c r="M218" i="2"/>
  <c r="Z218" i="2" s="1"/>
  <c r="AE218" i="2" s="1"/>
  <c r="AQ218" i="2" s="1"/>
  <c r="L218" i="2"/>
  <c r="V218" i="2" s="1"/>
  <c r="AU217" i="2"/>
  <c r="AL217" i="2"/>
  <c r="AK217" i="2"/>
  <c r="AJ217" i="2"/>
  <c r="AI217" i="2"/>
  <c r="AH217" i="2"/>
  <c r="AG217" i="2"/>
  <c r="AC217" i="2"/>
  <c r="AB217" i="2"/>
  <c r="AA217" i="2"/>
  <c r="Z217" i="2"/>
  <c r="Y217" i="2"/>
  <c r="X217" i="2"/>
  <c r="W217" i="2"/>
  <c r="V217" i="2"/>
  <c r="U217" i="2"/>
  <c r="AF217" i="2" s="1"/>
  <c r="AO217" i="2" s="1"/>
  <c r="T217" i="2"/>
  <c r="M217" i="2"/>
  <c r="L217" i="2"/>
  <c r="AN216" i="2"/>
  <c r="AM216" i="2"/>
  <c r="AL216" i="2"/>
  <c r="AK216" i="2"/>
  <c r="AJ216" i="2"/>
  <c r="AI216" i="2"/>
  <c r="AH216" i="2"/>
  <c r="AG216" i="2"/>
  <c r="AF216" i="2"/>
  <c r="AR216" i="2" s="1"/>
  <c r="AE216" i="2"/>
  <c r="AQ216" i="2" s="1"/>
  <c r="AD216" i="2"/>
  <c r="AC216" i="2"/>
  <c r="AB216" i="2"/>
  <c r="AA216" i="2"/>
  <c r="Z216" i="2"/>
  <c r="Y216" i="2"/>
  <c r="X216" i="2"/>
  <c r="W216" i="2"/>
  <c r="V216" i="2"/>
  <c r="U216" i="2"/>
  <c r="T216" i="2"/>
  <c r="M216" i="2"/>
  <c r="L216" i="2"/>
  <c r="AL215" i="2"/>
  <c r="AK215" i="2"/>
  <c r="AJ215" i="2"/>
  <c r="AI215" i="2"/>
  <c r="AH215" i="2"/>
  <c r="AG215" i="2"/>
  <c r="AC215" i="2"/>
  <c r="AB215" i="2"/>
  <c r="AA215" i="2"/>
  <c r="Z215" i="2"/>
  <c r="Y215" i="2"/>
  <c r="X215" i="2"/>
  <c r="W215" i="2"/>
  <c r="V215" i="2"/>
  <c r="U215" i="2"/>
  <c r="AD215" i="2" s="1"/>
  <c r="AS215" i="2" s="1"/>
  <c r="T215" i="2"/>
  <c r="M215" i="2"/>
  <c r="L215" i="2"/>
  <c r="AL214" i="2"/>
  <c r="AK214" i="2"/>
  <c r="AJ214" i="2"/>
  <c r="AI214" i="2"/>
  <c r="AH214" i="2"/>
  <c r="AG214" i="2"/>
  <c r="AC214" i="2"/>
  <c r="AB214" i="2"/>
  <c r="AA214" i="2"/>
  <c r="AF214" i="2" s="1"/>
  <c r="AU214" i="2" s="1"/>
  <c r="Z214" i="2"/>
  <c r="AE214" i="2" s="1"/>
  <c r="AQ214" i="2" s="1"/>
  <c r="Y214" i="2"/>
  <c r="X214" i="2"/>
  <c r="W214" i="2"/>
  <c r="V214" i="2"/>
  <c r="U214" i="2"/>
  <c r="AD214" i="2" s="1"/>
  <c r="AS214" i="2" s="1"/>
  <c r="T214" i="2"/>
  <c r="M214" i="2"/>
  <c r="L214" i="2"/>
  <c r="AN213" i="2"/>
  <c r="AL213" i="2"/>
  <c r="AK213" i="2"/>
  <c r="AJ213" i="2"/>
  <c r="AI213" i="2"/>
  <c r="AH213" i="2"/>
  <c r="AG213" i="2"/>
  <c r="AF213" i="2"/>
  <c r="AO213" i="2" s="1"/>
  <c r="AE213" i="2"/>
  <c r="AD213" i="2"/>
  <c r="AP213" i="2" s="1"/>
  <c r="AC213" i="2"/>
  <c r="AB213" i="2"/>
  <c r="AA213" i="2"/>
  <c r="Z213" i="2"/>
  <c r="Y213" i="2"/>
  <c r="X213" i="2"/>
  <c r="W213" i="2"/>
  <c r="V213" i="2"/>
  <c r="U213" i="2"/>
  <c r="T213" i="2"/>
  <c r="M213" i="2"/>
  <c r="L213" i="2"/>
  <c r="AL212" i="2"/>
  <c r="AK212" i="2"/>
  <c r="AJ212" i="2"/>
  <c r="AI212" i="2"/>
  <c r="AH212" i="2"/>
  <c r="AG212" i="2"/>
  <c r="AC212" i="2"/>
  <c r="AB212" i="2"/>
  <c r="AA212" i="2"/>
  <c r="Z212" i="2"/>
  <c r="Y212" i="2"/>
  <c r="X212" i="2"/>
  <c r="W212" i="2"/>
  <c r="V212" i="2"/>
  <c r="U212" i="2"/>
  <c r="AF212" i="2" s="1"/>
  <c r="T212" i="2"/>
  <c r="M212" i="2"/>
  <c r="L212" i="2"/>
  <c r="AL211" i="2"/>
  <c r="AK211" i="2"/>
  <c r="AJ211" i="2"/>
  <c r="AI211" i="2"/>
  <c r="AH211" i="2"/>
  <c r="AG211" i="2"/>
  <c r="AF211" i="2"/>
  <c r="AR211" i="2" s="1"/>
  <c r="AE211" i="2"/>
  <c r="AQ211" i="2" s="1"/>
  <c r="AD211" i="2"/>
  <c r="AP211" i="2" s="1"/>
  <c r="AC211" i="2"/>
  <c r="AB211" i="2"/>
  <c r="AA211" i="2"/>
  <c r="Z211" i="2"/>
  <c r="Y211" i="2"/>
  <c r="X211" i="2"/>
  <c r="W211" i="2"/>
  <c r="V211" i="2"/>
  <c r="U211" i="2"/>
  <c r="T211" i="2"/>
  <c r="M211" i="2"/>
  <c r="L211" i="2"/>
  <c r="AL210" i="2"/>
  <c r="AK210" i="2"/>
  <c r="AJ210" i="2"/>
  <c r="AI210" i="2"/>
  <c r="AH210" i="2"/>
  <c r="AG210" i="2"/>
  <c r="AC210" i="2"/>
  <c r="AB210" i="2"/>
  <c r="AA210" i="2"/>
  <c r="Z210" i="2"/>
  <c r="Y210" i="2"/>
  <c r="X210" i="2"/>
  <c r="W210" i="2"/>
  <c r="V210" i="2"/>
  <c r="U210" i="2"/>
  <c r="T210" i="2"/>
  <c r="M210" i="2"/>
  <c r="L210" i="2"/>
  <c r="AL209" i="2"/>
  <c r="AK209" i="2"/>
  <c r="AJ209" i="2"/>
  <c r="AI209" i="2"/>
  <c r="AH209" i="2"/>
  <c r="AG209" i="2"/>
  <c r="AC209" i="2"/>
  <c r="AB209" i="2"/>
  <c r="U209" i="2"/>
  <c r="T209" i="2"/>
  <c r="M209" i="2"/>
  <c r="L209" i="2"/>
  <c r="AL208" i="2"/>
  <c r="AK208" i="2"/>
  <c r="AJ208" i="2"/>
  <c r="AI208" i="2"/>
  <c r="AH208" i="2"/>
  <c r="AG208" i="2"/>
  <c r="AC208" i="2"/>
  <c r="AB208" i="2"/>
  <c r="X208" i="2"/>
  <c r="U208" i="2"/>
  <c r="T208" i="2"/>
  <c r="L208" i="2"/>
  <c r="AL207" i="2"/>
  <c r="AK207" i="2"/>
  <c r="AJ207" i="2"/>
  <c r="AI207" i="2"/>
  <c r="AH207" i="2"/>
  <c r="AG207" i="2"/>
  <c r="AC207" i="2"/>
  <c r="AB207" i="2"/>
  <c r="X207" i="2"/>
  <c r="W207" i="2"/>
  <c r="V207" i="2"/>
  <c r="U207" i="2"/>
  <c r="T207" i="2"/>
  <c r="L207" i="2"/>
  <c r="M207" i="2" s="1"/>
  <c r="AL206" i="2"/>
  <c r="AK206" i="2"/>
  <c r="AJ206" i="2"/>
  <c r="AI206" i="2"/>
  <c r="AH206" i="2"/>
  <c r="AG206" i="2"/>
  <c r="AC206" i="2"/>
  <c r="AB206" i="2"/>
  <c r="X206" i="2"/>
  <c r="W206" i="2"/>
  <c r="V206" i="2"/>
  <c r="U206" i="2"/>
  <c r="T206" i="2"/>
  <c r="L206" i="2"/>
  <c r="M206" i="2" s="1"/>
  <c r="AL205" i="2"/>
  <c r="AK205" i="2"/>
  <c r="AJ205" i="2"/>
  <c r="AI205" i="2"/>
  <c r="AH205" i="2"/>
  <c r="AG205" i="2"/>
  <c r="AC205" i="2"/>
  <c r="AB205" i="2"/>
  <c r="U205" i="2"/>
  <c r="T205" i="2"/>
  <c r="L205" i="2"/>
  <c r="AL204" i="2"/>
  <c r="AK204" i="2"/>
  <c r="AJ204" i="2"/>
  <c r="AI204" i="2"/>
  <c r="AH204" i="2"/>
  <c r="AG204" i="2"/>
  <c r="AC204" i="2"/>
  <c r="AB204" i="2"/>
  <c r="U204" i="2"/>
  <c r="T204" i="2"/>
  <c r="L204" i="2"/>
  <c r="AL203" i="2"/>
  <c r="AK203" i="2"/>
  <c r="AJ203" i="2"/>
  <c r="AI203" i="2"/>
  <c r="AH203" i="2"/>
  <c r="AG203" i="2"/>
  <c r="AC203" i="2"/>
  <c r="AB203" i="2"/>
  <c r="X203" i="2"/>
  <c r="W203" i="2"/>
  <c r="V203" i="2"/>
  <c r="U203" i="2"/>
  <c r="T203" i="2"/>
  <c r="L203" i="2"/>
  <c r="M203" i="2" s="1"/>
  <c r="AL202" i="2"/>
  <c r="AK202" i="2"/>
  <c r="AJ202" i="2"/>
  <c r="AI202" i="2"/>
  <c r="AH202" i="2"/>
  <c r="AG202" i="2"/>
  <c r="AC202" i="2"/>
  <c r="AB202" i="2"/>
  <c r="X202" i="2"/>
  <c r="W202" i="2"/>
  <c r="V202" i="2"/>
  <c r="U202" i="2"/>
  <c r="T202" i="2"/>
  <c r="L202" i="2"/>
  <c r="M202" i="2" s="1"/>
  <c r="AL201" i="2"/>
  <c r="AK201" i="2"/>
  <c r="AJ201" i="2"/>
  <c r="AI201" i="2"/>
  <c r="AH201" i="2"/>
  <c r="AG201" i="2"/>
  <c r="AC201" i="2"/>
  <c r="AB201" i="2"/>
  <c r="AA201" i="2"/>
  <c r="Z201" i="2"/>
  <c r="Y201" i="2"/>
  <c r="X201" i="2"/>
  <c r="W201" i="2"/>
  <c r="V201" i="2"/>
  <c r="U201" i="2"/>
  <c r="T201" i="2"/>
  <c r="M201" i="2"/>
  <c r="L201" i="2"/>
  <c r="AP200" i="2"/>
  <c r="AL200" i="2"/>
  <c r="AK200" i="2"/>
  <c r="AJ200" i="2"/>
  <c r="AI200" i="2"/>
  <c r="AH200" i="2"/>
  <c r="AG200" i="2"/>
  <c r="AF200" i="2"/>
  <c r="AR200" i="2" s="1"/>
  <c r="AC200" i="2"/>
  <c r="AB200" i="2"/>
  <c r="AA200" i="2"/>
  <c r="Z200" i="2"/>
  <c r="Y200" i="2"/>
  <c r="AD200" i="2" s="1"/>
  <c r="X200" i="2"/>
  <c r="W200" i="2"/>
  <c r="V200" i="2"/>
  <c r="U200" i="2"/>
  <c r="T200" i="2"/>
  <c r="M200" i="2"/>
  <c r="L200" i="2"/>
  <c r="AT199" i="2"/>
  <c r="AN199" i="2"/>
  <c r="AL199" i="2"/>
  <c r="AK199" i="2"/>
  <c r="AJ199" i="2"/>
  <c r="AI199" i="2"/>
  <c r="AH199" i="2"/>
  <c r="AG199" i="2"/>
  <c r="AF199" i="2"/>
  <c r="AE199" i="2"/>
  <c r="AQ199" i="2" s="1"/>
  <c r="AC199" i="2"/>
  <c r="AB199" i="2"/>
  <c r="AA199" i="2"/>
  <c r="Z199" i="2"/>
  <c r="Y199" i="2"/>
  <c r="AD199" i="2" s="1"/>
  <c r="X199" i="2"/>
  <c r="W199" i="2"/>
  <c r="V199" i="2"/>
  <c r="U199" i="2"/>
  <c r="T199" i="2"/>
  <c r="M199" i="2"/>
  <c r="L199" i="2"/>
  <c r="AU198" i="2"/>
  <c r="AT198" i="2"/>
  <c r="AL198" i="2"/>
  <c r="AS198" i="2" s="1"/>
  <c r="AK198" i="2"/>
  <c r="AJ198" i="2"/>
  <c r="AI198" i="2"/>
  <c r="AH198" i="2"/>
  <c r="AG198" i="2"/>
  <c r="AE198" i="2"/>
  <c r="AD198" i="2"/>
  <c r="AC198" i="2"/>
  <c r="AB198" i="2"/>
  <c r="AA198" i="2"/>
  <c r="Z198" i="2"/>
  <c r="Y198" i="2"/>
  <c r="X198" i="2"/>
  <c r="W198" i="2"/>
  <c r="V198" i="2"/>
  <c r="U198" i="2"/>
  <c r="AF198" i="2" s="1"/>
  <c r="T198" i="2"/>
  <c r="M198" i="2"/>
  <c r="L198" i="2"/>
  <c r="AL197" i="2"/>
  <c r="AK197" i="2"/>
  <c r="AJ197" i="2"/>
  <c r="AI197" i="2"/>
  <c r="AH197" i="2"/>
  <c r="AG197" i="2"/>
  <c r="AC197" i="2"/>
  <c r="AB197" i="2"/>
  <c r="AA197" i="2"/>
  <c r="Z197" i="2"/>
  <c r="Y197" i="2"/>
  <c r="X197" i="2"/>
  <c r="W197" i="2"/>
  <c r="V197" i="2"/>
  <c r="U197" i="2"/>
  <c r="T197" i="2"/>
  <c r="M197" i="2"/>
  <c r="L197" i="2"/>
  <c r="AP196" i="2"/>
  <c r="AO196" i="2"/>
  <c r="AL196" i="2"/>
  <c r="AK196" i="2"/>
  <c r="AJ196" i="2"/>
  <c r="AI196" i="2"/>
  <c r="AH196" i="2"/>
  <c r="AG196" i="2"/>
  <c r="AF196" i="2"/>
  <c r="AR196" i="2" s="1"/>
  <c r="AC196" i="2"/>
  <c r="AB196" i="2"/>
  <c r="AA196" i="2"/>
  <c r="Z196" i="2"/>
  <c r="Y196" i="2"/>
  <c r="AD196" i="2" s="1"/>
  <c r="X196" i="2"/>
  <c r="W196" i="2"/>
  <c r="V196" i="2"/>
  <c r="U196" i="2"/>
  <c r="T196" i="2"/>
  <c r="M196" i="2"/>
  <c r="L196" i="2"/>
  <c r="AN195" i="2"/>
  <c r="AL195" i="2"/>
  <c r="AT195" i="2" s="1"/>
  <c r="AK195" i="2"/>
  <c r="AJ195" i="2"/>
  <c r="AI195" i="2"/>
  <c r="AH195" i="2"/>
  <c r="AG195" i="2"/>
  <c r="AF195" i="2"/>
  <c r="AE195" i="2"/>
  <c r="AQ195" i="2" s="1"/>
  <c r="AC195" i="2"/>
  <c r="AB195" i="2"/>
  <c r="AA195" i="2"/>
  <c r="Z195" i="2"/>
  <c r="Y195" i="2"/>
  <c r="AD195" i="2" s="1"/>
  <c r="X195" i="2"/>
  <c r="W195" i="2"/>
  <c r="V195" i="2"/>
  <c r="U195" i="2"/>
  <c r="T195" i="2"/>
  <c r="M195" i="2"/>
  <c r="L195" i="2"/>
  <c r="AU194" i="2"/>
  <c r="AT194" i="2"/>
  <c r="AR194" i="2"/>
  <c r="AL194" i="2"/>
  <c r="AS194" i="2" s="1"/>
  <c r="AK194" i="2"/>
  <c r="AJ194" i="2"/>
  <c r="AI194" i="2"/>
  <c r="AH194" i="2"/>
  <c r="AG194" i="2"/>
  <c r="AE194" i="2"/>
  <c r="AD194" i="2"/>
  <c r="AC194" i="2"/>
  <c r="AB194" i="2"/>
  <c r="AA194" i="2"/>
  <c r="Z194" i="2"/>
  <c r="Y194" i="2"/>
  <c r="X194" i="2"/>
  <c r="W194" i="2"/>
  <c r="V194" i="2"/>
  <c r="U194" i="2"/>
  <c r="AF194" i="2" s="1"/>
  <c r="T194" i="2"/>
  <c r="M194" i="2"/>
  <c r="L194" i="2"/>
  <c r="AL193" i="2"/>
  <c r="AK193" i="2"/>
  <c r="AJ193" i="2"/>
  <c r="AI193" i="2"/>
  <c r="AH193" i="2"/>
  <c r="AG193" i="2"/>
  <c r="AC193" i="2"/>
  <c r="AB193" i="2"/>
  <c r="Z193" i="2"/>
  <c r="V193" i="2"/>
  <c r="U193" i="2"/>
  <c r="T193" i="2"/>
  <c r="M193" i="2"/>
  <c r="Y193" i="2" s="1"/>
  <c r="AD193" i="2" s="1"/>
  <c r="L193" i="2"/>
  <c r="AL192" i="2"/>
  <c r="AK192" i="2"/>
  <c r="AJ192" i="2"/>
  <c r="AI192" i="2"/>
  <c r="AH192" i="2"/>
  <c r="AG192" i="2"/>
  <c r="AC192" i="2"/>
  <c r="AB192" i="2"/>
  <c r="V192" i="2"/>
  <c r="U192" i="2"/>
  <c r="T192" i="2"/>
  <c r="M192" i="2"/>
  <c r="AA192" i="2" s="1"/>
  <c r="AF192" i="2" s="1"/>
  <c r="L192" i="2"/>
  <c r="W192" i="2" s="1"/>
  <c r="AL191" i="2"/>
  <c r="AK191" i="2"/>
  <c r="AJ191" i="2"/>
  <c r="AI191" i="2"/>
  <c r="AH191" i="2"/>
  <c r="AG191" i="2"/>
  <c r="AC191" i="2"/>
  <c r="AB191" i="2"/>
  <c r="Y191" i="2"/>
  <c r="AD191" i="2" s="1"/>
  <c r="AP191" i="2" s="1"/>
  <c r="X191" i="2"/>
  <c r="U191" i="2"/>
  <c r="T191" i="2"/>
  <c r="L191" i="2"/>
  <c r="M191" i="2" s="1"/>
  <c r="AA191" i="2" s="1"/>
  <c r="AF191" i="2" s="1"/>
  <c r="AL190" i="2"/>
  <c r="AK190" i="2"/>
  <c r="AJ190" i="2"/>
  <c r="AI190" i="2"/>
  <c r="AH190" i="2"/>
  <c r="AG190" i="2"/>
  <c r="AC190" i="2"/>
  <c r="AB190" i="2"/>
  <c r="U190" i="2"/>
  <c r="T190" i="2"/>
  <c r="L190" i="2"/>
  <c r="AL189" i="2"/>
  <c r="AK189" i="2"/>
  <c r="AJ189" i="2"/>
  <c r="AI189" i="2"/>
  <c r="AH189" i="2"/>
  <c r="AG189" i="2"/>
  <c r="AC189" i="2"/>
  <c r="AB189" i="2"/>
  <c r="X189" i="2"/>
  <c r="W189" i="2"/>
  <c r="U189" i="2"/>
  <c r="T189" i="2"/>
  <c r="L189" i="2"/>
  <c r="V189" i="2" s="1"/>
  <c r="AL188" i="2"/>
  <c r="AK188" i="2"/>
  <c r="AJ188" i="2"/>
  <c r="AI188" i="2"/>
  <c r="AH188" i="2"/>
  <c r="AG188" i="2"/>
  <c r="AC188" i="2"/>
  <c r="AB188" i="2"/>
  <c r="X188" i="2"/>
  <c r="V188" i="2"/>
  <c r="U188" i="2"/>
  <c r="T188" i="2"/>
  <c r="M188" i="2"/>
  <c r="AA188" i="2" s="1"/>
  <c r="L188" i="2"/>
  <c r="W188" i="2" s="1"/>
  <c r="AL187" i="2"/>
  <c r="AK187" i="2"/>
  <c r="AJ187" i="2"/>
  <c r="AI187" i="2"/>
  <c r="AH187" i="2"/>
  <c r="AG187" i="2"/>
  <c r="AC187" i="2"/>
  <c r="AB187" i="2"/>
  <c r="X187" i="2"/>
  <c r="W187" i="2"/>
  <c r="V187" i="2"/>
  <c r="U187" i="2"/>
  <c r="T187" i="2"/>
  <c r="M187" i="2"/>
  <c r="AA187" i="2" s="1"/>
  <c r="AF187" i="2" s="1"/>
  <c r="AR187" i="2" s="1"/>
  <c r="L187" i="2"/>
  <c r="AL186" i="2"/>
  <c r="AK186" i="2"/>
  <c r="AJ186" i="2"/>
  <c r="AI186" i="2"/>
  <c r="AH186" i="2"/>
  <c r="AG186" i="2"/>
  <c r="AC186" i="2"/>
  <c r="AB186" i="2"/>
  <c r="U186" i="2"/>
  <c r="T186" i="2"/>
  <c r="L186" i="2"/>
  <c r="AN185" i="2"/>
  <c r="AL185" i="2"/>
  <c r="AT185" i="2" s="1"/>
  <c r="AK185" i="2"/>
  <c r="AR185" i="2" s="1"/>
  <c r="AJ185" i="2"/>
  <c r="AO185" i="2" s="1"/>
  <c r="AI185" i="2"/>
  <c r="AH185" i="2"/>
  <c r="AG185" i="2"/>
  <c r="AF185" i="2"/>
  <c r="AU185" i="2" s="1"/>
  <c r="AE185" i="2"/>
  <c r="AC185" i="2"/>
  <c r="AB185" i="2"/>
  <c r="AA185" i="2"/>
  <c r="Z185" i="2"/>
  <c r="Y185" i="2"/>
  <c r="X185" i="2"/>
  <c r="W185" i="2"/>
  <c r="V185" i="2"/>
  <c r="U185" i="2"/>
  <c r="AD185" i="2" s="1"/>
  <c r="T185" i="2"/>
  <c r="M185" i="2"/>
  <c r="L185" i="2"/>
  <c r="AL184" i="2"/>
  <c r="AK184" i="2"/>
  <c r="AJ184" i="2"/>
  <c r="AI184" i="2"/>
  <c r="AH184" i="2"/>
  <c r="AG184" i="2"/>
  <c r="AD184" i="2"/>
  <c r="AM184" i="2" s="1"/>
  <c r="AC184" i="2"/>
  <c r="AB184" i="2"/>
  <c r="AA184" i="2"/>
  <c r="Z184" i="2"/>
  <c r="Y184" i="2"/>
  <c r="X184" i="2"/>
  <c r="W184" i="2"/>
  <c r="V184" i="2"/>
  <c r="U184" i="2"/>
  <c r="T184" i="2"/>
  <c r="M184" i="2"/>
  <c r="L184" i="2"/>
  <c r="AR183" i="2"/>
  <c r="AQ183" i="2"/>
  <c r="AL183" i="2"/>
  <c r="AU183" i="2" s="1"/>
  <c r="AK183" i="2"/>
  <c r="AP183" i="2" s="1"/>
  <c r="AJ183" i="2"/>
  <c r="AI183" i="2"/>
  <c r="AH183" i="2"/>
  <c r="AG183" i="2"/>
  <c r="AE183" i="2"/>
  <c r="AD183" i="2"/>
  <c r="AC183" i="2"/>
  <c r="AB183" i="2"/>
  <c r="AA183" i="2"/>
  <c r="AF183" i="2" s="1"/>
  <c r="Z183" i="2"/>
  <c r="Y183" i="2"/>
  <c r="X183" i="2"/>
  <c r="W183" i="2"/>
  <c r="V183" i="2"/>
  <c r="U183" i="2"/>
  <c r="T183" i="2"/>
  <c r="M183" i="2"/>
  <c r="L183" i="2"/>
  <c r="AP182" i="2"/>
  <c r="AO182" i="2"/>
  <c r="AL182" i="2"/>
  <c r="AT182" i="2" s="1"/>
  <c r="AK182" i="2"/>
  <c r="AJ182" i="2"/>
  <c r="AI182" i="2"/>
  <c r="AH182" i="2"/>
  <c r="AG182" i="2"/>
  <c r="AC182" i="2"/>
  <c r="AB182" i="2"/>
  <c r="AA182" i="2"/>
  <c r="Z182" i="2"/>
  <c r="AE182" i="2" s="1"/>
  <c r="Y182" i="2"/>
  <c r="AD182" i="2" s="1"/>
  <c r="X182" i="2"/>
  <c r="W182" i="2"/>
  <c r="V182" i="2"/>
  <c r="U182" i="2"/>
  <c r="AF182" i="2" s="1"/>
  <c r="T182" i="2"/>
  <c r="M182" i="2"/>
  <c r="L182" i="2"/>
  <c r="AN181" i="2"/>
  <c r="AL181" i="2"/>
  <c r="AT181" i="2" s="1"/>
  <c r="AK181" i="2"/>
  <c r="AJ181" i="2"/>
  <c r="AO181" i="2" s="1"/>
  <c r="AI181" i="2"/>
  <c r="AH181" i="2"/>
  <c r="AG181" i="2"/>
  <c r="AF181" i="2"/>
  <c r="AU181" i="2" s="1"/>
  <c r="AE181" i="2"/>
  <c r="AC181" i="2"/>
  <c r="AB181" i="2"/>
  <c r="AA181" i="2"/>
  <c r="Z181" i="2"/>
  <c r="Y181" i="2"/>
  <c r="X181" i="2"/>
  <c r="W181" i="2"/>
  <c r="V181" i="2"/>
  <c r="U181" i="2"/>
  <c r="AD181" i="2" s="1"/>
  <c r="T181" i="2"/>
  <c r="M181" i="2"/>
  <c r="L181" i="2"/>
  <c r="AL180" i="2"/>
  <c r="AS180" i="2" s="1"/>
  <c r="AK180" i="2"/>
  <c r="AJ180" i="2"/>
  <c r="AI180" i="2"/>
  <c r="AH180" i="2"/>
  <c r="AG180" i="2"/>
  <c r="AD180" i="2"/>
  <c r="AM180" i="2" s="1"/>
  <c r="AC180" i="2"/>
  <c r="AB180" i="2"/>
  <c r="AA180" i="2"/>
  <c r="Z180" i="2"/>
  <c r="Y180" i="2"/>
  <c r="X180" i="2"/>
  <c r="W180" i="2"/>
  <c r="V180" i="2"/>
  <c r="U180" i="2"/>
  <c r="T180" i="2"/>
  <c r="M180" i="2"/>
  <c r="L180" i="2"/>
  <c r="AR179" i="2"/>
  <c r="AQ179" i="2"/>
  <c r="AL179" i="2"/>
  <c r="AU179" i="2" s="1"/>
  <c r="AK179" i="2"/>
  <c r="AP179" i="2" s="1"/>
  <c r="AJ179" i="2"/>
  <c r="AI179" i="2"/>
  <c r="AH179" i="2"/>
  <c r="AG179" i="2"/>
  <c r="AE179" i="2"/>
  <c r="AD179" i="2"/>
  <c r="AC179" i="2"/>
  <c r="AB179" i="2"/>
  <c r="AA179" i="2"/>
  <c r="AF179" i="2" s="1"/>
  <c r="Z179" i="2"/>
  <c r="Y179" i="2"/>
  <c r="X179" i="2"/>
  <c r="W179" i="2"/>
  <c r="V179" i="2"/>
  <c r="U179" i="2"/>
  <c r="T179" i="2"/>
  <c r="M179" i="2"/>
  <c r="L179" i="2"/>
  <c r="AO178" i="2"/>
  <c r="AL178" i="2"/>
  <c r="AK178" i="2"/>
  <c r="AJ178" i="2"/>
  <c r="AN178" i="2" s="1"/>
  <c r="AI178" i="2"/>
  <c r="AH178" i="2"/>
  <c r="AG178" i="2"/>
  <c r="AC178" i="2"/>
  <c r="AB178" i="2"/>
  <c r="AA178" i="2"/>
  <c r="Z178" i="2"/>
  <c r="AE178" i="2" s="1"/>
  <c r="Y178" i="2"/>
  <c r="AD178" i="2" s="1"/>
  <c r="AP178" i="2" s="1"/>
  <c r="X178" i="2"/>
  <c r="W178" i="2"/>
  <c r="V178" i="2"/>
  <c r="U178" i="2"/>
  <c r="AF178" i="2" s="1"/>
  <c r="T178" i="2"/>
  <c r="M178" i="2"/>
  <c r="L178" i="2"/>
  <c r="AL177" i="2"/>
  <c r="AK177" i="2"/>
  <c r="AJ177" i="2"/>
  <c r="AI177" i="2"/>
  <c r="AH177" i="2"/>
  <c r="AG177" i="2"/>
  <c r="AC177" i="2"/>
  <c r="AB177" i="2"/>
  <c r="X177" i="2"/>
  <c r="W177" i="2"/>
  <c r="U177" i="2"/>
  <c r="T177" i="2"/>
  <c r="L177" i="2"/>
  <c r="V177" i="2" s="1"/>
  <c r="AL176" i="2"/>
  <c r="AK176" i="2"/>
  <c r="AJ176" i="2"/>
  <c r="AI176" i="2"/>
  <c r="AH176" i="2"/>
  <c r="AG176" i="2"/>
  <c r="AC176" i="2"/>
  <c r="AB176" i="2"/>
  <c r="X176" i="2"/>
  <c r="V176" i="2"/>
  <c r="U176" i="2"/>
  <c r="T176" i="2"/>
  <c r="M176" i="2"/>
  <c r="AA176" i="2" s="1"/>
  <c r="L176" i="2"/>
  <c r="W176" i="2" s="1"/>
  <c r="AL175" i="2"/>
  <c r="AK175" i="2"/>
  <c r="AJ175" i="2"/>
  <c r="AI175" i="2"/>
  <c r="AH175" i="2"/>
  <c r="AG175" i="2"/>
  <c r="AC175" i="2"/>
  <c r="AB175" i="2"/>
  <c r="X175" i="2"/>
  <c r="W175" i="2"/>
  <c r="V175" i="2"/>
  <c r="U175" i="2"/>
  <c r="T175" i="2"/>
  <c r="M175" i="2"/>
  <c r="AA175" i="2" s="1"/>
  <c r="AF175" i="2" s="1"/>
  <c r="AR175" i="2" s="1"/>
  <c r="L175" i="2"/>
  <c r="AL174" i="2"/>
  <c r="AK174" i="2"/>
  <c r="AJ174" i="2"/>
  <c r="AI174" i="2"/>
  <c r="AH174" i="2"/>
  <c r="AG174" i="2"/>
  <c r="AC174" i="2"/>
  <c r="AB174" i="2"/>
  <c r="U174" i="2"/>
  <c r="T174" i="2"/>
  <c r="L174" i="2"/>
  <c r="AL173" i="2"/>
  <c r="AK173" i="2"/>
  <c r="AJ173" i="2"/>
  <c r="AI173" i="2"/>
  <c r="AH173" i="2"/>
  <c r="AG173" i="2"/>
  <c r="AC173" i="2"/>
  <c r="AB173" i="2"/>
  <c r="X173" i="2"/>
  <c r="W173" i="2"/>
  <c r="U173" i="2"/>
  <c r="T173" i="2"/>
  <c r="L173" i="2"/>
  <c r="V173" i="2" s="1"/>
  <c r="AL172" i="2"/>
  <c r="AK172" i="2"/>
  <c r="AJ172" i="2"/>
  <c r="AI172" i="2"/>
  <c r="AH172" i="2"/>
  <c r="AG172" i="2"/>
  <c r="AC172" i="2"/>
  <c r="AB172" i="2"/>
  <c r="X172" i="2"/>
  <c r="V172" i="2"/>
  <c r="U172" i="2"/>
  <c r="T172" i="2"/>
  <c r="M172" i="2"/>
  <c r="AA172" i="2" s="1"/>
  <c r="L172" i="2"/>
  <c r="W172" i="2" s="1"/>
  <c r="AL171" i="2"/>
  <c r="AK171" i="2"/>
  <c r="AJ171" i="2"/>
  <c r="AI171" i="2"/>
  <c r="AH171" i="2"/>
  <c r="AG171" i="2"/>
  <c r="AC171" i="2"/>
  <c r="AB171" i="2"/>
  <c r="AA171" i="2"/>
  <c r="AF171" i="2" s="1"/>
  <c r="AR171" i="2" s="1"/>
  <c r="U171" i="2"/>
  <c r="T171" i="2"/>
  <c r="M171" i="2"/>
  <c r="L171" i="2"/>
  <c r="X171" i="2" s="1"/>
  <c r="AL170" i="2"/>
  <c r="AK170" i="2"/>
  <c r="AJ170" i="2"/>
  <c r="AI170" i="2"/>
  <c r="AH170" i="2"/>
  <c r="AG170" i="2"/>
  <c r="AC170" i="2"/>
  <c r="AB170" i="2"/>
  <c r="U170" i="2"/>
  <c r="T170" i="2"/>
  <c r="L170" i="2"/>
  <c r="AU169" i="2"/>
  <c r="AM169" i="2"/>
  <c r="AL169" i="2"/>
  <c r="AT169" i="2" s="1"/>
  <c r="AK169" i="2"/>
  <c r="AR169" i="2" s="1"/>
  <c r="AJ169" i="2"/>
  <c r="AI169" i="2"/>
  <c r="AH169" i="2"/>
  <c r="AG169" i="2"/>
  <c r="AF169" i="2"/>
  <c r="AE169" i="2"/>
  <c r="AN169" i="2" s="1"/>
  <c r="AD169" i="2"/>
  <c r="AP169" i="2" s="1"/>
  <c r="AC169" i="2"/>
  <c r="AB169" i="2"/>
  <c r="AA169" i="2"/>
  <c r="Z169" i="2"/>
  <c r="Y169" i="2"/>
  <c r="X169" i="2"/>
  <c r="W169" i="2"/>
  <c r="V169" i="2"/>
  <c r="U169" i="2"/>
  <c r="T169" i="2"/>
  <c r="M169" i="2"/>
  <c r="L169" i="2"/>
  <c r="AL168" i="2"/>
  <c r="AK168" i="2"/>
  <c r="AJ168" i="2"/>
  <c r="AI168" i="2"/>
  <c r="AH168" i="2"/>
  <c r="AG168" i="2"/>
  <c r="AD168" i="2"/>
  <c r="AC168" i="2"/>
  <c r="AB168" i="2"/>
  <c r="AA168" i="2"/>
  <c r="Z168" i="2"/>
  <c r="Y168" i="2"/>
  <c r="X168" i="2"/>
  <c r="W168" i="2"/>
  <c r="V168" i="2"/>
  <c r="U168" i="2"/>
  <c r="T168" i="2"/>
  <c r="M168" i="2"/>
  <c r="L168" i="2"/>
  <c r="AR167" i="2"/>
  <c r="AL167" i="2"/>
  <c r="AK167" i="2"/>
  <c r="AJ167" i="2"/>
  <c r="AI167" i="2"/>
  <c r="AH167" i="2"/>
  <c r="AG167" i="2"/>
  <c r="AC167" i="2"/>
  <c r="AB167" i="2"/>
  <c r="AA167" i="2"/>
  <c r="AF167" i="2" s="1"/>
  <c r="Z167" i="2"/>
  <c r="AE167" i="2" s="1"/>
  <c r="AQ167" i="2" s="1"/>
  <c r="Y167" i="2"/>
  <c r="AD167" i="2" s="1"/>
  <c r="AP167" i="2" s="1"/>
  <c r="X167" i="2"/>
  <c r="W167" i="2"/>
  <c r="V167" i="2"/>
  <c r="U167" i="2"/>
  <c r="T167" i="2"/>
  <c r="M167" i="2"/>
  <c r="L167" i="2"/>
  <c r="AU166" i="2"/>
  <c r="AP166" i="2"/>
  <c r="AO166" i="2"/>
  <c r="AM166" i="2"/>
  <c r="AL166" i="2"/>
  <c r="AK166" i="2"/>
  <c r="AJ166" i="2"/>
  <c r="AI166" i="2"/>
  <c r="AH166" i="2"/>
  <c r="AG166" i="2"/>
  <c r="AF166" i="2"/>
  <c r="AR166" i="2" s="1"/>
  <c r="AE166" i="2"/>
  <c r="AN166" i="2" s="1"/>
  <c r="AC166" i="2"/>
  <c r="AB166" i="2"/>
  <c r="AA166" i="2"/>
  <c r="Z166" i="2"/>
  <c r="Y166" i="2"/>
  <c r="AD166" i="2" s="1"/>
  <c r="X166" i="2"/>
  <c r="W166" i="2"/>
  <c r="V166" i="2"/>
  <c r="U166" i="2"/>
  <c r="T166" i="2"/>
  <c r="M166" i="2"/>
  <c r="L166" i="2"/>
  <c r="AS165" i="2"/>
  <c r="AN165" i="2"/>
  <c r="AM165" i="2"/>
  <c r="AL165" i="2"/>
  <c r="AK165" i="2"/>
  <c r="AJ165" i="2"/>
  <c r="AI165" i="2"/>
  <c r="AH165" i="2"/>
  <c r="AG165" i="2"/>
  <c r="AF165" i="2"/>
  <c r="AU165" i="2" s="1"/>
  <c r="AE165" i="2"/>
  <c r="AC165" i="2"/>
  <c r="AB165" i="2"/>
  <c r="AA165" i="2"/>
  <c r="Z165" i="2"/>
  <c r="Y165" i="2"/>
  <c r="X165" i="2"/>
  <c r="W165" i="2"/>
  <c r="V165" i="2"/>
  <c r="U165" i="2"/>
  <c r="AD165" i="2" s="1"/>
  <c r="T165" i="2"/>
  <c r="M165" i="2"/>
  <c r="L165" i="2"/>
  <c r="AL164" i="2"/>
  <c r="AK164" i="2"/>
  <c r="AJ164" i="2"/>
  <c r="AI164" i="2"/>
  <c r="AH164" i="2"/>
  <c r="AG164" i="2"/>
  <c r="AC164" i="2"/>
  <c r="AB164" i="2"/>
  <c r="AA164" i="2"/>
  <c r="Z164" i="2"/>
  <c r="Y164" i="2"/>
  <c r="X164" i="2"/>
  <c r="W164" i="2"/>
  <c r="V164" i="2"/>
  <c r="U164" i="2"/>
  <c r="T164" i="2"/>
  <c r="M164" i="2"/>
  <c r="L164" i="2"/>
  <c r="AL163" i="2"/>
  <c r="AK163" i="2"/>
  <c r="AJ163" i="2"/>
  <c r="AI163" i="2"/>
  <c r="AH163" i="2"/>
  <c r="AG163" i="2"/>
  <c r="AC163" i="2"/>
  <c r="AB163" i="2"/>
  <c r="AA163" i="2"/>
  <c r="AF163" i="2" s="1"/>
  <c r="AR163" i="2" s="1"/>
  <c r="Z163" i="2"/>
  <c r="AE163" i="2" s="1"/>
  <c r="AQ163" i="2" s="1"/>
  <c r="Y163" i="2"/>
  <c r="AD163" i="2" s="1"/>
  <c r="AP163" i="2" s="1"/>
  <c r="X163" i="2"/>
  <c r="W163" i="2"/>
  <c r="V163" i="2"/>
  <c r="U163" i="2"/>
  <c r="T163" i="2"/>
  <c r="M163" i="2"/>
  <c r="L163" i="2"/>
  <c r="AU162" i="2"/>
  <c r="AO162" i="2"/>
  <c r="AL162" i="2"/>
  <c r="AK162" i="2"/>
  <c r="AJ162" i="2"/>
  <c r="AI162" i="2"/>
  <c r="AH162" i="2"/>
  <c r="AG162" i="2"/>
  <c r="AF162" i="2"/>
  <c r="AR162" i="2" s="1"/>
  <c r="AC162" i="2"/>
  <c r="AB162" i="2"/>
  <c r="AA162" i="2"/>
  <c r="Z162" i="2"/>
  <c r="AE162" i="2" s="1"/>
  <c r="AN162" i="2" s="1"/>
  <c r="Y162" i="2"/>
  <c r="AD162" i="2" s="1"/>
  <c r="X162" i="2"/>
  <c r="W162" i="2"/>
  <c r="V162" i="2"/>
  <c r="U162" i="2"/>
  <c r="T162" i="2"/>
  <c r="M162" i="2"/>
  <c r="L162" i="2"/>
  <c r="AL161" i="2"/>
  <c r="AK161" i="2"/>
  <c r="AJ161" i="2"/>
  <c r="AI161" i="2"/>
  <c r="AH161" i="2"/>
  <c r="AG161" i="2"/>
  <c r="AC161" i="2"/>
  <c r="AB161" i="2"/>
  <c r="AA161" i="2"/>
  <c r="Z161" i="2"/>
  <c r="Y161" i="2"/>
  <c r="X161" i="2"/>
  <c r="W161" i="2"/>
  <c r="V161" i="2"/>
  <c r="U161" i="2"/>
  <c r="AD161" i="2" s="1"/>
  <c r="AM161" i="2" s="1"/>
  <c r="T161" i="2"/>
  <c r="M161" i="2"/>
  <c r="L161" i="2"/>
  <c r="AL160" i="2"/>
  <c r="AS160" i="2" s="1"/>
  <c r="AK160" i="2"/>
  <c r="AJ160" i="2"/>
  <c r="AI160" i="2"/>
  <c r="AH160" i="2"/>
  <c r="AG160" i="2"/>
  <c r="AD160" i="2"/>
  <c r="AC160" i="2"/>
  <c r="AB160" i="2"/>
  <c r="AA160" i="2"/>
  <c r="Z160" i="2"/>
  <c r="Y160" i="2"/>
  <c r="X160" i="2"/>
  <c r="W160" i="2"/>
  <c r="V160" i="2"/>
  <c r="U160" i="2"/>
  <c r="T160" i="2"/>
  <c r="M160" i="2"/>
  <c r="L160" i="2"/>
  <c r="AR159" i="2"/>
  <c r="AQ159" i="2"/>
  <c r="AO159" i="2"/>
  <c r="AL159" i="2"/>
  <c r="AK159" i="2"/>
  <c r="AJ159" i="2"/>
  <c r="AI159" i="2"/>
  <c r="AH159" i="2"/>
  <c r="AG159" i="2"/>
  <c r="AC159" i="2"/>
  <c r="AB159" i="2"/>
  <c r="AA159" i="2"/>
  <c r="AF159" i="2" s="1"/>
  <c r="Z159" i="2"/>
  <c r="AE159" i="2" s="1"/>
  <c r="Y159" i="2"/>
  <c r="AD159" i="2" s="1"/>
  <c r="AP159" i="2" s="1"/>
  <c r="X159" i="2"/>
  <c r="W159" i="2"/>
  <c r="V159" i="2"/>
  <c r="U159" i="2"/>
  <c r="T159" i="2"/>
  <c r="M159" i="2"/>
  <c r="L159" i="2"/>
  <c r="AN158" i="2"/>
  <c r="AL158" i="2"/>
  <c r="AK158" i="2"/>
  <c r="AJ158" i="2"/>
  <c r="AI158" i="2"/>
  <c r="AH158" i="2"/>
  <c r="AG158" i="2"/>
  <c r="AF158" i="2"/>
  <c r="AC158" i="2"/>
  <c r="AB158" i="2"/>
  <c r="AA158" i="2"/>
  <c r="Z158" i="2"/>
  <c r="AE158" i="2" s="1"/>
  <c r="Y158" i="2"/>
  <c r="AD158" i="2" s="1"/>
  <c r="AP158" i="2" s="1"/>
  <c r="X158" i="2"/>
  <c r="W158" i="2"/>
  <c r="V158" i="2"/>
  <c r="U158" i="2"/>
  <c r="T158" i="2"/>
  <c r="M158" i="2"/>
  <c r="L158" i="2"/>
  <c r="AL157" i="2"/>
  <c r="AK157" i="2"/>
  <c r="AJ157" i="2"/>
  <c r="AI157" i="2"/>
  <c r="AH157" i="2"/>
  <c r="AG157" i="2"/>
  <c r="AC157" i="2"/>
  <c r="AB157" i="2"/>
  <c r="X157" i="2"/>
  <c r="W157" i="2"/>
  <c r="V157" i="2"/>
  <c r="U157" i="2"/>
  <c r="T157" i="2"/>
  <c r="L157" i="2"/>
  <c r="M157" i="2" s="1"/>
  <c r="AL156" i="2"/>
  <c r="AK156" i="2"/>
  <c r="AJ156" i="2"/>
  <c r="AI156" i="2"/>
  <c r="AH156" i="2"/>
  <c r="AG156" i="2"/>
  <c r="AC156" i="2"/>
  <c r="AB156" i="2"/>
  <c r="AA156" i="2"/>
  <c r="Z156" i="2"/>
  <c r="Y156" i="2"/>
  <c r="X156" i="2"/>
  <c r="W156" i="2"/>
  <c r="V156" i="2"/>
  <c r="U156" i="2"/>
  <c r="T156" i="2"/>
  <c r="M156" i="2"/>
  <c r="L156" i="2"/>
  <c r="AL155" i="2"/>
  <c r="AK155" i="2"/>
  <c r="AJ155" i="2"/>
  <c r="AI155" i="2"/>
  <c r="AH155" i="2"/>
  <c r="AG155" i="2"/>
  <c r="AC155" i="2"/>
  <c r="AB155" i="2"/>
  <c r="AA155" i="2"/>
  <c r="AF155" i="2" s="1"/>
  <c r="Z155" i="2"/>
  <c r="AE155" i="2" s="1"/>
  <c r="AQ155" i="2" s="1"/>
  <c r="U155" i="2"/>
  <c r="T155" i="2"/>
  <c r="M155" i="2"/>
  <c r="Y155" i="2" s="1"/>
  <c r="AD155" i="2" s="1"/>
  <c r="AP155" i="2" s="1"/>
  <c r="L155" i="2"/>
  <c r="AL154" i="2"/>
  <c r="AK154" i="2"/>
  <c r="AJ154" i="2"/>
  <c r="AI154" i="2"/>
  <c r="AH154" i="2"/>
  <c r="AG154" i="2"/>
  <c r="AC154" i="2"/>
  <c r="AB154" i="2"/>
  <c r="X154" i="2"/>
  <c r="W154" i="2"/>
  <c r="U154" i="2"/>
  <c r="T154" i="2"/>
  <c r="L154" i="2"/>
  <c r="AN153" i="2"/>
  <c r="AL153" i="2"/>
  <c r="AK153" i="2"/>
  <c r="AJ153" i="2"/>
  <c r="AI153" i="2"/>
  <c r="AH153" i="2"/>
  <c r="AG153" i="2"/>
  <c r="AF153" i="2"/>
  <c r="AU153" i="2" s="1"/>
  <c r="AE153" i="2"/>
  <c r="AT153" i="2" s="1"/>
  <c r="AC153" i="2"/>
  <c r="AB153" i="2"/>
  <c r="AA153" i="2"/>
  <c r="Z153" i="2"/>
  <c r="Y153" i="2"/>
  <c r="X153" i="2"/>
  <c r="W153" i="2"/>
  <c r="V153" i="2"/>
  <c r="U153" i="2"/>
  <c r="AD153" i="2" s="1"/>
  <c r="AS153" i="2" s="1"/>
  <c r="T153" i="2"/>
  <c r="M153" i="2"/>
  <c r="L153" i="2"/>
  <c r="AL152" i="2"/>
  <c r="AK152" i="2"/>
  <c r="AJ152" i="2"/>
  <c r="AI152" i="2"/>
  <c r="AH152" i="2"/>
  <c r="AG152" i="2"/>
  <c r="AC152" i="2"/>
  <c r="AB152" i="2"/>
  <c r="X152" i="2"/>
  <c r="V152" i="2"/>
  <c r="U152" i="2"/>
  <c r="T152" i="2"/>
  <c r="M152" i="2"/>
  <c r="L152" i="2"/>
  <c r="W152" i="2" s="1"/>
  <c r="AL151" i="2"/>
  <c r="AK151" i="2"/>
  <c r="AJ151" i="2"/>
  <c r="AI151" i="2"/>
  <c r="AH151" i="2"/>
  <c r="AG151" i="2"/>
  <c r="AC151" i="2"/>
  <c r="AB151" i="2"/>
  <c r="U151" i="2"/>
  <c r="T151" i="2"/>
  <c r="L151" i="2"/>
  <c r="AL150" i="2"/>
  <c r="AK150" i="2"/>
  <c r="AJ150" i="2"/>
  <c r="AI150" i="2"/>
  <c r="AH150" i="2"/>
  <c r="AG150" i="2"/>
  <c r="AC150" i="2"/>
  <c r="AB150" i="2"/>
  <c r="X150" i="2"/>
  <c r="W150" i="2"/>
  <c r="U150" i="2"/>
  <c r="T150" i="2"/>
  <c r="L150" i="2"/>
  <c r="AL149" i="2"/>
  <c r="AK149" i="2"/>
  <c r="AJ149" i="2"/>
  <c r="AI149" i="2"/>
  <c r="AH149" i="2"/>
  <c r="AG149" i="2"/>
  <c r="AC149" i="2"/>
  <c r="AB149" i="2"/>
  <c r="X149" i="2"/>
  <c r="W149" i="2"/>
  <c r="V149" i="2"/>
  <c r="U149" i="2"/>
  <c r="T149" i="2"/>
  <c r="L149" i="2"/>
  <c r="M149" i="2" s="1"/>
  <c r="AL148" i="2"/>
  <c r="AK148" i="2"/>
  <c r="AJ148" i="2"/>
  <c r="AI148" i="2"/>
  <c r="AH148" i="2"/>
  <c r="AG148" i="2"/>
  <c r="AC148" i="2"/>
  <c r="AB148" i="2"/>
  <c r="AA148" i="2"/>
  <c r="Z148" i="2"/>
  <c r="Y148" i="2"/>
  <c r="X148" i="2"/>
  <c r="W148" i="2"/>
  <c r="V148" i="2"/>
  <c r="U148" i="2"/>
  <c r="T148" i="2"/>
  <c r="M148" i="2"/>
  <c r="L148" i="2"/>
  <c r="AR147" i="2"/>
  <c r="AL147" i="2"/>
  <c r="AK147" i="2"/>
  <c r="AJ147" i="2"/>
  <c r="AI147" i="2"/>
  <c r="AH147" i="2"/>
  <c r="AG147" i="2"/>
  <c r="AC147" i="2"/>
  <c r="AB147" i="2"/>
  <c r="AA147" i="2"/>
  <c r="AF147" i="2" s="1"/>
  <c r="Z147" i="2"/>
  <c r="AE147" i="2" s="1"/>
  <c r="AQ147" i="2" s="1"/>
  <c r="Y147" i="2"/>
  <c r="AD147" i="2" s="1"/>
  <c r="AP147" i="2" s="1"/>
  <c r="X147" i="2"/>
  <c r="W147" i="2"/>
  <c r="V147" i="2"/>
  <c r="U147" i="2"/>
  <c r="T147" i="2"/>
  <c r="M147" i="2"/>
  <c r="L147" i="2"/>
  <c r="AL146" i="2"/>
  <c r="AK146" i="2"/>
  <c r="AJ146" i="2"/>
  <c r="AI146" i="2"/>
  <c r="AH146" i="2"/>
  <c r="AG146" i="2"/>
  <c r="AC146" i="2"/>
  <c r="AB146" i="2"/>
  <c r="X146" i="2"/>
  <c r="W146" i="2"/>
  <c r="U146" i="2"/>
  <c r="T146" i="2"/>
  <c r="L146" i="2"/>
  <c r="AL145" i="2"/>
  <c r="AK145" i="2"/>
  <c r="AJ145" i="2"/>
  <c r="AI145" i="2"/>
  <c r="AH145" i="2"/>
  <c r="AG145" i="2"/>
  <c r="AC145" i="2"/>
  <c r="AB145" i="2"/>
  <c r="X145" i="2"/>
  <c r="W145" i="2"/>
  <c r="V145" i="2"/>
  <c r="U145" i="2"/>
  <c r="T145" i="2"/>
  <c r="L145" i="2"/>
  <c r="M145" i="2" s="1"/>
  <c r="AL144" i="2"/>
  <c r="AK144" i="2"/>
  <c r="AJ144" i="2"/>
  <c r="AI144" i="2"/>
  <c r="AH144" i="2"/>
  <c r="AG144" i="2"/>
  <c r="AC144" i="2"/>
  <c r="AB144" i="2"/>
  <c r="AA144" i="2"/>
  <c r="X144" i="2"/>
  <c r="V144" i="2"/>
  <c r="U144" i="2"/>
  <c r="T144" i="2"/>
  <c r="M144" i="2"/>
  <c r="L144" i="2"/>
  <c r="W144" i="2" s="1"/>
  <c r="AR143" i="2"/>
  <c r="AQ143" i="2"/>
  <c r="AP143" i="2"/>
  <c r="AL143" i="2"/>
  <c r="AK143" i="2"/>
  <c r="AJ143" i="2"/>
  <c r="AO143" i="2" s="1"/>
  <c r="AI143" i="2"/>
  <c r="AH143" i="2"/>
  <c r="AG143" i="2"/>
  <c r="AC143" i="2"/>
  <c r="AB143" i="2"/>
  <c r="AA143" i="2"/>
  <c r="AF143" i="2" s="1"/>
  <c r="Z143" i="2"/>
  <c r="AE143" i="2" s="1"/>
  <c r="Y143" i="2"/>
  <c r="AD143" i="2" s="1"/>
  <c r="X143" i="2"/>
  <c r="W143" i="2"/>
  <c r="V143" i="2"/>
  <c r="U143" i="2"/>
  <c r="T143" i="2"/>
  <c r="M143" i="2"/>
  <c r="L143" i="2"/>
  <c r="AL142" i="2"/>
  <c r="AK142" i="2"/>
  <c r="AJ142" i="2"/>
  <c r="AI142" i="2"/>
  <c r="AH142" i="2"/>
  <c r="AG142" i="2"/>
  <c r="AC142" i="2"/>
  <c r="AB142" i="2"/>
  <c r="X142" i="2"/>
  <c r="W142" i="2"/>
  <c r="U142" i="2"/>
  <c r="T142" i="2"/>
  <c r="L142" i="2"/>
  <c r="AL141" i="2"/>
  <c r="AK141" i="2"/>
  <c r="AJ141" i="2"/>
  <c r="AI141" i="2"/>
  <c r="AH141" i="2"/>
  <c r="AG141" i="2"/>
  <c r="AC141" i="2"/>
  <c r="AB141" i="2"/>
  <c r="AA141" i="2"/>
  <c r="Z141" i="2"/>
  <c r="Y141" i="2"/>
  <c r="X141" i="2"/>
  <c r="W141" i="2"/>
  <c r="V141" i="2"/>
  <c r="U141" i="2"/>
  <c r="T141" i="2"/>
  <c r="M141" i="2"/>
  <c r="L141" i="2"/>
  <c r="AL140" i="2"/>
  <c r="AK140" i="2"/>
  <c r="AJ140" i="2"/>
  <c r="AI140" i="2"/>
  <c r="AH140" i="2"/>
  <c r="AG140" i="2"/>
  <c r="AC140" i="2"/>
  <c r="AB140" i="2"/>
  <c r="AA140" i="2"/>
  <c r="Z140" i="2"/>
  <c r="Y140" i="2"/>
  <c r="X140" i="2"/>
  <c r="W140" i="2"/>
  <c r="V140" i="2"/>
  <c r="U140" i="2"/>
  <c r="T140" i="2"/>
  <c r="M140" i="2"/>
  <c r="L140" i="2"/>
  <c r="AO139" i="2"/>
  <c r="AL139" i="2"/>
  <c r="AK139" i="2"/>
  <c r="AJ139" i="2"/>
  <c r="AI139" i="2"/>
  <c r="AH139" i="2"/>
  <c r="AG139" i="2"/>
  <c r="AC139" i="2"/>
  <c r="AB139" i="2"/>
  <c r="AA139" i="2"/>
  <c r="AF139" i="2" s="1"/>
  <c r="AR139" i="2" s="1"/>
  <c r="Z139" i="2"/>
  <c r="AE139" i="2" s="1"/>
  <c r="AQ139" i="2" s="1"/>
  <c r="U139" i="2"/>
  <c r="T139" i="2"/>
  <c r="M139" i="2"/>
  <c r="Y139" i="2" s="1"/>
  <c r="AD139" i="2" s="1"/>
  <c r="AP139" i="2" s="1"/>
  <c r="L139" i="2"/>
  <c r="AU138" i="2"/>
  <c r="AP138" i="2"/>
  <c r="AO138" i="2"/>
  <c r="AL138" i="2"/>
  <c r="AK138" i="2"/>
  <c r="AJ138" i="2"/>
  <c r="AI138" i="2"/>
  <c r="AH138" i="2"/>
  <c r="AG138" i="2"/>
  <c r="AF138" i="2"/>
  <c r="AR138" i="2" s="1"/>
  <c r="AC138" i="2"/>
  <c r="AB138" i="2"/>
  <c r="AA138" i="2"/>
  <c r="Z138" i="2"/>
  <c r="AE138" i="2" s="1"/>
  <c r="AN138" i="2" s="1"/>
  <c r="Y138" i="2"/>
  <c r="AD138" i="2" s="1"/>
  <c r="AM138" i="2" s="1"/>
  <c r="X138" i="2"/>
  <c r="W138" i="2"/>
  <c r="V138" i="2"/>
  <c r="U138" i="2"/>
  <c r="T138" i="2"/>
  <c r="M138" i="2"/>
  <c r="L138" i="2"/>
  <c r="AL137" i="2"/>
  <c r="AK137" i="2"/>
  <c r="AJ137" i="2"/>
  <c r="AI137" i="2"/>
  <c r="AH137" i="2"/>
  <c r="AG137" i="2"/>
  <c r="AC137" i="2"/>
  <c r="AB137" i="2"/>
  <c r="X137" i="2"/>
  <c r="W137" i="2"/>
  <c r="V137" i="2"/>
  <c r="U137" i="2"/>
  <c r="T137" i="2"/>
  <c r="L137" i="2"/>
  <c r="M137" i="2" s="1"/>
  <c r="AL136" i="2"/>
  <c r="AK136" i="2"/>
  <c r="AJ136" i="2"/>
  <c r="AI136" i="2"/>
  <c r="AH136" i="2"/>
  <c r="AG136" i="2"/>
  <c r="AC136" i="2"/>
  <c r="AB136" i="2"/>
  <c r="X136" i="2"/>
  <c r="V136" i="2"/>
  <c r="U136" i="2"/>
  <c r="T136" i="2"/>
  <c r="M136" i="2"/>
  <c r="L136" i="2"/>
  <c r="W136" i="2" s="1"/>
  <c r="AL135" i="2"/>
  <c r="AK135" i="2"/>
  <c r="AJ135" i="2"/>
  <c r="AI135" i="2"/>
  <c r="AH135" i="2"/>
  <c r="AG135" i="2"/>
  <c r="AC135" i="2"/>
  <c r="AB135" i="2"/>
  <c r="AA135" i="2"/>
  <c r="AF135" i="2" s="1"/>
  <c r="AR135" i="2" s="1"/>
  <c r="Z135" i="2"/>
  <c r="AE135" i="2" s="1"/>
  <c r="AQ135" i="2" s="1"/>
  <c r="Y135" i="2"/>
  <c r="AD135" i="2" s="1"/>
  <c r="AP135" i="2" s="1"/>
  <c r="X135" i="2"/>
  <c r="W135" i="2"/>
  <c r="V135" i="2"/>
  <c r="U135" i="2"/>
  <c r="T135" i="2"/>
  <c r="M135" i="2"/>
  <c r="L135" i="2"/>
  <c r="AL134" i="2"/>
  <c r="AK134" i="2"/>
  <c r="AJ134" i="2"/>
  <c r="AI134" i="2"/>
  <c r="AH134" i="2"/>
  <c r="AG134" i="2"/>
  <c r="AC134" i="2"/>
  <c r="AB134" i="2"/>
  <c r="X134" i="2"/>
  <c r="U134" i="2"/>
  <c r="T134" i="2"/>
  <c r="L134" i="2"/>
  <c r="W134" i="2" s="1"/>
  <c r="AL133" i="2"/>
  <c r="AK133" i="2"/>
  <c r="AJ133" i="2"/>
  <c r="AI133" i="2"/>
  <c r="AH133" i="2"/>
  <c r="AG133" i="2"/>
  <c r="AC133" i="2"/>
  <c r="AB133" i="2"/>
  <c r="Z133" i="2"/>
  <c r="X133" i="2"/>
  <c r="W133" i="2"/>
  <c r="V133" i="2"/>
  <c r="U133" i="2"/>
  <c r="AE133" i="2" s="1"/>
  <c r="AT133" i="2" s="1"/>
  <c r="T133" i="2"/>
  <c r="L133" i="2"/>
  <c r="M133" i="2" s="1"/>
  <c r="AT132" i="2"/>
  <c r="AQ132" i="2"/>
  <c r="AN132" i="2"/>
  <c r="AL132" i="2"/>
  <c r="AK132" i="2"/>
  <c r="AJ132" i="2"/>
  <c r="AI132" i="2"/>
  <c r="AH132" i="2"/>
  <c r="AG132" i="2"/>
  <c r="AF132" i="2"/>
  <c r="AR132" i="2" s="1"/>
  <c r="AD132" i="2"/>
  <c r="AS132" i="2" s="1"/>
  <c r="AC132" i="2"/>
  <c r="AB132" i="2"/>
  <c r="AA132" i="2"/>
  <c r="Z132" i="2"/>
  <c r="Y132" i="2"/>
  <c r="X132" i="2"/>
  <c r="W132" i="2"/>
  <c r="V132" i="2"/>
  <c r="U132" i="2"/>
  <c r="AE132" i="2" s="1"/>
  <c r="T132" i="2"/>
  <c r="M132" i="2"/>
  <c r="L132" i="2"/>
  <c r="AR131" i="2"/>
  <c r="AQ131" i="2"/>
  <c r="AP131" i="2"/>
  <c r="AL131" i="2"/>
  <c r="AT131" i="2" s="1"/>
  <c r="AK131" i="2"/>
  <c r="AJ131" i="2"/>
  <c r="AO131" i="2" s="1"/>
  <c r="AI131" i="2"/>
  <c r="AH131" i="2"/>
  <c r="AG131" i="2"/>
  <c r="AD131" i="2"/>
  <c r="AC131" i="2"/>
  <c r="AB131" i="2"/>
  <c r="AA131" i="2"/>
  <c r="AF131" i="2" s="1"/>
  <c r="Z131" i="2"/>
  <c r="AE131" i="2" s="1"/>
  <c r="Y131" i="2"/>
  <c r="X131" i="2"/>
  <c r="W131" i="2"/>
  <c r="V131" i="2"/>
  <c r="U131" i="2"/>
  <c r="T131" i="2"/>
  <c r="M131" i="2"/>
  <c r="L131" i="2"/>
  <c r="AU130" i="2"/>
  <c r="AR130" i="2"/>
  <c r="AO130" i="2"/>
  <c r="AL130" i="2"/>
  <c r="AK130" i="2"/>
  <c r="AJ130" i="2"/>
  <c r="AI130" i="2"/>
  <c r="AH130" i="2"/>
  <c r="AG130" i="2"/>
  <c r="AF130" i="2"/>
  <c r="AC130" i="2"/>
  <c r="AB130" i="2"/>
  <c r="AA130" i="2"/>
  <c r="Z130" i="2"/>
  <c r="AE130" i="2" s="1"/>
  <c r="Y130" i="2"/>
  <c r="AD130" i="2" s="1"/>
  <c r="AM130" i="2" s="1"/>
  <c r="X130" i="2"/>
  <c r="W130" i="2"/>
  <c r="V130" i="2"/>
  <c r="U130" i="2"/>
  <c r="T130" i="2"/>
  <c r="M130" i="2"/>
  <c r="L130" i="2"/>
  <c r="AL129" i="2"/>
  <c r="AK129" i="2"/>
  <c r="AJ129" i="2"/>
  <c r="AI129" i="2"/>
  <c r="AH129" i="2"/>
  <c r="AG129" i="2"/>
  <c r="AC129" i="2"/>
  <c r="AB129" i="2"/>
  <c r="U129" i="2"/>
  <c r="T129" i="2"/>
  <c r="L129" i="2"/>
  <c r="AS128" i="2"/>
  <c r="AL128" i="2"/>
  <c r="AK128" i="2"/>
  <c r="AJ128" i="2"/>
  <c r="AI128" i="2"/>
  <c r="AH128" i="2"/>
  <c r="AG128" i="2"/>
  <c r="AD128" i="2"/>
  <c r="AC128" i="2"/>
  <c r="AB128" i="2"/>
  <c r="AA128" i="2"/>
  <c r="Z128" i="2"/>
  <c r="Y128" i="2"/>
  <c r="X128" i="2"/>
  <c r="W128" i="2"/>
  <c r="V128" i="2"/>
  <c r="U128" i="2"/>
  <c r="T128" i="2"/>
  <c r="M128" i="2"/>
  <c r="L128" i="2"/>
  <c r="AR127" i="2"/>
  <c r="AN127" i="2"/>
  <c r="AL127" i="2"/>
  <c r="AK127" i="2"/>
  <c r="AJ127" i="2"/>
  <c r="AI127" i="2"/>
  <c r="AH127" i="2"/>
  <c r="AG127" i="2"/>
  <c r="AF127" i="2"/>
  <c r="AO127" i="2" s="1"/>
  <c r="AD127" i="2"/>
  <c r="AP127" i="2" s="1"/>
  <c r="AC127" i="2"/>
  <c r="AB127" i="2"/>
  <c r="AA127" i="2"/>
  <c r="Z127" i="2"/>
  <c r="AE127" i="2" s="1"/>
  <c r="AQ127" i="2" s="1"/>
  <c r="Y127" i="2"/>
  <c r="X127" i="2"/>
  <c r="W127" i="2"/>
  <c r="V127" i="2"/>
  <c r="U127" i="2"/>
  <c r="T127" i="2"/>
  <c r="M127" i="2"/>
  <c r="L127" i="2"/>
  <c r="AL126" i="2"/>
  <c r="AU126" i="2" s="1"/>
  <c r="AK126" i="2"/>
  <c r="AJ126" i="2"/>
  <c r="AI126" i="2"/>
  <c r="AH126" i="2"/>
  <c r="AG126" i="2"/>
  <c r="AF126" i="2"/>
  <c r="AR126" i="2" s="1"/>
  <c r="AC126" i="2"/>
  <c r="AB126" i="2"/>
  <c r="AA126" i="2"/>
  <c r="Z126" i="2"/>
  <c r="AE126" i="2" s="1"/>
  <c r="Y126" i="2"/>
  <c r="AD126" i="2" s="1"/>
  <c r="AP126" i="2" s="1"/>
  <c r="X126" i="2"/>
  <c r="W126" i="2"/>
  <c r="V126" i="2"/>
  <c r="U126" i="2"/>
  <c r="T126" i="2"/>
  <c r="M126" i="2"/>
  <c r="L126" i="2"/>
  <c r="AL125" i="2"/>
  <c r="AK125" i="2"/>
  <c r="AJ125" i="2"/>
  <c r="AI125" i="2"/>
  <c r="AH125" i="2"/>
  <c r="AG125" i="2"/>
  <c r="AD125" i="2"/>
  <c r="AC125" i="2"/>
  <c r="AB125" i="2"/>
  <c r="AA125" i="2"/>
  <c r="Z125" i="2"/>
  <c r="Y125" i="2"/>
  <c r="X125" i="2"/>
  <c r="W125" i="2"/>
  <c r="V125" i="2"/>
  <c r="U125" i="2"/>
  <c r="T125" i="2"/>
  <c r="M125" i="2"/>
  <c r="L125" i="2"/>
  <c r="AL124" i="2"/>
  <c r="AK124" i="2"/>
  <c r="AJ124" i="2"/>
  <c r="AI124" i="2"/>
  <c r="AH124" i="2"/>
  <c r="AG124" i="2"/>
  <c r="AF124" i="2"/>
  <c r="AD124" i="2"/>
  <c r="AC124" i="2"/>
  <c r="AB124" i="2"/>
  <c r="AA124" i="2"/>
  <c r="Z124" i="2"/>
  <c r="Y124" i="2"/>
  <c r="X124" i="2"/>
  <c r="W124" i="2"/>
  <c r="V124" i="2"/>
  <c r="U124" i="2"/>
  <c r="T124" i="2"/>
  <c r="M124" i="2"/>
  <c r="L124" i="2"/>
  <c r="AL123" i="2"/>
  <c r="AK123" i="2"/>
  <c r="AJ123" i="2"/>
  <c r="AI123" i="2"/>
  <c r="AH123" i="2"/>
  <c r="AG123" i="2"/>
  <c r="AC123" i="2"/>
  <c r="AB123" i="2"/>
  <c r="AA123" i="2"/>
  <c r="AF123" i="2" s="1"/>
  <c r="AR123" i="2" s="1"/>
  <c r="W123" i="2"/>
  <c r="V123" i="2"/>
  <c r="U123" i="2"/>
  <c r="T123" i="2"/>
  <c r="M123" i="2"/>
  <c r="L123" i="2"/>
  <c r="X123" i="2" s="1"/>
  <c r="AP122" i="2"/>
  <c r="AL122" i="2"/>
  <c r="AK122" i="2"/>
  <c r="AJ122" i="2"/>
  <c r="AI122" i="2"/>
  <c r="AH122" i="2"/>
  <c r="AG122" i="2"/>
  <c r="AF122" i="2"/>
  <c r="AR122" i="2" s="1"/>
  <c r="AC122" i="2"/>
  <c r="AB122" i="2"/>
  <c r="Y122" i="2"/>
  <c r="X122" i="2"/>
  <c r="W122" i="2"/>
  <c r="U122" i="2"/>
  <c r="AD122" i="2" s="1"/>
  <c r="AS122" i="2" s="1"/>
  <c r="T122" i="2"/>
  <c r="M122" i="2"/>
  <c r="AA122" i="2" s="1"/>
  <c r="L122" i="2"/>
  <c r="V122" i="2" s="1"/>
  <c r="AU121" i="2"/>
  <c r="AL121" i="2"/>
  <c r="AK121" i="2"/>
  <c r="AJ121" i="2"/>
  <c r="AI121" i="2"/>
  <c r="AH121" i="2"/>
  <c r="AG121" i="2"/>
  <c r="AD121" i="2"/>
  <c r="AM121" i="2" s="1"/>
  <c r="AC121" i="2"/>
  <c r="AB121" i="2"/>
  <c r="AA121" i="2"/>
  <c r="Z121" i="2"/>
  <c r="Y121" i="2"/>
  <c r="X121" i="2"/>
  <c r="W121" i="2"/>
  <c r="V121" i="2"/>
  <c r="U121" i="2"/>
  <c r="AF121" i="2" s="1"/>
  <c r="AO121" i="2" s="1"/>
  <c r="T121" i="2"/>
  <c r="M121" i="2"/>
  <c r="L121" i="2"/>
  <c r="AL120" i="2"/>
  <c r="AK120" i="2"/>
  <c r="AJ120" i="2"/>
  <c r="AI120" i="2"/>
  <c r="AH120" i="2"/>
  <c r="AG120" i="2"/>
  <c r="AC120" i="2"/>
  <c r="AB120" i="2"/>
  <c r="W120" i="2"/>
  <c r="V120" i="2"/>
  <c r="U120" i="2"/>
  <c r="T120" i="2"/>
  <c r="M120" i="2"/>
  <c r="AA120" i="2" s="1"/>
  <c r="L120" i="2"/>
  <c r="X120" i="2" s="1"/>
  <c r="AL119" i="2"/>
  <c r="AK119" i="2"/>
  <c r="AJ119" i="2"/>
  <c r="AI119" i="2"/>
  <c r="AH119" i="2"/>
  <c r="AG119" i="2"/>
  <c r="AC119" i="2"/>
  <c r="AB119" i="2"/>
  <c r="AA119" i="2"/>
  <c r="Z119" i="2"/>
  <c r="Y119" i="2"/>
  <c r="X119" i="2"/>
  <c r="W119" i="2"/>
  <c r="V119" i="2"/>
  <c r="U119" i="2"/>
  <c r="T119" i="2"/>
  <c r="M119" i="2"/>
  <c r="L119" i="2"/>
  <c r="AL118" i="2"/>
  <c r="AK118" i="2"/>
  <c r="AJ118" i="2"/>
  <c r="AI118" i="2"/>
  <c r="AH118" i="2"/>
  <c r="AG118" i="2"/>
  <c r="AC118" i="2"/>
  <c r="AB118" i="2"/>
  <c r="Y118" i="2"/>
  <c r="X118" i="2"/>
  <c r="W118" i="2"/>
  <c r="U118" i="2"/>
  <c r="T118" i="2"/>
  <c r="M118" i="2"/>
  <c r="AA118" i="2" s="1"/>
  <c r="AF118" i="2" s="1"/>
  <c r="L118" i="2"/>
  <c r="V118" i="2" s="1"/>
  <c r="AL117" i="2"/>
  <c r="AK117" i="2"/>
  <c r="AJ117" i="2"/>
  <c r="AI117" i="2"/>
  <c r="AH117" i="2"/>
  <c r="AG117" i="2"/>
  <c r="AC117" i="2"/>
  <c r="AB117" i="2"/>
  <c r="Y117" i="2"/>
  <c r="X117" i="2"/>
  <c r="W117" i="2"/>
  <c r="V117" i="2"/>
  <c r="U117" i="2"/>
  <c r="T117" i="2"/>
  <c r="M117" i="2"/>
  <c r="AA117" i="2" s="1"/>
  <c r="L117" i="2"/>
  <c r="AL116" i="2"/>
  <c r="AK116" i="2"/>
  <c r="AJ116" i="2"/>
  <c r="AI116" i="2"/>
  <c r="AH116" i="2"/>
  <c r="AG116" i="2"/>
  <c r="AC116" i="2"/>
  <c r="AB116" i="2"/>
  <c r="AA116" i="2"/>
  <c r="W116" i="2"/>
  <c r="V116" i="2"/>
  <c r="U116" i="2"/>
  <c r="T116" i="2"/>
  <c r="M116" i="2"/>
  <c r="L116" i="2"/>
  <c r="X116" i="2" s="1"/>
  <c r="AL115" i="2"/>
  <c r="AK115" i="2"/>
  <c r="AJ115" i="2"/>
  <c r="AI115" i="2"/>
  <c r="AH115" i="2"/>
  <c r="AG115" i="2"/>
  <c r="AC115" i="2"/>
  <c r="AB115" i="2"/>
  <c r="U115" i="2"/>
  <c r="T115" i="2"/>
  <c r="L115" i="2"/>
  <c r="AU114" i="2"/>
  <c r="AO114" i="2"/>
  <c r="AN114" i="2"/>
  <c r="AL114" i="2"/>
  <c r="AT114" i="2" s="1"/>
  <c r="AK114" i="2"/>
  <c r="AJ114" i="2"/>
  <c r="AI114" i="2"/>
  <c r="AH114" i="2"/>
  <c r="AG114" i="2"/>
  <c r="AF114" i="2"/>
  <c r="AE114" i="2"/>
  <c r="AQ114" i="2" s="1"/>
  <c r="AC114" i="2"/>
  <c r="AB114" i="2"/>
  <c r="AA114" i="2"/>
  <c r="Z114" i="2"/>
  <c r="Y114" i="2"/>
  <c r="X114" i="2"/>
  <c r="W114" i="2"/>
  <c r="V114" i="2"/>
  <c r="U114" i="2"/>
  <c r="T114" i="2"/>
  <c r="M114" i="2"/>
  <c r="L114" i="2"/>
  <c r="AU113" i="2"/>
  <c r="AL113" i="2"/>
  <c r="AK113" i="2"/>
  <c r="AJ113" i="2"/>
  <c r="AI113" i="2"/>
  <c r="AH113" i="2"/>
  <c r="AG113" i="2"/>
  <c r="AC113" i="2"/>
  <c r="AB113" i="2"/>
  <c r="Y113" i="2"/>
  <c r="X113" i="2"/>
  <c r="W113" i="2"/>
  <c r="V113" i="2"/>
  <c r="U113" i="2"/>
  <c r="AF113" i="2" s="1"/>
  <c r="AO113" i="2" s="1"/>
  <c r="T113" i="2"/>
  <c r="M113" i="2"/>
  <c r="AA113" i="2" s="1"/>
  <c r="L113" i="2"/>
  <c r="AL112" i="2"/>
  <c r="AK112" i="2"/>
  <c r="AJ112" i="2"/>
  <c r="AI112" i="2"/>
  <c r="AH112" i="2"/>
  <c r="AG112" i="2"/>
  <c r="AC112" i="2"/>
  <c r="AB112" i="2"/>
  <c r="AA112" i="2"/>
  <c r="Z112" i="2"/>
  <c r="Y112" i="2"/>
  <c r="X112" i="2"/>
  <c r="W112" i="2"/>
  <c r="V112" i="2"/>
  <c r="U112" i="2"/>
  <c r="T112" i="2"/>
  <c r="M112" i="2"/>
  <c r="L112" i="2"/>
  <c r="AL111" i="2"/>
  <c r="AK111" i="2"/>
  <c r="AJ111" i="2"/>
  <c r="AI111" i="2"/>
  <c r="AH111" i="2"/>
  <c r="AG111" i="2"/>
  <c r="AC111" i="2"/>
  <c r="AB111" i="2"/>
  <c r="U111" i="2"/>
  <c r="T111" i="2"/>
  <c r="L111" i="2"/>
  <c r="AL110" i="2"/>
  <c r="AT110" i="2" s="1"/>
  <c r="AK110" i="2"/>
  <c r="AJ110" i="2"/>
  <c r="AI110" i="2"/>
  <c r="AH110" i="2"/>
  <c r="AG110" i="2"/>
  <c r="AF110" i="2"/>
  <c r="AE110" i="2"/>
  <c r="AQ110" i="2" s="1"/>
  <c r="AC110" i="2"/>
  <c r="AB110" i="2"/>
  <c r="AA110" i="2"/>
  <c r="Z110" i="2"/>
  <c r="Y110" i="2"/>
  <c r="X110" i="2"/>
  <c r="W110" i="2"/>
  <c r="V110" i="2"/>
  <c r="U110" i="2"/>
  <c r="AD110" i="2" s="1"/>
  <c r="T110" i="2"/>
  <c r="M110" i="2"/>
  <c r="L110" i="2"/>
  <c r="AL109" i="2"/>
  <c r="AK109" i="2"/>
  <c r="AJ109" i="2"/>
  <c r="AI109" i="2"/>
  <c r="AH109" i="2"/>
  <c r="AG109" i="2"/>
  <c r="AD109" i="2"/>
  <c r="AS109" i="2" s="1"/>
  <c r="AC109" i="2"/>
  <c r="AB109" i="2"/>
  <c r="Y109" i="2"/>
  <c r="X109" i="2"/>
  <c r="W109" i="2"/>
  <c r="V109" i="2"/>
  <c r="U109" i="2"/>
  <c r="AF109" i="2" s="1"/>
  <c r="AO109" i="2" s="1"/>
  <c r="T109" i="2"/>
  <c r="M109" i="2"/>
  <c r="AA109" i="2" s="1"/>
  <c r="L109" i="2"/>
  <c r="AL108" i="2"/>
  <c r="AK108" i="2"/>
  <c r="AJ108" i="2"/>
  <c r="AI108" i="2"/>
  <c r="AH108" i="2"/>
  <c r="AG108" i="2"/>
  <c r="AC108" i="2"/>
  <c r="AB108" i="2"/>
  <c r="AA108" i="2"/>
  <c r="W108" i="2"/>
  <c r="V108" i="2"/>
  <c r="U108" i="2"/>
  <c r="T108" i="2"/>
  <c r="M108" i="2"/>
  <c r="L108" i="2"/>
  <c r="X108" i="2" s="1"/>
  <c r="AL107" i="2"/>
  <c r="AK107" i="2"/>
  <c r="AJ107" i="2"/>
  <c r="AI107" i="2"/>
  <c r="AH107" i="2"/>
  <c r="AG107" i="2"/>
  <c r="AC107" i="2"/>
  <c r="AB107" i="2"/>
  <c r="AA107" i="2"/>
  <c r="Z107" i="2"/>
  <c r="Y107" i="2"/>
  <c r="U107" i="2"/>
  <c r="T107" i="2"/>
  <c r="M107" i="2"/>
  <c r="L107" i="2"/>
  <c r="AL106" i="2"/>
  <c r="AK106" i="2"/>
  <c r="AJ106" i="2"/>
  <c r="AI106" i="2"/>
  <c r="AH106" i="2"/>
  <c r="AG106" i="2"/>
  <c r="AF106" i="2"/>
  <c r="AU106" i="2" s="1"/>
  <c r="AC106" i="2"/>
  <c r="AB106" i="2"/>
  <c r="Y106" i="2"/>
  <c r="X106" i="2"/>
  <c r="W106" i="2"/>
  <c r="U106" i="2"/>
  <c r="AD106" i="2" s="1"/>
  <c r="T106" i="2"/>
  <c r="M106" i="2"/>
  <c r="AA106" i="2" s="1"/>
  <c r="L106" i="2"/>
  <c r="V106" i="2" s="1"/>
  <c r="AL105" i="2"/>
  <c r="AK105" i="2"/>
  <c r="AJ105" i="2"/>
  <c r="AI105" i="2"/>
  <c r="AH105" i="2"/>
  <c r="AG105" i="2"/>
  <c r="AC105" i="2"/>
  <c r="AB105" i="2"/>
  <c r="AA105" i="2"/>
  <c r="Z105" i="2"/>
  <c r="Y105" i="2"/>
  <c r="X105" i="2"/>
  <c r="W105" i="2"/>
  <c r="V105" i="2"/>
  <c r="U105" i="2"/>
  <c r="T105" i="2"/>
  <c r="M105" i="2"/>
  <c r="L105" i="2"/>
  <c r="AL104" i="2"/>
  <c r="AK104" i="2"/>
  <c r="AJ104" i="2"/>
  <c r="AI104" i="2"/>
  <c r="AH104" i="2"/>
  <c r="AG104" i="2"/>
  <c r="AC104" i="2"/>
  <c r="AB104" i="2"/>
  <c r="AA104" i="2"/>
  <c r="W104" i="2"/>
  <c r="V104" i="2"/>
  <c r="U104" i="2"/>
  <c r="T104" i="2"/>
  <c r="M104" i="2"/>
  <c r="L104" i="2"/>
  <c r="X104" i="2" s="1"/>
  <c r="AL103" i="2"/>
  <c r="AK103" i="2"/>
  <c r="AJ103" i="2"/>
  <c r="AI103" i="2"/>
  <c r="AH103" i="2"/>
  <c r="AG103" i="2"/>
  <c r="AC103" i="2"/>
  <c r="AB103" i="2"/>
  <c r="AA103" i="2"/>
  <c r="Z103" i="2"/>
  <c r="Y103" i="2"/>
  <c r="X103" i="2"/>
  <c r="W103" i="2"/>
  <c r="V103" i="2"/>
  <c r="U103" i="2"/>
  <c r="AE103" i="2" s="1"/>
  <c r="AQ103" i="2" s="1"/>
  <c r="T103" i="2"/>
  <c r="M103" i="2"/>
  <c r="L103" i="2"/>
  <c r="AN102" i="2"/>
  <c r="AL102" i="2"/>
  <c r="AT102" i="2" s="1"/>
  <c r="AK102" i="2"/>
  <c r="AR102" i="2" s="1"/>
  <c r="AJ102" i="2"/>
  <c r="AI102" i="2"/>
  <c r="AH102" i="2"/>
  <c r="AG102" i="2"/>
  <c r="AF102" i="2"/>
  <c r="AU102" i="2" s="1"/>
  <c r="AE102" i="2"/>
  <c r="AQ102" i="2" s="1"/>
  <c r="AC102" i="2"/>
  <c r="AB102" i="2"/>
  <c r="AA102" i="2"/>
  <c r="Z102" i="2"/>
  <c r="Y102" i="2"/>
  <c r="X102" i="2"/>
  <c r="W102" i="2"/>
  <c r="V102" i="2"/>
  <c r="U102" i="2"/>
  <c r="AD102" i="2" s="1"/>
  <c r="T102" i="2"/>
  <c r="M102" i="2"/>
  <c r="L102" i="2"/>
  <c r="AL101" i="2"/>
  <c r="AK101" i="2"/>
  <c r="AJ101" i="2"/>
  <c r="AI101" i="2"/>
  <c r="AH101" i="2"/>
  <c r="AG101" i="2"/>
  <c r="AC101" i="2"/>
  <c r="AB101" i="2"/>
  <c r="AA101" i="2"/>
  <c r="Z101" i="2"/>
  <c r="Y101" i="2"/>
  <c r="X101" i="2"/>
  <c r="W101" i="2"/>
  <c r="V101" i="2"/>
  <c r="U101" i="2"/>
  <c r="T101" i="2"/>
  <c r="M101" i="2"/>
  <c r="L101" i="2"/>
  <c r="AL100" i="2"/>
  <c r="AK100" i="2"/>
  <c r="AJ100" i="2"/>
  <c r="AI100" i="2"/>
  <c r="AH100" i="2"/>
  <c r="AG100" i="2"/>
  <c r="AC100" i="2"/>
  <c r="AB100" i="2"/>
  <c r="AA100" i="2"/>
  <c r="W100" i="2"/>
  <c r="V100" i="2"/>
  <c r="U100" i="2"/>
  <c r="T100" i="2"/>
  <c r="M100" i="2"/>
  <c r="L100" i="2"/>
  <c r="X100" i="2" s="1"/>
  <c r="AL99" i="2"/>
  <c r="AK99" i="2"/>
  <c r="AJ99" i="2"/>
  <c r="AI99" i="2"/>
  <c r="AH99" i="2"/>
  <c r="AG99" i="2"/>
  <c r="AC99" i="2"/>
  <c r="AB99" i="2"/>
  <c r="AA99" i="2"/>
  <c r="Z99" i="2"/>
  <c r="Y99" i="2"/>
  <c r="X99" i="2"/>
  <c r="W99" i="2"/>
  <c r="V99" i="2"/>
  <c r="U99" i="2"/>
  <c r="T99" i="2"/>
  <c r="M99" i="2"/>
  <c r="L99" i="2"/>
  <c r="AN98" i="2"/>
  <c r="AM98" i="2"/>
  <c r="AL98" i="2"/>
  <c r="AK98" i="2"/>
  <c r="AJ98" i="2"/>
  <c r="AI98" i="2"/>
  <c r="AH98" i="2"/>
  <c r="AG98" i="2"/>
  <c r="AF98" i="2"/>
  <c r="AU98" i="2" s="1"/>
  <c r="AE98" i="2"/>
  <c r="AQ98" i="2" s="1"/>
  <c r="AC98" i="2"/>
  <c r="AB98" i="2"/>
  <c r="AA98" i="2"/>
  <c r="Z98" i="2"/>
  <c r="Y98" i="2"/>
  <c r="X98" i="2"/>
  <c r="W98" i="2"/>
  <c r="V98" i="2"/>
  <c r="U98" i="2"/>
  <c r="AD98" i="2" s="1"/>
  <c r="AS98" i="2" s="1"/>
  <c r="T98" i="2"/>
  <c r="M98" i="2"/>
  <c r="L98" i="2"/>
  <c r="AI97" i="2"/>
  <c r="AH97" i="2"/>
  <c r="AG97" i="2"/>
  <c r="AE97" i="2"/>
  <c r="AC97" i="2"/>
  <c r="AB97" i="2"/>
  <c r="AA97" i="2"/>
  <c r="Z97" i="2"/>
  <c r="Y97" i="2"/>
  <c r="AD97" i="2" s="1"/>
  <c r="X97" i="2"/>
  <c r="W97" i="2"/>
  <c r="V97" i="2"/>
  <c r="U97" i="2"/>
  <c r="T97" i="2"/>
  <c r="S97" i="2"/>
  <c r="AJ97" i="2" s="1"/>
  <c r="M97" i="2"/>
  <c r="L97" i="2"/>
  <c r="AL96" i="2"/>
  <c r="AK96" i="2"/>
  <c r="AJ96" i="2"/>
  <c r="AI96" i="2"/>
  <c r="AH96" i="2"/>
  <c r="AG96" i="2"/>
  <c r="AC96" i="2"/>
  <c r="AB96" i="2"/>
  <c r="AA96" i="2"/>
  <c r="Z96" i="2"/>
  <c r="Y96" i="2"/>
  <c r="X96" i="2"/>
  <c r="W96" i="2"/>
  <c r="V96" i="2"/>
  <c r="U96" i="2"/>
  <c r="T96" i="2"/>
  <c r="S96" i="2"/>
  <c r="M96" i="2"/>
  <c r="L96" i="2"/>
  <c r="AI95" i="2"/>
  <c r="AH95" i="2"/>
  <c r="AG95" i="2"/>
  <c r="AE95" i="2"/>
  <c r="AC95" i="2"/>
  <c r="AB95" i="2"/>
  <c r="AA95" i="2"/>
  <c r="Z95" i="2"/>
  <c r="Y95" i="2"/>
  <c r="X95" i="2"/>
  <c r="W95" i="2"/>
  <c r="V95" i="2"/>
  <c r="U95" i="2"/>
  <c r="T95" i="2"/>
  <c r="S95" i="2"/>
  <c r="AL95" i="2" s="1"/>
  <c r="M95" i="2"/>
  <c r="L95" i="2"/>
  <c r="AN94" i="2"/>
  <c r="AJ94" i="2"/>
  <c r="AI94" i="2"/>
  <c r="AH94" i="2"/>
  <c r="AG94" i="2"/>
  <c r="AD94" i="2"/>
  <c r="AC94" i="2"/>
  <c r="AB94" i="2"/>
  <c r="AA94" i="2"/>
  <c r="AF94" i="2" s="1"/>
  <c r="Z94" i="2"/>
  <c r="Y94" i="2"/>
  <c r="X94" i="2"/>
  <c r="W94" i="2"/>
  <c r="V94" i="2"/>
  <c r="U94" i="2"/>
  <c r="AE94" i="2" s="1"/>
  <c r="T94" i="2"/>
  <c r="S94" i="2"/>
  <c r="AK94" i="2" s="1"/>
  <c r="M94" i="2"/>
  <c r="L94" i="2"/>
  <c r="AI93" i="2"/>
  <c r="AH93" i="2"/>
  <c r="AG93" i="2"/>
  <c r="AC93" i="2"/>
  <c r="AB93" i="2"/>
  <c r="U93" i="2"/>
  <c r="T93" i="2"/>
  <c r="S93" i="2"/>
  <c r="M93" i="2"/>
  <c r="L93" i="2"/>
  <c r="AL92" i="2"/>
  <c r="AJ92" i="2"/>
  <c r="AI92" i="2"/>
  <c r="AH92" i="2"/>
  <c r="AG92" i="2"/>
  <c r="AC92" i="2"/>
  <c r="AB92" i="2"/>
  <c r="U92" i="2"/>
  <c r="T92" i="2"/>
  <c r="S92" i="2"/>
  <c r="AK92" i="2" s="1"/>
  <c r="L92" i="2"/>
  <c r="AK91" i="2"/>
  <c r="AI91" i="2"/>
  <c r="AH91" i="2"/>
  <c r="AG91" i="2"/>
  <c r="AC91" i="2"/>
  <c r="AB91" i="2"/>
  <c r="X91" i="2"/>
  <c r="W91" i="2"/>
  <c r="U91" i="2"/>
  <c r="T91" i="2"/>
  <c r="S91" i="2"/>
  <c r="L91" i="2"/>
  <c r="AL90" i="2"/>
  <c r="AK90" i="2"/>
  <c r="AJ90" i="2"/>
  <c r="AI90" i="2"/>
  <c r="AH90" i="2"/>
  <c r="AG90" i="2"/>
  <c r="AC90" i="2"/>
  <c r="AB90" i="2"/>
  <c r="U90" i="2"/>
  <c r="T90" i="2"/>
  <c r="S90" i="2"/>
  <c r="L90" i="2"/>
  <c r="AL89" i="2"/>
  <c r="AK89" i="2"/>
  <c r="AI89" i="2"/>
  <c r="AH89" i="2"/>
  <c r="AG89" i="2"/>
  <c r="AE89" i="2"/>
  <c r="AN89" i="2" s="1"/>
  <c r="AC89" i="2"/>
  <c r="AB89" i="2"/>
  <c r="AA89" i="2"/>
  <c r="Z89" i="2"/>
  <c r="Y89" i="2"/>
  <c r="X89" i="2"/>
  <c r="W89" i="2"/>
  <c r="V89" i="2"/>
  <c r="U89" i="2"/>
  <c r="AF89" i="2" s="1"/>
  <c r="AO89" i="2" s="1"/>
  <c r="T89" i="2"/>
  <c r="S89" i="2"/>
  <c r="AJ89" i="2" s="1"/>
  <c r="M89" i="2"/>
  <c r="L89" i="2"/>
  <c r="AS88" i="2"/>
  <c r="AL88" i="2"/>
  <c r="AU88" i="2" s="1"/>
  <c r="AK88" i="2"/>
  <c r="AJ88" i="2"/>
  <c r="AI88" i="2"/>
  <c r="AH88" i="2"/>
  <c r="AG88" i="2"/>
  <c r="AD88" i="2"/>
  <c r="AP88" i="2" s="1"/>
  <c r="AC88" i="2"/>
  <c r="AB88" i="2"/>
  <c r="AA88" i="2"/>
  <c r="Z88" i="2"/>
  <c r="AE88" i="2" s="1"/>
  <c r="AT88" i="2" s="1"/>
  <c r="Y88" i="2"/>
  <c r="X88" i="2"/>
  <c r="W88" i="2"/>
  <c r="V88" i="2"/>
  <c r="U88" i="2"/>
  <c r="AF88" i="2" s="1"/>
  <c r="AR88" i="2" s="1"/>
  <c r="T88" i="2"/>
  <c r="S88" i="2"/>
  <c r="M88" i="2"/>
  <c r="L88" i="2"/>
  <c r="AL87" i="2"/>
  <c r="AU87" i="2" s="1"/>
  <c r="AI87" i="2"/>
  <c r="AH87" i="2"/>
  <c r="AG87" i="2"/>
  <c r="AE87" i="2"/>
  <c r="AD87" i="2"/>
  <c r="AS87" i="2" s="1"/>
  <c r="AC87" i="2"/>
  <c r="AB87" i="2"/>
  <c r="AA87" i="2"/>
  <c r="Z87" i="2"/>
  <c r="Y87" i="2"/>
  <c r="X87" i="2"/>
  <c r="W87" i="2"/>
  <c r="V87" i="2"/>
  <c r="U87" i="2"/>
  <c r="AF87" i="2" s="1"/>
  <c r="T87" i="2"/>
  <c r="S87" i="2"/>
  <c r="AK87" i="2" s="1"/>
  <c r="M87" i="2"/>
  <c r="L87" i="2"/>
  <c r="AI86" i="2"/>
  <c r="AH86" i="2"/>
  <c r="AG86" i="2"/>
  <c r="AC86" i="2"/>
  <c r="AB86" i="2"/>
  <c r="AA86" i="2"/>
  <c r="Z86" i="2"/>
  <c r="Y86" i="2"/>
  <c r="X86" i="2"/>
  <c r="W86" i="2"/>
  <c r="V86" i="2"/>
  <c r="U86" i="2"/>
  <c r="T86" i="2"/>
  <c r="S86" i="2"/>
  <c r="AJ86" i="2" s="1"/>
  <c r="M86" i="2"/>
  <c r="L86" i="2"/>
  <c r="AI85" i="2"/>
  <c r="AH85" i="2"/>
  <c r="AG85" i="2"/>
  <c r="AC85" i="2"/>
  <c r="AB85" i="2"/>
  <c r="U85" i="2"/>
  <c r="T85" i="2"/>
  <c r="S85" i="2"/>
  <c r="L85" i="2"/>
  <c r="AJ84" i="2"/>
  <c r="AI84" i="2"/>
  <c r="AH84" i="2"/>
  <c r="AG84" i="2"/>
  <c r="AC84" i="2"/>
  <c r="AB84" i="2"/>
  <c r="V84" i="2"/>
  <c r="U84" i="2"/>
  <c r="T84" i="2"/>
  <c r="S84" i="2"/>
  <c r="AK84" i="2" s="1"/>
  <c r="M84" i="2"/>
  <c r="L84" i="2"/>
  <c r="W84" i="2" s="1"/>
  <c r="AI83" i="2"/>
  <c r="AH83" i="2"/>
  <c r="AG83" i="2"/>
  <c r="AC83" i="2"/>
  <c r="AB83" i="2"/>
  <c r="X83" i="2"/>
  <c r="W83" i="2"/>
  <c r="U83" i="2"/>
  <c r="T83" i="2"/>
  <c r="S83" i="2"/>
  <c r="M83" i="2"/>
  <c r="AA83" i="2" s="1"/>
  <c r="L83" i="2"/>
  <c r="V83" i="2" s="1"/>
  <c r="AL82" i="2"/>
  <c r="AK82" i="2"/>
  <c r="AJ82" i="2"/>
  <c r="AI82" i="2"/>
  <c r="AH82" i="2"/>
  <c r="AG82" i="2"/>
  <c r="AC82" i="2"/>
  <c r="AB82" i="2"/>
  <c r="X82" i="2"/>
  <c r="W82" i="2"/>
  <c r="U82" i="2"/>
  <c r="T82" i="2"/>
  <c r="S82" i="2"/>
  <c r="L82" i="2"/>
  <c r="AL81" i="2"/>
  <c r="AK81" i="2"/>
  <c r="AI81" i="2"/>
  <c r="AH81" i="2"/>
  <c r="AG81" i="2"/>
  <c r="AC81" i="2"/>
  <c r="AB81" i="2"/>
  <c r="AA81" i="2"/>
  <c r="Z81" i="2"/>
  <c r="Y81" i="2"/>
  <c r="X81" i="2"/>
  <c r="W81" i="2"/>
  <c r="V81" i="2"/>
  <c r="U81" i="2"/>
  <c r="T81" i="2"/>
  <c r="S81" i="2"/>
  <c r="AJ81" i="2" s="1"/>
  <c r="M81" i="2"/>
  <c r="L81" i="2"/>
  <c r="AP80" i="2"/>
  <c r="AL80" i="2"/>
  <c r="AK80" i="2"/>
  <c r="AJ80" i="2"/>
  <c r="AI80" i="2"/>
  <c r="AH80" i="2"/>
  <c r="AG80" i="2"/>
  <c r="AF80" i="2"/>
  <c r="AU80" i="2" s="1"/>
  <c r="AC80" i="2"/>
  <c r="AB80" i="2"/>
  <c r="AA80" i="2"/>
  <c r="Z80" i="2"/>
  <c r="AE80" i="2" s="1"/>
  <c r="AT80" i="2" s="1"/>
  <c r="Y80" i="2"/>
  <c r="X80" i="2"/>
  <c r="W80" i="2"/>
  <c r="V80" i="2"/>
  <c r="U80" i="2"/>
  <c r="AD80" i="2" s="1"/>
  <c r="AS80" i="2" s="1"/>
  <c r="T80" i="2"/>
  <c r="S80" i="2"/>
  <c r="M80" i="2"/>
  <c r="L80" i="2"/>
  <c r="AL79" i="2"/>
  <c r="AK79" i="2"/>
  <c r="AI79" i="2"/>
  <c r="AH79" i="2"/>
  <c r="AG79" i="2"/>
  <c r="AC79" i="2"/>
  <c r="AB79" i="2"/>
  <c r="AA79" i="2"/>
  <c r="Z79" i="2"/>
  <c r="Y79" i="2"/>
  <c r="X79" i="2"/>
  <c r="W79" i="2"/>
  <c r="V79" i="2"/>
  <c r="U79" i="2"/>
  <c r="T79" i="2"/>
  <c r="S79" i="2"/>
  <c r="AJ79" i="2" s="1"/>
  <c r="M79" i="2"/>
  <c r="L79" i="2"/>
  <c r="AI78" i="2"/>
  <c r="AH78" i="2"/>
  <c r="AG78" i="2"/>
  <c r="AF78" i="2"/>
  <c r="AD78" i="2"/>
  <c r="AC78" i="2"/>
  <c r="AB78" i="2"/>
  <c r="AA78" i="2"/>
  <c r="Z78" i="2"/>
  <c r="Y78" i="2"/>
  <c r="X78" i="2"/>
  <c r="W78" i="2"/>
  <c r="V78" i="2"/>
  <c r="U78" i="2"/>
  <c r="T78" i="2"/>
  <c r="S78" i="2"/>
  <c r="AL78" i="2" s="1"/>
  <c r="M78" i="2"/>
  <c r="L78" i="2"/>
  <c r="AK77" i="2"/>
  <c r="AJ77" i="2"/>
  <c r="AI77" i="2"/>
  <c r="AH77" i="2"/>
  <c r="AG77" i="2"/>
  <c r="AC77" i="2"/>
  <c r="AB77" i="2"/>
  <c r="U77" i="2"/>
  <c r="T77" i="2"/>
  <c r="S77" i="2"/>
  <c r="AL77" i="2" s="1"/>
  <c r="L77" i="2"/>
  <c r="AJ76" i="2"/>
  <c r="AI76" i="2"/>
  <c r="AH76" i="2"/>
  <c r="AG76" i="2"/>
  <c r="AC76" i="2"/>
  <c r="AB76" i="2"/>
  <c r="Z76" i="2"/>
  <c r="AE76" i="2" s="1"/>
  <c r="W76" i="2"/>
  <c r="V76" i="2"/>
  <c r="U76" i="2"/>
  <c r="T76" i="2"/>
  <c r="S76" i="2"/>
  <c r="M76" i="2"/>
  <c r="Y76" i="2" s="1"/>
  <c r="AD76" i="2" s="1"/>
  <c r="L76" i="2"/>
  <c r="X76" i="2" s="1"/>
  <c r="AK75" i="2"/>
  <c r="AI75" i="2"/>
  <c r="AH75" i="2"/>
  <c r="AG75" i="2"/>
  <c r="AC75" i="2"/>
  <c r="AB75" i="2"/>
  <c r="X75" i="2"/>
  <c r="U75" i="2"/>
  <c r="T75" i="2"/>
  <c r="S75" i="2"/>
  <c r="AJ75" i="2" s="1"/>
  <c r="L75" i="2"/>
  <c r="AL74" i="2"/>
  <c r="AI74" i="2"/>
  <c r="AH74" i="2"/>
  <c r="AG74" i="2"/>
  <c r="AC74" i="2"/>
  <c r="AB74" i="2"/>
  <c r="AA74" i="2"/>
  <c r="AF74" i="2" s="1"/>
  <c r="AU74" i="2" s="1"/>
  <c r="X74" i="2"/>
  <c r="W74" i="2"/>
  <c r="V74" i="2"/>
  <c r="U74" i="2"/>
  <c r="T74" i="2"/>
  <c r="S74" i="2"/>
  <c r="M74" i="2"/>
  <c r="Z74" i="2" s="1"/>
  <c r="AE74" i="2" s="1"/>
  <c r="L74" i="2"/>
  <c r="AU73" i="2"/>
  <c r="AT73" i="2"/>
  <c r="AL73" i="2"/>
  <c r="AK73" i="2"/>
  <c r="AJ73" i="2"/>
  <c r="AI73" i="2"/>
  <c r="AH73" i="2"/>
  <c r="AG73" i="2"/>
  <c r="AE73" i="2"/>
  <c r="AD73" i="2"/>
  <c r="AS73" i="2" s="1"/>
  <c r="AC73" i="2"/>
  <c r="AB73" i="2"/>
  <c r="AA73" i="2"/>
  <c r="Z73" i="2"/>
  <c r="Y73" i="2"/>
  <c r="X73" i="2"/>
  <c r="W73" i="2"/>
  <c r="V73" i="2"/>
  <c r="U73" i="2"/>
  <c r="AF73" i="2" s="1"/>
  <c r="AO73" i="2" s="1"/>
  <c r="T73" i="2"/>
  <c r="S73" i="2"/>
  <c r="M73" i="2"/>
  <c r="L73" i="2"/>
  <c r="AL72" i="2"/>
  <c r="AK72" i="2"/>
  <c r="AJ72" i="2"/>
  <c r="AI72" i="2"/>
  <c r="AH72" i="2"/>
  <c r="AG72" i="2"/>
  <c r="AC72" i="2"/>
  <c r="AB72" i="2"/>
  <c r="AA72" i="2"/>
  <c r="Z72" i="2"/>
  <c r="Y72" i="2"/>
  <c r="X72" i="2"/>
  <c r="W72" i="2"/>
  <c r="V72" i="2"/>
  <c r="U72" i="2"/>
  <c r="T72" i="2"/>
  <c r="S72" i="2"/>
  <c r="M72" i="2"/>
  <c r="L72" i="2"/>
  <c r="AK71" i="2"/>
  <c r="AI71" i="2"/>
  <c r="AH71" i="2"/>
  <c r="AG71" i="2"/>
  <c r="AC71" i="2"/>
  <c r="AB71" i="2"/>
  <c r="AA71" i="2"/>
  <c r="AF71" i="2" s="1"/>
  <c r="Z71" i="2"/>
  <c r="Y71" i="2"/>
  <c r="X71" i="2"/>
  <c r="W71" i="2"/>
  <c r="V71" i="2"/>
  <c r="U71" i="2"/>
  <c r="T71" i="2"/>
  <c r="S71" i="2"/>
  <c r="M71" i="2"/>
  <c r="L71" i="2"/>
  <c r="AI70" i="2"/>
  <c r="AH70" i="2"/>
  <c r="AG70" i="2"/>
  <c r="AD70" i="2"/>
  <c r="AC70" i="2"/>
  <c r="AB70" i="2"/>
  <c r="AA70" i="2"/>
  <c r="Z70" i="2"/>
  <c r="AE70" i="2" s="1"/>
  <c r="Y70" i="2"/>
  <c r="X70" i="2"/>
  <c r="W70" i="2"/>
  <c r="V70" i="2"/>
  <c r="U70" i="2"/>
  <c r="T70" i="2"/>
  <c r="S70" i="2"/>
  <c r="AJ70" i="2" s="1"/>
  <c r="M70" i="2"/>
  <c r="L70" i="2"/>
  <c r="AL69" i="2"/>
  <c r="AI69" i="2"/>
  <c r="AH69" i="2"/>
  <c r="AG69" i="2"/>
  <c r="AC69" i="2"/>
  <c r="AB69" i="2"/>
  <c r="Y69" i="2"/>
  <c r="AD69" i="2" s="1"/>
  <c r="U69" i="2"/>
  <c r="T69" i="2"/>
  <c r="S69" i="2"/>
  <c r="M69" i="2"/>
  <c r="AA69" i="2" s="1"/>
  <c r="L69" i="2"/>
  <c r="V69" i="2" s="1"/>
  <c r="AK68" i="2"/>
  <c r="AJ68" i="2"/>
  <c r="AI68" i="2"/>
  <c r="AH68" i="2"/>
  <c r="AG68" i="2"/>
  <c r="AC68" i="2"/>
  <c r="AB68" i="2"/>
  <c r="X68" i="2"/>
  <c r="U68" i="2"/>
  <c r="T68" i="2"/>
  <c r="S68" i="2"/>
  <c r="AL68" i="2" s="1"/>
  <c r="L68" i="2"/>
  <c r="AJ67" i="2"/>
  <c r="AI67" i="2"/>
  <c r="AH67" i="2"/>
  <c r="AG67" i="2"/>
  <c r="AC67" i="2"/>
  <c r="AB67" i="2"/>
  <c r="W67" i="2"/>
  <c r="U67" i="2"/>
  <c r="T67" i="2"/>
  <c r="S67" i="2"/>
  <c r="AL67" i="2" s="1"/>
  <c r="L67" i="2"/>
  <c r="X67" i="2" s="1"/>
  <c r="AI66" i="2"/>
  <c r="AH66" i="2"/>
  <c r="AG66" i="2"/>
  <c r="AF66" i="2"/>
  <c r="AE66" i="2"/>
  <c r="AC66" i="2"/>
  <c r="AB66" i="2"/>
  <c r="AA66" i="2"/>
  <c r="X66" i="2"/>
  <c r="W66" i="2"/>
  <c r="V66" i="2"/>
  <c r="U66" i="2"/>
  <c r="T66" i="2"/>
  <c r="S66" i="2"/>
  <c r="M66" i="2"/>
  <c r="Z66" i="2" s="1"/>
  <c r="L66" i="2"/>
  <c r="AL65" i="2"/>
  <c r="AK65" i="2"/>
  <c r="AJ65" i="2"/>
  <c r="AI65" i="2"/>
  <c r="AH65" i="2"/>
  <c r="AG65" i="2"/>
  <c r="AC65" i="2"/>
  <c r="AB65" i="2"/>
  <c r="W65" i="2"/>
  <c r="V65" i="2"/>
  <c r="U65" i="2"/>
  <c r="T65" i="2"/>
  <c r="S65" i="2"/>
  <c r="M65" i="2"/>
  <c r="L65" i="2"/>
  <c r="X65" i="2" s="1"/>
  <c r="AL64" i="2"/>
  <c r="AK64" i="2"/>
  <c r="AJ64" i="2"/>
  <c r="AI64" i="2"/>
  <c r="AH64" i="2"/>
  <c r="AG64" i="2"/>
  <c r="AC64" i="2"/>
  <c r="AB64" i="2"/>
  <c r="V64" i="2"/>
  <c r="U64" i="2"/>
  <c r="T64" i="2"/>
  <c r="S64" i="2"/>
  <c r="L64" i="2"/>
  <c r="AJ63" i="2"/>
  <c r="AI63" i="2"/>
  <c r="AH63" i="2"/>
  <c r="AG63" i="2"/>
  <c r="AC63" i="2"/>
  <c r="AB63" i="2"/>
  <c r="AA63" i="2"/>
  <c r="X63" i="2"/>
  <c r="W63" i="2"/>
  <c r="V63" i="2"/>
  <c r="U63" i="2"/>
  <c r="T63" i="2"/>
  <c r="S63" i="2"/>
  <c r="AL63" i="2" s="1"/>
  <c r="M63" i="2"/>
  <c r="Z63" i="2" s="1"/>
  <c r="L63" i="2"/>
  <c r="AJ62" i="2"/>
  <c r="AI62" i="2"/>
  <c r="AH62" i="2"/>
  <c r="AG62" i="2"/>
  <c r="AC62" i="2"/>
  <c r="AB62" i="2"/>
  <c r="Z62" i="2"/>
  <c r="AE62" i="2" s="1"/>
  <c r="W62" i="2"/>
  <c r="U62" i="2"/>
  <c r="T62" i="2"/>
  <c r="S62" i="2"/>
  <c r="M62" i="2"/>
  <c r="Y62" i="2" s="1"/>
  <c r="AD62" i="2" s="1"/>
  <c r="L62" i="2"/>
  <c r="X62" i="2" s="1"/>
  <c r="AL61" i="2"/>
  <c r="AI61" i="2"/>
  <c r="AH61" i="2"/>
  <c r="AG61" i="2"/>
  <c r="AD61" i="2"/>
  <c r="AC61" i="2"/>
  <c r="AB61" i="2"/>
  <c r="AA61" i="2"/>
  <c r="Z61" i="2"/>
  <c r="Y61" i="2"/>
  <c r="X61" i="2"/>
  <c r="W61" i="2"/>
  <c r="V61" i="2"/>
  <c r="U61" i="2"/>
  <c r="AF61" i="2" s="1"/>
  <c r="T61" i="2"/>
  <c r="S61" i="2"/>
  <c r="M61" i="2"/>
  <c r="L61" i="2"/>
  <c r="AK60" i="2"/>
  <c r="AJ60" i="2"/>
  <c r="AI60" i="2"/>
  <c r="AH60" i="2"/>
  <c r="AG60" i="2"/>
  <c r="AF60" i="2"/>
  <c r="AO60" i="2" s="1"/>
  <c r="AC60" i="2"/>
  <c r="AB60" i="2"/>
  <c r="AA60" i="2"/>
  <c r="Z60" i="2"/>
  <c r="Y60" i="2"/>
  <c r="X60" i="2"/>
  <c r="W60" i="2"/>
  <c r="V60" i="2"/>
  <c r="U60" i="2"/>
  <c r="T60" i="2"/>
  <c r="S60" i="2"/>
  <c r="AL60" i="2" s="1"/>
  <c r="M60" i="2"/>
  <c r="L60" i="2"/>
  <c r="AJ59" i="2"/>
  <c r="AI59" i="2"/>
  <c r="AH59" i="2"/>
  <c r="AG59" i="2"/>
  <c r="AF59" i="2"/>
  <c r="AE59" i="2"/>
  <c r="AC59" i="2"/>
  <c r="AB59" i="2"/>
  <c r="AA59" i="2"/>
  <c r="Z59" i="2"/>
  <c r="Y59" i="2"/>
  <c r="AD59" i="2" s="1"/>
  <c r="X59" i="2"/>
  <c r="W59" i="2"/>
  <c r="V59" i="2"/>
  <c r="U59" i="2"/>
  <c r="T59" i="2"/>
  <c r="S59" i="2"/>
  <c r="AL59" i="2" s="1"/>
  <c r="M59" i="2"/>
  <c r="L59" i="2"/>
  <c r="AL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M58" i="2"/>
  <c r="L58" i="2"/>
  <c r="AT57" i="2"/>
  <c r="AL57" i="2"/>
  <c r="AK57" i="2"/>
  <c r="AJ57" i="2"/>
  <c r="AI57" i="2"/>
  <c r="AH57" i="2"/>
  <c r="AG57" i="2"/>
  <c r="AE57" i="2"/>
  <c r="AC57" i="2"/>
  <c r="AB57" i="2"/>
  <c r="Z57" i="2"/>
  <c r="W57" i="2"/>
  <c r="V57" i="2"/>
  <c r="U57" i="2"/>
  <c r="T57" i="2"/>
  <c r="S57" i="2"/>
  <c r="M57" i="2"/>
  <c r="L57" i="2"/>
  <c r="X57" i="2" s="1"/>
  <c r="AL56" i="2"/>
  <c r="AK56" i="2"/>
  <c r="AJ56" i="2"/>
  <c r="AI56" i="2"/>
  <c r="AH56" i="2"/>
  <c r="AG56" i="2"/>
  <c r="AC56" i="2"/>
  <c r="AB56" i="2"/>
  <c r="U56" i="2"/>
  <c r="T56" i="2"/>
  <c r="S56" i="2"/>
  <c r="L56" i="2"/>
  <c r="AI55" i="2"/>
  <c r="AH55" i="2"/>
  <c r="AG55" i="2"/>
  <c r="AC55" i="2"/>
  <c r="AB55" i="2"/>
  <c r="AA55" i="2"/>
  <c r="X55" i="2"/>
  <c r="W55" i="2"/>
  <c r="V55" i="2"/>
  <c r="U55" i="2"/>
  <c r="T55" i="2"/>
  <c r="S55" i="2"/>
  <c r="M55" i="2"/>
  <c r="Z55" i="2" s="1"/>
  <c r="L55" i="2"/>
  <c r="AJ54" i="2"/>
  <c r="AI54" i="2"/>
  <c r="AH54" i="2"/>
  <c r="AG54" i="2"/>
  <c r="AC54" i="2"/>
  <c r="AB54" i="2"/>
  <c r="W54" i="2"/>
  <c r="U54" i="2"/>
  <c r="T54" i="2"/>
  <c r="S54" i="2"/>
  <c r="M54" i="2"/>
  <c r="Z54" i="2" s="1"/>
  <c r="AE54" i="2" s="1"/>
  <c r="L54" i="2"/>
  <c r="X54" i="2" s="1"/>
  <c r="AI53" i="2"/>
  <c r="AH53" i="2"/>
  <c r="AG53" i="2"/>
  <c r="AD53" i="2"/>
  <c r="AC53" i="2"/>
  <c r="AB53" i="2"/>
  <c r="AA53" i="2"/>
  <c r="Z53" i="2"/>
  <c r="Y53" i="2"/>
  <c r="X53" i="2"/>
  <c r="W53" i="2"/>
  <c r="V53" i="2"/>
  <c r="U53" i="2"/>
  <c r="AF53" i="2" s="1"/>
  <c r="T53" i="2"/>
  <c r="S53" i="2"/>
  <c r="AL53" i="2" s="1"/>
  <c r="M53" i="2"/>
  <c r="L53" i="2"/>
  <c r="AK52" i="2"/>
  <c r="AJ52" i="2"/>
  <c r="AI52" i="2"/>
  <c r="AH52" i="2"/>
  <c r="AG52" i="2"/>
  <c r="AC52" i="2"/>
  <c r="AB52" i="2"/>
  <c r="AA52" i="2"/>
  <c r="Z52" i="2"/>
  <c r="Y52" i="2"/>
  <c r="X52" i="2"/>
  <c r="W52" i="2"/>
  <c r="V52" i="2"/>
  <c r="U52" i="2"/>
  <c r="T52" i="2"/>
  <c r="S52" i="2"/>
  <c r="AL52" i="2" s="1"/>
  <c r="M52" i="2"/>
  <c r="L52" i="2"/>
  <c r="AN51" i="2"/>
  <c r="AM51" i="2"/>
  <c r="AJ51" i="2"/>
  <c r="AI51" i="2"/>
  <c r="AH51" i="2"/>
  <c r="AG51" i="2"/>
  <c r="AF51" i="2"/>
  <c r="AE51" i="2"/>
  <c r="AC51" i="2"/>
  <c r="AB51" i="2"/>
  <c r="AA51" i="2"/>
  <c r="Z51" i="2"/>
  <c r="Y51" i="2"/>
  <c r="AD51" i="2" s="1"/>
  <c r="X51" i="2"/>
  <c r="W51" i="2"/>
  <c r="V51" i="2"/>
  <c r="U51" i="2"/>
  <c r="T51" i="2"/>
  <c r="S51" i="2"/>
  <c r="AL51" i="2" s="1"/>
  <c r="M51" i="2"/>
  <c r="L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M50" i="2"/>
  <c r="L50" i="2"/>
  <c r="AL49" i="2"/>
  <c r="AK49" i="2"/>
  <c r="AJ49" i="2"/>
  <c r="AI49" i="2"/>
  <c r="AH49" i="2"/>
  <c r="AG49" i="2"/>
  <c r="AC49" i="2"/>
  <c r="AB49" i="2"/>
  <c r="W49" i="2"/>
  <c r="V49" i="2"/>
  <c r="U49" i="2"/>
  <c r="T49" i="2"/>
  <c r="S49" i="2"/>
  <c r="M49" i="2"/>
  <c r="Z49" i="2" s="1"/>
  <c r="AE49" i="2" s="1"/>
  <c r="L49" i="2"/>
  <c r="X49" i="2" s="1"/>
  <c r="AL48" i="2"/>
  <c r="AK48" i="2"/>
  <c r="AJ48" i="2"/>
  <c r="AI48" i="2"/>
  <c r="AH48" i="2"/>
  <c r="AG48" i="2"/>
  <c r="AC48" i="2"/>
  <c r="AB48" i="2"/>
  <c r="V48" i="2"/>
  <c r="U48" i="2"/>
  <c r="T48" i="2"/>
  <c r="S48" i="2"/>
  <c r="L48" i="2"/>
  <c r="AR47" i="2"/>
  <c r="AK47" i="2"/>
  <c r="AJ47" i="2"/>
  <c r="AI47" i="2"/>
  <c r="AH47" i="2"/>
  <c r="AG47" i="2"/>
  <c r="AF47" i="2"/>
  <c r="AC47" i="2"/>
  <c r="AB47" i="2"/>
  <c r="AA47" i="2"/>
  <c r="X47" i="2"/>
  <c r="W47" i="2"/>
  <c r="V47" i="2"/>
  <c r="U47" i="2"/>
  <c r="T47" i="2"/>
  <c r="S47" i="2"/>
  <c r="AL47" i="2" s="1"/>
  <c r="M47" i="2"/>
  <c r="Z47" i="2" s="1"/>
  <c r="L47" i="2"/>
  <c r="AI46" i="2"/>
  <c r="AH46" i="2"/>
  <c r="AG46" i="2"/>
  <c r="AC46" i="2"/>
  <c r="AB46" i="2"/>
  <c r="AA46" i="2"/>
  <c r="W46" i="2"/>
  <c r="V46" i="2"/>
  <c r="U46" i="2"/>
  <c r="T46" i="2"/>
  <c r="S46" i="2"/>
  <c r="M46" i="2"/>
  <c r="Y46" i="2" s="1"/>
  <c r="AD46" i="2" s="1"/>
  <c r="L46" i="2"/>
  <c r="X46" i="2" s="1"/>
  <c r="AL45" i="2"/>
  <c r="AI45" i="2"/>
  <c r="AH45" i="2"/>
  <c r="AG45" i="2"/>
  <c r="AC45" i="2"/>
  <c r="AB45" i="2"/>
  <c r="AA45" i="2"/>
  <c r="Z45" i="2"/>
  <c r="Y45" i="2"/>
  <c r="X45" i="2"/>
  <c r="W45" i="2"/>
  <c r="V45" i="2"/>
  <c r="U45" i="2"/>
  <c r="T45" i="2"/>
  <c r="S45" i="2"/>
  <c r="M45" i="2"/>
  <c r="L45" i="2"/>
  <c r="AK44" i="2"/>
  <c r="AJ44" i="2"/>
  <c r="AI44" i="2"/>
  <c r="AH44" i="2"/>
  <c r="AG44" i="2"/>
  <c r="AE44" i="2"/>
  <c r="AC44" i="2"/>
  <c r="AB44" i="2"/>
  <c r="AA44" i="2"/>
  <c r="Z44" i="2"/>
  <c r="Y44" i="2"/>
  <c r="X44" i="2"/>
  <c r="W44" i="2"/>
  <c r="V44" i="2"/>
  <c r="U44" i="2"/>
  <c r="T44" i="2"/>
  <c r="S44" i="2"/>
  <c r="AL44" i="2" s="1"/>
  <c r="M44" i="2"/>
  <c r="L44" i="2"/>
  <c r="AU43" i="2"/>
  <c r="AR43" i="2"/>
  <c r="AL43" i="2"/>
  <c r="AJ43" i="2"/>
  <c r="AN43" i="2" s="1"/>
  <c r="AI43" i="2"/>
  <c r="AH43" i="2"/>
  <c r="AG43" i="2"/>
  <c r="AF43" i="2"/>
  <c r="AE43" i="2"/>
  <c r="AC43" i="2"/>
  <c r="AB43" i="2"/>
  <c r="AA43" i="2"/>
  <c r="Z43" i="2"/>
  <c r="Y43" i="2"/>
  <c r="AD43" i="2" s="1"/>
  <c r="X43" i="2"/>
  <c r="W43" i="2"/>
  <c r="V43" i="2"/>
  <c r="U43" i="2"/>
  <c r="T43" i="2"/>
  <c r="S43" i="2"/>
  <c r="AK43" i="2" s="1"/>
  <c r="M43" i="2"/>
  <c r="L43" i="2"/>
  <c r="AI42" i="2"/>
  <c r="AH42" i="2"/>
  <c r="AG42" i="2"/>
  <c r="AD42" i="2"/>
  <c r="AC42" i="2"/>
  <c r="AB42" i="2"/>
  <c r="AA42" i="2"/>
  <c r="AF42" i="2" s="1"/>
  <c r="Z42" i="2"/>
  <c r="Y42" i="2"/>
  <c r="X42" i="2"/>
  <c r="W42" i="2"/>
  <c r="V42" i="2"/>
  <c r="U42" i="2"/>
  <c r="AE42" i="2" s="1"/>
  <c r="T42" i="2"/>
  <c r="S42" i="2"/>
  <c r="M42" i="2"/>
  <c r="L42" i="2"/>
  <c r="AL41" i="2"/>
  <c r="AK41" i="2"/>
  <c r="AJ41" i="2"/>
  <c r="AI41" i="2"/>
  <c r="AH41" i="2"/>
  <c r="AG41" i="2"/>
  <c r="AC41" i="2"/>
  <c r="AB41" i="2"/>
  <c r="W41" i="2"/>
  <c r="V41" i="2"/>
  <c r="U41" i="2"/>
  <c r="T41" i="2"/>
  <c r="S41" i="2"/>
  <c r="M41" i="2"/>
  <c r="L41" i="2"/>
  <c r="X41" i="2" s="1"/>
  <c r="AL40" i="2"/>
  <c r="AJ40" i="2"/>
  <c r="AI40" i="2"/>
  <c r="AH40" i="2"/>
  <c r="AG40" i="2"/>
  <c r="AC40" i="2"/>
  <c r="AB40" i="2"/>
  <c r="W40" i="2"/>
  <c r="U40" i="2"/>
  <c r="T40" i="2"/>
  <c r="S40" i="2"/>
  <c r="AK40" i="2" s="1"/>
  <c r="L40" i="2"/>
  <c r="M40" i="2" s="1"/>
  <c r="Z40" i="2" s="1"/>
  <c r="AI39" i="2"/>
  <c r="AH39" i="2"/>
  <c r="AG39" i="2"/>
  <c r="AE39" i="2"/>
  <c r="AC39" i="2"/>
  <c r="AB39" i="2"/>
  <c r="Z39" i="2"/>
  <c r="X39" i="2"/>
  <c r="W39" i="2"/>
  <c r="V39" i="2"/>
  <c r="U39" i="2"/>
  <c r="T39" i="2"/>
  <c r="S39" i="2"/>
  <c r="M39" i="2"/>
  <c r="Y39" i="2" s="1"/>
  <c r="L39" i="2"/>
  <c r="AL38" i="2"/>
  <c r="AJ38" i="2"/>
  <c r="AI38" i="2"/>
  <c r="AH38" i="2"/>
  <c r="AG38" i="2"/>
  <c r="AC38" i="2"/>
  <c r="AB38" i="2"/>
  <c r="W38" i="2"/>
  <c r="U38" i="2"/>
  <c r="T38" i="2"/>
  <c r="S38" i="2"/>
  <c r="AK38" i="2" s="1"/>
  <c r="M38" i="2"/>
  <c r="AA38" i="2" s="1"/>
  <c r="L38" i="2"/>
  <c r="X38" i="2" s="1"/>
  <c r="AI37" i="2"/>
  <c r="AH37" i="2"/>
  <c r="AG37" i="2"/>
  <c r="AD37" i="2"/>
  <c r="AC37" i="2"/>
  <c r="AB37" i="2"/>
  <c r="AA37" i="2"/>
  <c r="Z37" i="2"/>
  <c r="Y37" i="2"/>
  <c r="X37" i="2"/>
  <c r="W37" i="2"/>
  <c r="V37" i="2"/>
  <c r="U37" i="2"/>
  <c r="AE37" i="2" s="1"/>
  <c r="T37" i="2"/>
  <c r="S37" i="2"/>
  <c r="AJ37" i="2" s="1"/>
  <c r="M37" i="2"/>
  <c r="L37" i="2"/>
  <c r="AL36" i="2"/>
  <c r="AJ36" i="2"/>
  <c r="AN36" i="2" s="1"/>
  <c r="AI36" i="2"/>
  <c r="AH36" i="2"/>
  <c r="AG36" i="2"/>
  <c r="AE36" i="2"/>
  <c r="AD36" i="2"/>
  <c r="AC36" i="2"/>
  <c r="AB36" i="2"/>
  <c r="AA36" i="2"/>
  <c r="Z36" i="2"/>
  <c r="Y36" i="2"/>
  <c r="X36" i="2"/>
  <c r="W36" i="2"/>
  <c r="V36" i="2"/>
  <c r="U36" i="2"/>
  <c r="AF36" i="2" s="1"/>
  <c r="AO36" i="2" s="1"/>
  <c r="T36" i="2"/>
  <c r="S36" i="2"/>
  <c r="AK36" i="2" s="1"/>
  <c r="M36" i="2"/>
  <c r="L36" i="2"/>
  <c r="AK35" i="2"/>
  <c r="AI35" i="2"/>
  <c r="AH35" i="2"/>
  <c r="AG35" i="2"/>
  <c r="AC35" i="2"/>
  <c r="AB35" i="2"/>
  <c r="AA35" i="2"/>
  <c r="AF35" i="2" s="1"/>
  <c r="Z35" i="2"/>
  <c r="Y35" i="2"/>
  <c r="X35" i="2"/>
  <c r="W35" i="2"/>
  <c r="V35" i="2"/>
  <c r="U35" i="2"/>
  <c r="T35" i="2"/>
  <c r="S35" i="2"/>
  <c r="M35" i="2"/>
  <c r="L35" i="2"/>
  <c r="AR34" i="2"/>
  <c r="AK34" i="2"/>
  <c r="AJ34" i="2"/>
  <c r="AI34" i="2"/>
  <c r="AH34" i="2"/>
  <c r="AG34" i="2"/>
  <c r="AE34" i="2"/>
  <c r="AC34" i="2"/>
  <c r="AB34" i="2"/>
  <c r="AA34" i="2"/>
  <c r="Z34" i="2"/>
  <c r="Y34" i="2"/>
  <c r="X34" i="2"/>
  <c r="W34" i="2"/>
  <c r="V34" i="2"/>
  <c r="U34" i="2"/>
  <c r="AF34" i="2" s="1"/>
  <c r="T34" i="2"/>
  <c r="S34" i="2"/>
  <c r="AL34" i="2" s="1"/>
  <c r="AU34" i="2" s="1"/>
  <c r="M34" i="2"/>
  <c r="L34" i="2"/>
  <c r="AI33" i="2"/>
  <c r="AH33" i="2"/>
  <c r="AG33" i="2"/>
  <c r="AE33" i="2"/>
  <c r="AD33" i="2"/>
  <c r="AC33" i="2"/>
  <c r="AB33" i="2"/>
  <c r="AA33" i="2"/>
  <c r="AF33" i="2" s="1"/>
  <c r="Z33" i="2"/>
  <c r="Y33" i="2"/>
  <c r="X33" i="2"/>
  <c r="W33" i="2"/>
  <c r="V33" i="2"/>
  <c r="U33" i="2"/>
  <c r="T33" i="2"/>
  <c r="S33" i="2"/>
  <c r="M33" i="2"/>
  <c r="L33" i="2"/>
  <c r="AK32" i="2"/>
  <c r="AI32" i="2"/>
  <c r="AH32" i="2"/>
  <c r="AG32" i="2"/>
  <c r="AC32" i="2"/>
  <c r="AB32" i="2"/>
  <c r="AA32" i="2"/>
  <c r="Z32" i="2"/>
  <c r="Y32" i="2"/>
  <c r="X32" i="2"/>
  <c r="W32" i="2"/>
  <c r="V32" i="2"/>
  <c r="U32" i="2"/>
  <c r="T32" i="2"/>
  <c r="S32" i="2"/>
  <c r="AL32" i="2" s="1"/>
  <c r="M32" i="2"/>
  <c r="L32" i="2"/>
  <c r="AL31" i="2"/>
  <c r="AT31" i="2" s="1"/>
  <c r="AK31" i="2"/>
  <c r="AQ31" i="2" s="1"/>
  <c r="AJ31" i="2"/>
  <c r="AI31" i="2"/>
  <c r="AH31" i="2"/>
  <c r="AG31" i="2"/>
  <c r="AE31" i="2"/>
  <c r="AC31" i="2"/>
  <c r="AB31" i="2"/>
  <c r="AA31" i="2"/>
  <c r="Z31" i="2"/>
  <c r="Y31" i="2"/>
  <c r="X31" i="2"/>
  <c r="W31" i="2"/>
  <c r="V31" i="2"/>
  <c r="U31" i="2"/>
  <c r="AF31" i="2" s="1"/>
  <c r="AU31" i="2" s="1"/>
  <c r="T31" i="2"/>
  <c r="S31" i="2"/>
  <c r="M31" i="2"/>
  <c r="L31" i="2"/>
  <c r="AI30" i="2"/>
  <c r="AH30" i="2"/>
  <c r="AG30" i="2"/>
  <c r="AF30" i="2"/>
  <c r="AD30" i="2"/>
  <c r="AC30" i="2"/>
  <c r="AB30" i="2"/>
  <c r="AA30" i="2"/>
  <c r="Z30" i="2"/>
  <c r="Y30" i="2"/>
  <c r="X30" i="2"/>
  <c r="W30" i="2"/>
  <c r="V30" i="2"/>
  <c r="U30" i="2"/>
  <c r="AE30" i="2" s="1"/>
  <c r="T30" i="2"/>
  <c r="S30" i="2"/>
  <c r="M30" i="2"/>
  <c r="L30" i="2"/>
  <c r="AK29" i="2"/>
  <c r="AI29" i="2"/>
  <c r="AH29" i="2"/>
  <c r="AG29" i="2"/>
  <c r="AC29" i="2"/>
  <c r="AB29" i="2"/>
  <c r="X29" i="2"/>
  <c r="W29" i="2"/>
  <c r="V29" i="2"/>
  <c r="U29" i="2"/>
  <c r="T29" i="2"/>
  <c r="S29" i="2"/>
  <c r="AL29" i="2" s="1"/>
  <c r="M29" i="2"/>
  <c r="Z29" i="2" s="1"/>
  <c r="L29" i="2"/>
  <c r="AL28" i="2"/>
  <c r="AJ28" i="2"/>
  <c r="AI28" i="2"/>
  <c r="AH28" i="2"/>
  <c r="AG28" i="2"/>
  <c r="AC28" i="2"/>
  <c r="AB28" i="2"/>
  <c r="U28" i="2"/>
  <c r="T28" i="2"/>
  <c r="S28" i="2"/>
  <c r="AK28" i="2" s="1"/>
  <c r="L28" i="2"/>
  <c r="V28" i="2" s="1"/>
  <c r="AI27" i="2"/>
  <c r="AH27" i="2"/>
  <c r="AG27" i="2"/>
  <c r="AC27" i="2"/>
  <c r="AB27" i="2"/>
  <c r="X27" i="2"/>
  <c r="V27" i="2"/>
  <c r="U27" i="2"/>
  <c r="AF27" i="2" s="1"/>
  <c r="T27" i="2"/>
  <c r="S27" i="2"/>
  <c r="AK27" i="2" s="1"/>
  <c r="L27" i="2"/>
  <c r="M27" i="2" s="1"/>
  <c r="AA27" i="2" s="1"/>
  <c r="AK26" i="2"/>
  <c r="AJ26" i="2"/>
  <c r="AI26" i="2"/>
  <c r="AH26" i="2"/>
  <c r="AG26" i="2"/>
  <c r="AC26" i="2"/>
  <c r="AB26" i="2"/>
  <c r="Z26" i="2"/>
  <c r="AE26" i="2" s="1"/>
  <c r="X26" i="2"/>
  <c r="W26" i="2"/>
  <c r="U26" i="2"/>
  <c r="T26" i="2"/>
  <c r="S26" i="2"/>
  <c r="AL26" i="2" s="1"/>
  <c r="M26" i="2"/>
  <c r="L26" i="2"/>
  <c r="V26" i="2" s="1"/>
  <c r="AJ25" i="2"/>
  <c r="AI25" i="2"/>
  <c r="AH25" i="2"/>
  <c r="AG25" i="2"/>
  <c r="AC25" i="2"/>
  <c r="AB25" i="2"/>
  <c r="AA25" i="2"/>
  <c r="Z25" i="2"/>
  <c r="AE25" i="2" s="1"/>
  <c r="Y25" i="2"/>
  <c r="AD25" i="2" s="1"/>
  <c r="X25" i="2"/>
  <c r="W25" i="2"/>
  <c r="V25" i="2"/>
  <c r="U25" i="2"/>
  <c r="T25" i="2"/>
  <c r="S25" i="2"/>
  <c r="AK25" i="2" s="1"/>
  <c r="M25" i="2"/>
  <c r="L25" i="2"/>
  <c r="AK24" i="2"/>
  <c r="AI24" i="2"/>
  <c r="AH24" i="2"/>
  <c r="AG24" i="2"/>
  <c r="AC24" i="2"/>
  <c r="AB24" i="2"/>
  <c r="AA24" i="2"/>
  <c r="Z24" i="2"/>
  <c r="Y24" i="2"/>
  <c r="X24" i="2"/>
  <c r="W24" i="2"/>
  <c r="V24" i="2"/>
  <c r="U24" i="2"/>
  <c r="T24" i="2"/>
  <c r="S24" i="2"/>
  <c r="M24" i="2"/>
  <c r="L24" i="2"/>
  <c r="AK23" i="2"/>
  <c r="AJ23" i="2"/>
  <c r="AI23" i="2"/>
  <c r="AH23" i="2"/>
  <c r="AG23" i="2"/>
  <c r="AC23" i="2"/>
  <c r="AB23" i="2"/>
  <c r="AA23" i="2"/>
  <c r="Z23" i="2"/>
  <c r="AE23" i="2" s="1"/>
  <c r="Y23" i="2"/>
  <c r="X23" i="2"/>
  <c r="W23" i="2"/>
  <c r="V23" i="2"/>
  <c r="U23" i="2"/>
  <c r="AF23" i="2" s="1"/>
  <c r="AU23" i="2" s="1"/>
  <c r="T23" i="2"/>
  <c r="S23" i="2"/>
  <c r="AL23" i="2" s="1"/>
  <c r="M23" i="2"/>
  <c r="L23" i="2"/>
  <c r="AT22" i="2"/>
  <c r="AL22" i="2"/>
  <c r="AI22" i="2"/>
  <c r="AH22" i="2"/>
  <c r="AG22" i="2"/>
  <c r="AF22" i="2"/>
  <c r="AE22" i="2"/>
  <c r="AC22" i="2"/>
  <c r="AB22" i="2"/>
  <c r="AA22" i="2"/>
  <c r="Z22" i="2"/>
  <c r="Y22" i="2"/>
  <c r="AD22" i="2" s="1"/>
  <c r="X22" i="2"/>
  <c r="W22" i="2"/>
  <c r="V22" i="2"/>
  <c r="U22" i="2"/>
  <c r="T22" i="2"/>
  <c r="S22" i="2"/>
  <c r="M22" i="2"/>
  <c r="L22" i="2"/>
  <c r="AK21" i="2"/>
  <c r="AI21" i="2"/>
  <c r="AH21" i="2"/>
  <c r="AG21" i="2"/>
  <c r="AC21" i="2"/>
  <c r="AB21" i="2"/>
  <c r="X21" i="2"/>
  <c r="W21" i="2"/>
  <c r="V21" i="2"/>
  <c r="U21" i="2"/>
  <c r="AE21" i="2" s="1"/>
  <c r="T21" i="2"/>
  <c r="S21" i="2"/>
  <c r="AL21" i="2" s="1"/>
  <c r="M21" i="2"/>
  <c r="Z21" i="2" s="1"/>
  <c r="L21" i="2"/>
  <c r="AL20" i="2"/>
  <c r="AJ20" i="2"/>
  <c r="AI20" i="2"/>
  <c r="AH20" i="2"/>
  <c r="AG20" i="2"/>
  <c r="AC20" i="2"/>
  <c r="AB20" i="2"/>
  <c r="V20" i="2"/>
  <c r="U20" i="2"/>
  <c r="T20" i="2"/>
  <c r="S20" i="2"/>
  <c r="AK20" i="2" s="1"/>
  <c r="L20" i="2"/>
  <c r="AT19" i="2"/>
  <c r="AL19" i="2"/>
  <c r="AK19" i="2"/>
  <c r="AI19" i="2"/>
  <c r="AH19" i="2"/>
  <c r="AG19" i="2"/>
  <c r="AC19" i="2"/>
  <c r="AB19" i="2"/>
  <c r="AA19" i="2"/>
  <c r="X19" i="2"/>
  <c r="V19" i="2"/>
  <c r="U19" i="2"/>
  <c r="AE19" i="2" s="1"/>
  <c r="AN19" i="2" s="1"/>
  <c r="T19" i="2"/>
  <c r="S19" i="2"/>
  <c r="AJ19" i="2" s="1"/>
  <c r="M19" i="2"/>
  <c r="Z19" i="2" s="1"/>
  <c r="L19" i="2"/>
  <c r="W19" i="2" s="1"/>
  <c r="AK18" i="2"/>
  <c r="AJ18" i="2"/>
  <c r="AI18" i="2"/>
  <c r="AH18" i="2"/>
  <c r="AG18" i="2"/>
  <c r="AC18" i="2"/>
  <c r="AB18" i="2"/>
  <c r="W18" i="2"/>
  <c r="U18" i="2"/>
  <c r="T18" i="2"/>
  <c r="S18" i="2"/>
  <c r="AL18" i="2" s="1"/>
  <c r="M18" i="2"/>
  <c r="L18" i="2"/>
  <c r="X18" i="2" s="1"/>
  <c r="AI17" i="2"/>
  <c r="AH17" i="2"/>
  <c r="AG17" i="2"/>
  <c r="AC17" i="2"/>
  <c r="AB17" i="2"/>
  <c r="AA17" i="2"/>
  <c r="AF17" i="2" s="1"/>
  <c r="Z17" i="2"/>
  <c r="AE17" i="2" s="1"/>
  <c r="Y17" i="2"/>
  <c r="AD17" i="2" s="1"/>
  <c r="X17" i="2"/>
  <c r="W17" i="2"/>
  <c r="V17" i="2"/>
  <c r="U17" i="2"/>
  <c r="T17" i="2"/>
  <c r="S17" i="2"/>
  <c r="AK17" i="2" s="1"/>
  <c r="M17" i="2"/>
  <c r="L17" i="2"/>
  <c r="AD16" i="2"/>
  <c r="AC16" i="2"/>
  <c r="AB16" i="2"/>
  <c r="AA16" i="2"/>
  <c r="AF16" i="2" s="1"/>
  <c r="Z16" i="2"/>
  <c r="AE16" i="2" s="1"/>
  <c r="Y16" i="2"/>
  <c r="X16" i="2"/>
  <c r="W16" i="2"/>
  <c r="V16" i="2"/>
  <c r="U16" i="2"/>
  <c r="T16" i="2"/>
  <c r="M16" i="2"/>
  <c r="L16" i="2"/>
  <c r="AC15" i="2"/>
  <c r="AB15" i="2"/>
  <c r="AA15" i="2"/>
  <c r="AF15" i="2" s="1"/>
  <c r="Z15" i="2"/>
  <c r="Y15" i="2"/>
  <c r="X15" i="2"/>
  <c r="W15" i="2"/>
  <c r="V15" i="2"/>
  <c r="U15" i="2"/>
  <c r="T15" i="2"/>
  <c r="M15" i="2"/>
  <c r="L15" i="2"/>
  <c r="AI14" i="2"/>
  <c r="AH14" i="2"/>
  <c r="AG14" i="2"/>
  <c r="AC14" i="2"/>
  <c r="AB14" i="2"/>
  <c r="AA14" i="2"/>
  <c r="AF14" i="2" s="1"/>
  <c r="Z14" i="2"/>
  <c r="Y14" i="2"/>
  <c r="AD14" i="2" s="1"/>
  <c r="X14" i="2"/>
  <c r="W14" i="2"/>
  <c r="V14" i="2"/>
  <c r="U14" i="2"/>
  <c r="AE14" i="2" s="1"/>
  <c r="T14" i="2"/>
  <c r="S14" i="2"/>
  <c r="M14" i="2"/>
  <c r="L14" i="2"/>
  <c r="AK13" i="2"/>
  <c r="AI13" i="2"/>
  <c r="AH13" i="2"/>
  <c r="AG13" i="2"/>
  <c r="AC13" i="2"/>
  <c r="AB13" i="2"/>
  <c r="X13" i="2"/>
  <c r="W13" i="2"/>
  <c r="V13" i="2"/>
  <c r="U13" i="2"/>
  <c r="T13" i="2"/>
  <c r="S13" i="2"/>
  <c r="AL13" i="2" s="1"/>
  <c r="M13" i="2"/>
  <c r="Z13" i="2" s="1"/>
  <c r="AE13" i="2" s="1"/>
  <c r="L13" i="2"/>
  <c r="AL12" i="2"/>
  <c r="AJ12" i="2"/>
  <c r="AI12" i="2"/>
  <c r="AH12" i="2"/>
  <c r="AG12" i="2"/>
  <c r="AC12" i="2"/>
  <c r="AB12" i="2"/>
  <c r="U12" i="2"/>
  <c r="T12" i="2"/>
  <c r="S12" i="2"/>
  <c r="AK12" i="2" s="1"/>
  <c r="L12" i="2"/>
  <c r="W12" i="2" s="1"/>
  <c r="AL11" i="2"/>
  <c r="AU11" i="2" s="1"/>
  <c r="AI11" i="2"/>
  <c r="AH11" i="2"/>
  <c r="AG11" i="2"/>
  <c r="AF11" i="2"/>
  <c r="AC11" i="2"/>
  <c r="AB11" i="2"/>
  <c r="AA11" i="2"/>
  <c r="X11" i="2"/>
  <c r="V11" i="2"/>
  <c r="U11" i="2"/>
  <c r="T11" i="2"/>
  <c r="S11" i="2"/>
  <c r="AJ11" i="2" s="1"/>
  <c r="M11" i="2"/>
  <c r="L11" i="2"/>
  <c r="W11" i="2" s="1"/>
  <c r="AJ10" i="2"/>
  <c r="AI10" i="2"/>
  <c r="AH10" i="2"/>
  <c r="AG10" i="2"/>
  <c r="AC10" i="2"/>
  <c r="AB10" i="2"/>
  <c r="Y10" i="2"/>
  <c r="U10" i="2"/>
  <c r="T10" i="2"/>
  <c r="S10" i="2"/>
  <c r="AL10" i="2" s="1"/>
  <c r="M10" i="2"/>
  <c r="AA10" i="2" s="1"/>
  <c r="L10" i="2"/>
  <c r="AJ9" i="2"/>
  <c r="AO9" i="2" s="1"/>
  <c r="AI9" i="2"/>
  <c r="AH9" i="2"/>
  <c r="AG9" i="2"/>
  <c r="AF9" i="2"/>
  <c r="AE9" i="2"/>
  <c r="AD9" i="2"/>
  <c r="AP9" i="2" s="1"/>
  <c r="AC9" i="2"/>
  <c r="AB9" i="2"/>
  <c r="AA9" i="2"/>
  <c r="Z9" i="2"/>
  <c r="Y9" i="2"/>
  <c r="X9" i="2"/>
  <c r="W9" i="2"/>
  <c r="V9" i="2"/>
  <c r="U9" i="2"/>
  <c r="T9" i="2"/>
  <c r="S9" i="2"/>
  <c r="AK9" i="2" s="1"/>
  <c r="AR9" i="2" s="1"/>
  <c r="M9" i="2"/>
  <c r="L9" i="2"/>
  <c r="AL8" i="2"/>
  <c r="AK8" i="2"/>
  <c r="AI8" i="2"/>
  <c r="AH8" i="2"/>
  <c r="AG8" i="2"/>
  <c r="AC8" i="2"/>
  <c r="AB8" i="2"/>
  <c r="AA8" i="2"/>
  <c r="Z8" i="2"/>
  <c r="Y8" i="2"/>
  <c r="X8" i="2"/>
  <c r="W8" i="2"/>
  <c r="V8" i="2"/>
  <c r="U8" i="2"/>
  <c r="AF8" i="2" s="1"/>
  <c r="T8" i="2"/>
  <c r="S8" i="2"/>
  <c r="AJ8" i="2" s="1"/>
  <c r="AO8" i="2" s="1"/>
  <c r="M8" i="2"/>
  <c r="L8" i="2"/>
  <c r="AI7" i="2"/>
  <c r="AH7" i="2"/>
  <c r="AG7" i="2"/>
  <c r="AF7" i="2"/>
  <c r="AC7" i="2"/>
  <c r="AB7" i="2"/>
  <c r="AA7" i="2"/>
  <c r="Z7" i="2"/>
  <c r="Y7" i="2"/>
  <c r="X7" i="2"/>
  <c r="W7" i="2"/>
  <c r="V7" i="2"/>
  <c r="U7" i="2"/>
  <c r="AE7" i="2" s="1"/>
  <c r="T7" i="2"/>
  <c r="S7" i="2"/>
  <c r="AL7" i="2" s="1"/>
  <c r="M7" i="2"/>
  <c r="L7" i="2"/>
  <c r="AI6" i="2"/>
  <c r="AH6" i="2"/>
  <c r="AG6" i="2"/>
  <c r="AE6" i="2"/>
  <c r="AC6" i="2"/>
  <c r="AB6" i="2"/>
  <c r="AA6" i="2"/>
  <c r="Z6" i="2"/>
  <c r="Y6" i="2"/>
  <c r="AD6" i="2" s="1"/>
  <c r="X6" i="2"/>
  <c r="W6" i="2"/>
  <c r="V6" i="2"/>
  <c r="U6" i="2"/>
  <c r="AF6" i="2" s="1"/>
  <c r="T6" i="2"/>
  <c r="S6" i="2"/>
  <c r="AL6" i="2" s="1"/>
  <c r="M6" i="2"/>
  <c r="L6" i="2"/>
  <c r="AL5" i="2"/>
  <c r="AI5" i="2"/>
  <c r="AH5" i="2"/>
  <c r="AG5" i="2"/>
  <c r="AC5" i="2"/>
  <c r="AB5" i="2"/>
  <c r="X5" i="2"/>
  <c r="V5" i="2"/>
  <c r="U5" i="2"/>
  <c r="T5" i="2"/>
  <c r="S5" i="2"/>
  <c r="AK5" i="2" s="1"/>
  <c r="L5" i="2"/>
  <c r="M5" i="2" s="1"/>
  <c r="AK4" i="2"/>
  <c r="AJ4" i="2"/>
  <c r="AI4" i="2"/>
  <c r="AH4" i="2"/>
  <c r="AG4" i="2"/>
  <c r="AC4" i="2"/>
  <c r="AB4" i="2"/>
  <c r="X4" i="2"/>
  <c r="W4" i="2"/>
  <c r="U4" i="2"/>
  <c r="T4" i="2"/>
  <c r="S4" i="2"/>
  <c r="AL4" i="2" s="1"/>
  <c r="L4" i="2"/>
  <c r="M4" i="2" s="1"/>
  <c r="AL3" i="2"/>
  <c r="AJ3" i="2"/>
  <c r="AI3" i="2"/>
  <c r="AH3" i="2"/>
  <c r="AG3" i="2"/>
  <c r="AC3" i="2"/>
  <c r="AB3" i="2"/>
  <c r="X3" i="2"/>
  <c r="W3" i="2"/>
  <c r="V3" i="2"/>
  <c r="U3" i="2"/>
  <c r="T3" i="2"/>
  <c r="S3" i="2"/>
  <c r="AK3" i="2" s="1"/>
  <c r="L3" i="2"/>
  <c r="M3" i="2" s="1"/>
  <c r="AI2" i="2"/>
  <c r="AH2" i="2"/>
  <c r="AG2" i="2"/>
  <c r="AC2" i="2"/>
  <c r="AB2" i="2"/>
  <c r="AA2" i="2"/>
  <c r="X2" i="2"/>
  <c r="W2" i="2"/>
  <c r="V2" i="2"/>
  <c r="U2" i="2"/>
  <c r="AF2" i="2" s="1"/>
  <c r="T2" i="2"/>
  <c r="S2" i="2"/>
  <c r="AK2" i="2" s="1"/>
  <c r="M2" i="2"/>
  <c r="Z2" i="2" s="1"/>
  <c r="L2" i="2"/>
  <c r="AL281" i="1"/>
  <c r="AK281" i="1"/>
  <c r="AJ281" i="1"/>
  <c r="AI281" i="1"/>
  <c r="AH281" i="1"/>
  <c r="AG281" i="1"/>
  <c r="AC281" i="1"/>
  <c r="AB281" i="1"/>
  <c r="U281" i="1"/>
  <c r="T281" i="1"/>
  <c r="L281" i="1"/>
  <c r="X281" i="1" s="1"/>
  <c r="AL280" i="1"/>
  <c r="AK280" i="1"/>
  <c r="AJ280" i="1"/>
  <c r="AI280" i="1"/>
  <c r="AH280" i="1"/>
  <c r="AG280" i="1"/>
  <c r="AC280" i="1"/>
  <c r="AB280" i="1"/>
  <c r="X280" i="1"/>
  <c r="U280" i="1"/>
  <c r="T280" i="1"/>
  <c r="M280" i="1"/>
  <c r="L280" i="1"/>
  <c r="W280" i="1" s="1"/>
  <c r="AL279" i="1"/>
  <c r="AK279" i="1"/>
  <c r="AJ279" i="1"/>
  <c r="AI279" i="1"/>
  <c r="AH279" i="1"/>
  <c r="AG279" i="1"/>
  <c r="AC279" i="1"/>
  <c r="AB279" i="1"/>
  <c r="U279" i="1"/>
  <c r="T279" i="1"/>
  <c r="L279" i="1"/>
  <c r="W279" i="1" s="1"/>
  <c r="AL278" i="1"/>
  <c r="AK278" i="1"/>
  <c r="AJ278" i="1"/>
  <c r="AI278" i="1"/>
  <c r="AH278" i="1"/>
  <c r="AG278" i="1"/>
  <c r="AC278" i="1"/>
  <c r="AB278" i="1"/>
  <c r="Y278" i="1"/>
  <c r="AD278" i="1" s="1"/>
  <c r="AM278" i="1" s="1"/>
  <c r="X278" i="1"/>
  <c r="W278" i="1"/>
  <c r="V278" i="1"/>
  <c r="U278" i="1"/>
  <c r="T278" i="1"/>
  <c r="L278" i="1"/>
  <c r="M278" i="1" s="1"/>
  <c r="AL277" i="1"/>
  <c r="AK277" i="1"/>
  <c r="AJ277" i="1"/>
  <c r="AI277" i="1"/>
  <c r="AH277" i="1"/>
  <c r="AG277" i="1"/>
  <c r="AC277" i="1"/>
  <c r="AB277" i="1"/>
  <c r="X277" i="1"/>
  <c r="W277" i="1"/>
  <c r="V277" i="1"/>
  <c r="U277" i="1"/>
  <c r="T277" i="1"/>
  <c r="L277" i="1"/>
  <c r="M277" i="1" s="1"/>
  <c r="AL276" i="1"/>
  <c r="AK276" i="1"/>
  <c r="AJ276" i="1"/>
  <c r="AI276" i="1"/>
  <c r="AH276" i="1"/>
  <c r="AG276" i="1"/>
  <c r="AC276" i="1"/>
  <c r="AB276" i="1"/>
  <c r="X276" i="1"/>
  <c r="W276" i="1"/>
  <c r="V276" i="1"/>
  <c r="U276" i="1"/>
  <c r="AF276" i="1" s="1"/>
  <c r="AU276" i="1" s="1"/>
  <c r="T276" i="1"/>
  <c r="M276" i="1"/>
  <c r="AA276" i="1" s="1"/>
  <c r="L276" i="1"/>
  <c r="AL275" i="1"/>
  <c r="AK275" i="1"/>
  <c r="AJ275" i="1"/>
  <c r="AI275" i="1"/>
  <c r="AH275" i="1"/>
  <c r="AG275" i="1"/>
  <c r="AC275" i="1"/>
  <c r="AB275" i="1"/>
  <c r="AA275" i="1"/>
  <c r="W275" i="1"/>
  <c r="V275" i="1"/>
  <c r="U275" i="1"/>
  <c r="T275" i="1"/>
  <c r="M275" i="1"/>
  <c r="L275" i="1"/>
  <c r="X275" i="1" s="1"/>
  <c r="AL274" i="1"/>
  <c r="AK274" i="1"/>
  <c r="AJ274" i="1"/>
  <c r="AI274" i="1"/>
  <c r="AH274" i="1"/>
  <c r="AG274" i="1"/>
  <c r="AC274" i="1"/>
  <c r="AB274" i="1"/>
  <c r="U274" i="1"/>
  <c r="T274" i="1"/>
  <c r="L274" i="1"/>
  <c r="AL273" i="1"/>
  <c r="AK273" i="1"/>
  <c r="AJ273" i="1"/>
  <c r="AI273" i="1"/>
  <c r="AH273" i="1"/>
  <c r="AG273" i="1"/>
  <c r="AC273" i="1"/>
  <c r="AB273" i="1"/>
  <c r="U273" i="1"/>
  <c r="T273" i="1"/>
  <c r="L273" i="1"/>
  <c r="X273" i="1" s="1"/>
  <c r="BF272" i="1"/>
  <c r="AC272" i="1"/>
  <c r="AB272" i="1"/>
  <c r="U272" i="1"/>
  <c r="T272" i="1"/>
  <c r="L272" i="1"/>
  <c r="X272" i="1" s="1"/>
  <c r="AL271" i="1"/>
  <c r="AK271" i="1"/>
  <c r="AJ271" i="1"/>
  <c r="AI271" i="1"/>
  <c r="AH271" i="1"/>
  <c r="AG271" i="1"/>
  <c r="AC271" i="1"/>
  <c r="AB271" i="1"/>
  <c r="AA271" i="1"/>
  <c r="AF271" i="1" s="1"/>
  <c r="X271" i="1"/>
  <c r="U271" i="1"/>
  <c r="T271" i="1"/>
  <c r="M271" i="1"/>
  <c r="L271" i="1"/>
  <c r="W271" i="1" s="1"/>
  <c r="AL270" i="1"/>
  <c r="AK270" i="1"/>
  <c r="AJ270" i="1"/>
  <c r="AI270" i="1"/>
  <c r="AH270" i="1"/>
  <c r="AG270" i="1"/>
  <c r="AC270" i="1"/>
  <c r="AB270" i="1"/>
  <c r="U270" i="1"/>
  <c r="T270" i="1"/>
  <c r="L270" i="1"/>
  <c r="AL269" i="1"/>
  <c r="AK269" i="1"/>
  <c r="AJ269" i="1"/>
  <c r="AI269" i="1"/>
  <c r="AH269" i="1"/>
  <c r="AG269" i="1"/>
  <c r="AC269" i="1"/>
  <c r="AB269" i="1"/>
  <c r="X269" i="1"/>
  <c r="W269" i="1"/>
  <c r="V269" i="1"/>
  <c r="U269" i="1"/>
  <c r="T269" i="1"/>
  <c r="L269" i="1"/>
  <c r="M269" i="1" s="1"/>
  <c r="Y269" i="1" s="1"/>
  <c r="AD269" i="1" s="1"/>
  <c r="AL268" i="1"/>
  <c r="AK268" i="1"/>
  <c r="AJ268" i="1"/>
  <c r="AI268" i="1"/>
  <c r="AH268" i="1"/>
  <c r="AG268" i="1"/>
  <c r="AC268" i="1"/>
  <c r="AB268" i="1"/>
  <c r="X268" i="1"/>
  <c r="W268" i="1"/>
  <c r="V268" i="1"/>
  <c r="U268" i="1"/>
  <c r="T268" i="1"/>
  <c r="L268" i="1"/>
  <c r="M268" i="1" s="1"/>
  <c r="AL267" i="1"/>
  <c r="AK267" i="1"/>
  <c r="AJ267" i="1"/>
  <c r="AI267" i="1"/>
  <c r="AH267" i="1"/>
  <c r="AG267" i="1"/>
  <c r="AC267" i="1"/>
  <c r="AB267" i="1"/>
  <c r="X267" i="1"/>
  <c r="W267" i="1"/>
  <c r="V267" i="1"/>
  <c r="U267" i="1"/>
  <c r="T267" i="1"/>
  <c r="M267" i="1"/>
  <c r="AA267" i="1" s="1"/>
  <c r="L267" i="1"/>
  <c r="AL266" i="1"/>
  <c r="AK266" i="1"/>
  <c r="AJ266" i="1"/>
  <c r="AI266" i="1"/>
  <c r="AH266" i="1"/>
  <c r="AG266" i="1"/>
  <c r="AC266" i="1"/>
  <c r="AB266" i="1"/>
  <c r="W266" i="1"/>
  <c r="V266" i="1"/>
  <c r="U266" i="1"/>
  <c r="T266" i="1"/>
  <c r="M266" i="1"/>
  <c r="L266" i="1"/>
  <c r="X266" i="1" s="1"/>
  <c r="AL265" i="1"/>
  <c r="AK265" i="1"/>
  <c r="AJ265" i="1"/>
  <c r="AI265" i="1"/>
  <c r="AH265" i="1"/>
  <c r="AG265" i="1"/>
  <c r="AC265" i="1"/>
  <c r="AB265" i="1"/>
  <c r="U265" i="1"/>
  <c r="T265" i="1"/>
  <c r="L265" i="1"/>
  <c r="AL264" i="1"/>
  <c r="AK264" i="1"/>
  <c r="AJ264" i="1"/>
  <c r="AI264" i="1"/>
  <c r="AH264" i="1"/>
  <c r="AG264" i="1"/>
  <c r="AC264" i="1"/>
  <c r="AB264" i="1"/>
  <c r="U264" i="1"/>
  <c r="T264" i="1"/>
  <c r="L264" i="1"/>
  <c r="X264" i="1" s="1"/>
  <c r="AL263" i="1"/>
  <c r="AK263" i="1"/>
  <c r="AJ263" i="1"/>
  <c r="AI263" i="1"/>
  <c r="AH263" i="1"/>
  <c r="AG263" i="1"/>
  <c r="AC263" i="1"/>
  <c r="AB263" i="1"/>
  <c r="AA263" i="1"/>
  <c r="AF263" i="1" s="1"/>
  <c r="X263" i="1"/>
  <c r="W263" i="1"/>
  <c r="U263" i="1"/>
  <c r="T263" i="1"/>
  <c r="M263" i="1"/>
  <c r="L263" i="1"/>
  <c r="V263" i="1" s="1"/>
  <c r="AL262" i="1"/>
  <c r="AK262" i="1"/>
  <c r="AJ262" i="1"/>
  <c r="AI262" i="1"/>
  <c r="AH262" i="1"/>
  <c r="AG262" i="1"/>
  <c r="AC262" i="1"/>
  <c r="AB262" i="1"/>
  <c r="W262" i="1"/>
  <c r="U262" i="1"/>
  <c r="T262" i="1"/>
  <c r="L262" i="1"/>
  <c r="AL261" i="1"/>
  <c r="AK261" i="1"/>
  <c r="AJ261" i="1"/>
  <c r="AI261" i="1"/>
  <c r="AH261" i="1"/>
  <c r="AG261" i="1"/>
  <c r="AC261" i="1"/>
  <c r="AB261" i="1"/>
  <c r="W261" i="1"/>
  <c r="V261" i="1"/>
  <c r="U261" i="1"/>
  <c r="T261" i="1"/>
  <c r="L261" i="1"/>
  <c r="M261" i="1" s="1"/>
  <c r="Y261" i="1" s="1"/>
  <c r="AD261" i="1" s="1"/>
  <c r="AL260" i="1"/>
  <c r="AK260" i="1"/>
  <c r="AJ260" i="1"/>
  <c r="AI260" i="1"/>
  <c r="AH260" i="1"/>
  <c r="AG260" i="1"/>
  <c r="AC260" i="1"/>
  <c r="AB260" i="1"/>
  <c r="X260" i="1"/>
  <c r="W260" i="1"/>
  <c r="V260" i="1"/>
  <c r="U260" i="1"/>
  <c r="T260" i="1"/>
  <c r="L260" i="1"/>
  <c r="M260" i="1" s="1"/>
  <c r="AL259" i="1"/>
  <c r="AK259" i="1"/>
  <c r="AJ259" i="1"/>
  <c r="AI259" i="1"/>
  <c r="AH259" i="1"/>
  <c r="AG259" i="1"/>
  <c r="AC259" i="1"/>
  <c r="AB259" i="1"/>
  <c r="X259" i="1"/>
  <c r="W259" i="1"/>
  <c r="V259" i="1"/>
  <c r="U259" i="1"/>
  <c r="T259" i="1"/>
  <c r="M259" i="1"/>
  <c r="AA259" i="1" s="1"/>
  <c r="L259" i="1"/>
  <c r="AL258" i="1"/>
  <c r="AK258" i="1"/>
  <c r="AJ258" i="1"/>
  <c r="AI258" i="1"/>
  <c r="AH258" i="1"/>
  <c r="AG258" i="1"/>
  <c r="AC258" i="1"/>
  <c r="AB258" i="1"/>
  <c r="X258" i="1"/>
  <c r="W258" i="1"/>
  <c r="V258" i="1"/>
  <c r="U258" i="1"/>
  <c r="T258" i="1"/>
  <c r="M258" i="1"/>
  <c r="AA258" i="1" s="1"/>
  <c r="L258" i="1"/>
  <c r="AL257" i="1"/>
  <c r="AK257" i="1"/>
  <c r="AJ257" i="1"/>
  <c r="AI257" i="1"/>
  <c r="AH257" i="1"/>
  <c r="AG257" i="1"/>
  <c r="AC257" i="1"/>
  <c r="AB257" i="1"/>
  <c r="V257" i="1"/>
  <c r="U257" i="1"/>
  <c r="T257" i="1"/>
  <c r="M257" i="1"/>
  <c r="L257" i="1"/>
  <c r="AL256" i="1"/>
  <c r="AK256" i="1"/>
  <c r="AJ256" i="1"/>
  <c r="AI256" i="1"/>
  <c r="AH256" i="1"/>
  <c r="AG256" i="1"/>
  <c r="AC256" i="1"/>
  <c r="AB256" i="1"/>
  <c r="U256" i="1"/>
  <c r="T256" i="1"/>
  <c r="L256" i="1"/>
  <c r="AL255" i="1"/>
  <c r="AT255" i="1" s="1"/>
  <c r="AK255" i="1"/>
  <c r="AJ255" i="1"/>
  <c r="AN255" i="1" s="1"/>
  <c r="AI255" i="1"/>
  <c r="AH255" i="1"/>
  <c r="AG255" i="1"/>
  <c r="AC255" i="1"/>
  <c r="AB255" i="1"/>
  <c r="X255" i="1"/>
  <c r="U255" i="1"/>
  <c r="T255" i="1"/>
  <c r="M255" i="1"/>
  <c r="Z255" i="1" s="1"/>
  <c r="AE255" i="1" s="1"/>
  <c r="AQ255" i="1" s="1"/>
  <c r="L255" i="1"/>
  <c r="W255" i="1" s="1"/>
  <c r="AL254" i="1"/>
  <c r="AK254" i="1"/>
  <c r="AJ254" i="1"/>
  <c r="AI254" i="1"/>
  <c r="AH254" i="1"/>
  <c r="AG254" i="1"/>
  <c r="AC254" i="1"/>
  <c r="AB254" i="1"/>
  <c r="AA254" i="1"/>
  <c r="AF254" i="1" s="1"/>
  <c r="X254" i="1"/>
  <c r="W254" i="1"/>
  <c r="U254" i="1"/>
  <c r="T254" i="1"/>
  <c r="M254" i="1"/>
  <c r="Y254" i="1" s="1"/>
  <c r="AD254" i="1" s="1"/>
  <c r="AP254" i="1" s="1"/>
  <c r="L254" i="1"/>
  <c r="V254" i="1" s="1"/>
  <c r="AL253" i="1"/>
  <c r="AK253" i="1"/>
  <c r="AJ253" i="1"/>
  <c r="AI253" i="1"/>
  <c r="AH253" i="1"/>
  <c r="AG253" i="1"/>
  <c r="AC253" i="1"/>
  <c r="AB253" i="1"/>
  <c r="V253" i="1"/>
  <c r="U253" i="1"/>
  <c r="T253" i="1"/>
  <c r="L253" i="1"/>
  <c r="AS252" i="1"/>
  <c r="AL252" i="1"/>
  <c r="AK252" i="1"/>
  <c r="AJ252" i="1"/>
  <c r="AI252" i="1"/>
  <c r="AH252" i="1"/>
  <c r="AG252" i="1"/>
  <c r="AC252" i="1"/>
  <c r="AB252" i="1"/>
  <c r="X252" i="1"/>
  <c r="W252" i="1"/>
  <c r="V252" i="1"/>
  <c r="U252" i="1"/>
  <c r="T252" i="1"/>
  <c r="L252" i="1"/>
  <c r="M252" i="1" s="1"/>
  <c r="Y252" i="1" s="1"/>
  <c r="AD252" i="1" s="1"/>
  <c r="AM252" i="1" s="1"/>
  <c r="AL251" i="1"/>
  <c r="AK251" i="1"/>
  <c r="AJ251" i="1"/>
  <c r="AI251" i="1"/>
  <c r="AH251" i="1"/>
  <c r="AG251" i="1"/>
  <c r="AF251" i="1"/>
  <c r="AU251" i="1" s="1"/>
  <c r="AC251" i="1"/>
  <c r="AB251" i="1"/>
  <c r="X251" i="1"/>
  <c r="W251" i="1"/>
  <c r="V251" i="1"/>
  <c r="U251" i="1"/>
  <c r="T251" i="1"/>
  <c r="M251" i="1"/>
  <c r="AA251" i="1" s="1"/>
  <c r="L251" i="1"/>
  <c r="AL250" i="1"/>
  <c r="AK250" i="1"/>
  <c r="AJ250" i="1"/>
  <c r="AI250" i="1"/>
  <c r="AH250" i="1"/>
  <c r="AG250" i="1"/>
  <c r="AC250" i="1"/>
  <c r="AB250" i="1"/>
  <c r="X250" i="1"/>
  <c r="W250" i="1"/>
  <c r="V250" i="1"/>
  <c r="U250" i="1"/>
  <c r="T250" i="1"/>
  <c r="M250" i="1"/>
  <c r="L250" i="1"/>
  <c r="AL249" i="1"/>
  <c r="AK249" i="1"/>
  <c r="AJ249" i="1"/>
  <c r="AI249" i="1"/>
  <c r="AH249" i="1"/>
  <c r="AG249" i="1"/>
  <c r="AC249" i="1"/>
  <c r="AB249" i="1"/>
  <c r="U249" i="1"/>
  <c r="T249" i="1"/>
  <c r="L249" i="1"/>
  <c r="AL248" i="1"/>
  <c r="AK248" i="1"/>
  <c r="AJ248" i="1"/>
  <c r="AI248" i="1"/>
  <c r="AH248" i="1"/>
  <c r="AG248" i="1"/>
  <c r="AC248" i="1"/>
  <c r="AB248" i="1"/>
  <c r="U248" i="1"/>
  <c r="T248" i="1"/>
  <c r="L248" i="1"/>
  <c r="AL247" i="1"/>
  <c r="AK247" i="1"/>
  <c r="AJ247" i="1"/>
  <c r="AI247" i="1"/>
  <c r="AH247" i="1"/>
  <c r="AG247" i="1"/>
  <c r="AC247" i="1"/>
  <c r="AB247" i="1"/>
  <c r="Y247" i="1"/>
  <c r="AD247" i="1" s="1"/>
  <c r="AM247" i="1" s="1"/>
  <c r="X247" i="1"/>
  <c r="W247" i="1"/>
  <c r="V247" i="1"/>
  <c r="U247" i="1"/>
  <c r="T247" i="1"/>
  <c r="M247" i="1"/>
  <c r="AA247" i="1" s="1"/>
  <c r="L247" i="1"/>
  <c r="AL246" i="1"/>
  <c r="AK246" i="1"/>
  <c r="AJ246" i="1"/>
  <c r="AI246" i="1"/>
  <c r="AH246" i="1"/>
  <c r="AG246" i="1"/>
  <c r="AC246" i="1"/>
  <c r="AB246" i="1"/>
  <c r="X246" i="1"/>
  <c r="U246" i="1"/>
  <c r="T246" i="1"/>
  <c r="L246" i="1"/>
  <c r="W246" i="1" s="1"/>
  <c r="AL245" i="1"/>
  <c r="AK245" i="1"/>
  <c r="AJ245" i="1"/>
  <c r="AI245" i="1"/>
  <c r="AH245" i="1"/>
  <c r="AG245" i="1"/>
  <c r="AC245" i="1"/>
  <c r="AB245" i="1"/>
  <c r="Y245" i="1"/>
  <c r="X245" i="1"/>
  <c r="W245" i="1"/>
  <c r="U245" i="1"/>
  <c r="AD245" i="1" s="1"/>
  <c r="AS245" i="1" s="1"/>
  <c r="T245" i="1"/>
  <c r="M245" i="1"/>
  <c r="AA245" i="1" s="1"/>
  <c r="AF245" i="1" s="1"/>
  <c r="L245" i="1"/>
  <c r="V245" i="1" s="1"/>
  <c r="AL244" i="1"/>
  <c r="AK244" i="1"/>
  <c r="AJ244" i="1"/>
  <c r="AI244" i="1"/>
  <c r="AH244" i="1"/>
  <c r="AG244" i="1"/>
  <c r="AC244" i="1"/>
  <c r="AB244" i="1"/>
  <c r="X244" i="1"/>
  <c r="V244" i="1"/>
  <c r="U244" i="1"/>
  <c r="T244" i="1"/>
  <c r="M244" i="1"/>
  <c r="AA244" i="1" s="1"/>
  <c r="AF244" i="1" s="1"/>
  <c r="AR244" i="1" s="1"/>
  <c r="L244" i="1"/>
  <c r="W244" i="1" s="1"/>
  <c r="AL243" i="1"/>
  <c r="AK243" i="1"/>
  <c r="AJ243" i="1"/>
  <c r="AI243" i="1"/>
  <c r="AH243" i="1"/>
  <c r="AG243" i="1"/>
  <c r="AC243" i="1"/>
  <c r="AB243" i="1"/>
  <c r="X243" i="1"/>
  <c r="W243" i="1"/>
  <c r="U243" i="1"/>
  <c r="T243" i="1"/>
  <c r="L243" i="1"/>
  <c r="M243" i="1" s="1"/>
  <c r="AL242" i="1"/>
  <c r="AK242" i="1"/>
  <c r="AJ242" i="1"/>
  <c r="AI242" i="1"/>
  <c r="AH242" i="1"/>
  <c r="AG242" i="1"/>
  <c r="AC242" i="1"/>
  <c r="AB242" i="1"/>
  <c r="X242" i="1"/>
  <c r="W242" i="1"/>
  <c r="V242" i="1"/>
  <c r="U242" i="1"/>
  <c r="T242" i="1"/>
  <c r="L242" i="1"/>
  <c r="M242" i="1" s="1"/>
  <c r="AL241" i="1"/>
  <c r="AK241" i="1"/>
  <c r="AJ241" i="1"/>
  <c r="AO241" i="1" s="1"/>
  <c r="AI241" i="1"/>
  <c r="AH241" i="1"/>
  <c r="AG241" i="1"/>
  <c r="AC241" i="1"/>
  <c r="AB241" i="1"/>
  <c r="AA241" i="1"/>
  <c r="Z241" i="1"/>
  <c r="Y241" i="1"/>
  <c r="X241" i="1"/>
  <c r="W241" i="1"/>
  <c r="V241" i="1"/>
  <c r="U241" i="1"/>
  <c r="AF241" i="1" s="1"/>
  <c r="T241" i="1"/>
  <c r="M241" i="1"/>
  <c r="L241" i="1"/>
  <c r="AL240" i="1"/>
  <c r="AK240" i="1"/>
  <c r="AJ240" i="1"/>
  <c r="AI240" i="1"/>
  <c r="AH240" i="1"/>
  <c r="AG240" i="1"/>
  <c r="AC240" i="1"/>
  <c r="AB240" i="1"/>
  <c r="AA240" i="1"/>
  <c r="Z240" i="1"/>
  <c r="AE240" i="1" s="1"/>
  <c r="Y240" i="1"/>
  <c r="X240" i="1"/>
  <c r="W240" i="1"/>
  <c r="V240" i="1"/>
  <c r="U240" i="1"/>
  <c r="AF240" i="1" s="1"/>
  <c r="T240" i="1"/>
  <c r="M240" i="1"/>
  <c r="L240" i="1"/>
  <c r="AL239" i="1"/>
  <c r="AU239" i="1" s="1"/>
  <c r="AK239" i="1"/>
  <c r="AJ239" i="1"/>
  <c r="AI239" i="1"/>
  <c r="AH239" i="1"/>
  <c r="AG239" i="1"/>
  <c r="AC239" i="1"/>
  <c r="AB239" i="1"/>
  <c r="AA239" i="1"/>
  <c r="Z239" i="1"/>
  <c r="Y239" i="1"/>
  <c r="AD239" i="1" s="1"/>
  <c r="X239" i="1"/>
  <c r="W239" i="1"/>
  <c r="V239" i="1"/>
  <c r="U239" i="1"/>
  <c r="AF239" i="1" s="1"/>
  <c r="AR239" i="1" s="1"/>
  <c r="T239" i="1"/>
  <c r="M239" i="1"/>
  <c r="L239" i="1"/>
  <c r="AL238" i="1"/>
  <c r="AU238" i="1" s="1"/>
  <c r="AK238" i="1"/>
  <c r="AJ238" i="1"/>
  <c r="AI238" i="1"/>
  <c r="AH238" i="1"/>
  <c r="AG238" i="1"/>
  <c r="AF238" i="1"/>
  <c r="AC238" i="1"/>
  <c r="AB238" i="1"/>
  <c r="AA238" i="1"/>
  <c r="Z238" i="1"/>
  <c r="Y238" i="1"/>
  <c r="X238" i="1"/>
  <c r="W238" i="1"/>
  <c r="V238" i="1"/>
  <c r="U238" i="1"/>
  <c r="AE238" i="1" s="1"/>
  <c r="AN238" i="1" s="1"/>
  <c r="T238" i="1"/>
  <c r="M238" i="1"/>
  <c r="L238" i="1"/>
  <c r="AL237" i="1"/>
  <c r="AT237" i="1" s="1"/>
  <c r="AK237" i="1"/>
  <c r="AJ237" i="1"/>
  <c r="AN237" i="1" s="1"/>
  <c r="AI237" i="1"/>
  <c r="AH237" i="1"/>
  <c r="AG237" i="1"/>
  <c r="AE237" i="1"/>
  <c r="AQ237" i="1" s="1"/>
  <c r="AC237" i="1"/>
  <c r="AB237" i="1"/>
  <c r="AA237" i="1"/>
  <c r="Z237" i="1"/>
  <c r="Y237" i="1"/>
  <c r="X237" i="1"/>
  <c r="W237" i="1"/>
  <c r="V237" i="1"/>
  <c r="U237" i="1"/>
  <c r="AD237" i="1" s="1"/>
  <c r="AP237" i="1" s="1"/>
  <c r="T237" i="1"/>
  <c r="M237" i="1"/>
  <c r="L237" i="1"/>
  <c r="AT236" i="1"/>
  <c r="AL236" i="1"/>
  <c r="AK236" i="1"/>
  <c r="AJ236" i="1"/>
  <c r="AI236" i="1"/>
  <c r="AH236" i="1"/>
  <c r="AG236" i="1"/>
  <c r="AF236" i="1"/>
  <c r="AR236" i="1" s="1"/>
  <c r="AD236" i="1"/>
  <c r="AP236" i="1" s="1"/>
  <c r="AC236" i="1"/>
  <c r="AB236" i="1"/>
  <c r="AA236" i="1"/>
  <c r="Z236" i="1"/>
  <c r="Y236" i="1"/>
  <c r="X236" i="1"/>
  <c r="W236" i="1"/>
  <c r="V236" i="1"/>
  <c r="U236" i="1"/>
  <c r="AE236" i="1" s="1"/>
  <c r="T236" i="1"/>
  <c r="M236" i="1"/>
  <c r="L236" i="1"/>
  <c r="AL235" i="1"/>
  <c r="AK235" i="1"/>
  <c r="AJ235" i="1"/>
  <c r="AI235" i="1"/>
  <c r="AH235" i="1"/>
  <c r="AG235" i="1"/>
  <c r="AC235" i="1"/>
  <c r="AB235" i="1"/>
  <c r="AA235" i="1"/>
  <c r="Z235" i="1"/>
  <c r="Y235" i="1"/>
  <c r="X235" i="1"/>
  <c r="W235" i="1"/>
  <c r="V235" i="1"/>
  <c r="U235" i="1"/>
  <c r="T235" i="1"/>
  <c r="M235" i="1"/>
  <c r="L235" i="1"/>
  <c r="AR234" i="1"/>
  <c r="AL234" i="1"/>
  <c r="AU234" i="1" s="1"/>
  <c r="AK234" i="1"/>
  <c r="AJ234" i="1"/>
  <c r="AI234" i="1"/>
  <c r="AH234" i="1"/>
  <c r="AG234" i="1"/>
  <c r="AF234" i="1"/>
  <c r="AE234" i="1"/>
  <c r="AQ234" i="1" s="1"/>
  <c r="AD234" i="1"/>
  <c r="AP234" i="1" s="1"/>
  <c r="AC234" i="1"/>
  <c r="AB234" i="1"/>
  <c r="AA234" i="1"/>
  <c r="Z234" i="1"/>
  <c r="Y234" i="1"/>
  <c r="X234" i="1"/>
  <c r="W234" i="1"/>
  <c r="V234" i="1"/>
  <c r="U234" i="1"/>
  <c r="T234" i="1"/>
  <c r="M234" i="1"/>
  <c r="L234" i="1"/>
  <c r="AL233" i="1"/>
  <c r="AK233" i="1"/>
  <c r="AJ233" i="1"/>
  <c r="AI233" i="1"/>
  <c r="AH233" i="1"/>
  <c r="AG233" i="1"/>
  <c r="AC233" i="1"/>
  <c r="AB233" i="1"/>
  <c r="AA233" i="1"/>
  <c r="Z233" i="1"/>
  <c r="Y233" i="1"/>
  <c r="X233" i="1"/>
  <c r="W233" i="1"/>
  <c r="V233" i="1"/>
  <c r="U233" i="1"/>
  <c r="T233" i="1"/>
  <c r="M233" i="1"/>
  <c r="L233" i="1"/>
  <c r="AL232" i="1"/>
  <c r="AK232" i="1"/>
  <c r="AJ232" i="1"/>
  <c r="AI232" i="1"/>
  <c r="AH232" i="1"/>
  <c r="AG232" i="1"/>
  <c r="AC232" i="1"/>
  <c r="AB232" i="1"/>
  <c r="AA232" i="1"/>
  <c r="Z232" i="1"/>
  <c r="Y232" i="1"/>
  <c r="X232" i="1"/>
  <c r="W232" i="1"/>
  <c r="V232" i="1"/>
  <c r="U232" i="1"/>
  <c r="AF232" i="1" s="1"/>
  <c r="AR232" i="1" s="1"/>
  <c r="T232" i="1"/>
  <c r="M232" i="1"/>
  <c r="L232" i="1"/>
  <c r="AO231" i="1"/>
  <c r="AL231" i="1"/>
  <c r="AU231" i="1" s="1"/>
  <c r="AK231" i="1"/>
  <c r="AJ231" i="1"/>
  <c r="AI231" i="1"/>
  <c r="AH231" i="1"/>
  <c r="AG231" i="1"/>
  <c r="AC231" i="1"/>
  <c r="AB231" i="1"/>
  <c r="AA231" i="1"/>
  <c r="Z231" i="1"/>
  <c r="Y231" i="1"/>
  <c r="X231" i="1"/>
  <c r="W231" i="1"/>
  <c r="V231" i="1"/>
  <c r="U231" i="1"/>
  <c r="AF231" i="1" s="1"/>
  <c r="AR231" i="1" s="1"/>
  <c r="T231" i="1"/>
  <c r="M231" i="1"/>
  <c r="L231" i="1"/>
  <c r="AL230" i="1"/>
  <c r="AK230" i="1"/>
  <c r="AJ230" i="1"/>
  <c r="AI230" i="1"/>
  <c r="AH230" i="1"/>
  <c r="AG230" i="1"/>
  <c r="AF230" i="1"/>
  <c r="AR230" i="1" s="1"/>
  <c r="AC230" i="1"/>
  <c r="AB230" i="1"/>
  <c r="AA230" i="1"/>
  <c r="Z230" i="1"/>
  <c r="Y230" i="1"/>
  <c r="X230" i="1"/>
  <c r="W230" i="1"/>
  <c r="V230" i="1"/>
  <c r="U230" i="1"/>
  <c r="AE230" i="1" s="1"/>
  <c r="AQ230" i="1" s="1"/>
  <c r="T230" i="1"/>
  <c r="M230" i="1"/>
  <c r="L230" i="1"/>
  <c r="AL229" i="1"/>
  <c r="AT229" i="1" s="1"/>
  <c r="AK229" i="1"/>
  <c r="AJ229" i="1"/>
  <c r="AN229" i="1" s="1"/>
  <c r="AI229" i="1"/>
  <c r="AH229" i="1"/>
  <c r="AG229" i="1"/>
  <c r="AE229" i="1"/>
  <c r="AQ229" i="1" s="1"/>
  <c r="AC229" i="1"/>
  <c r="AB229" i="1"/>
  <c r="AA229" i="1"/>
  <c r="Z229" i="1"/>
  <c r="Y229" i="1"/>
  <c r="X229" i="1"/>
  <c r="W229" i="1"/>
  <c r="V229" i="1"/>
  <c r="U229" i="1"/>
  <c r="AD229" i="1" s="1"/>
  <c r="T229" i="1"/>
  <c r="M229" i="1"/>
  <c r="L229" i="1"/>
  <c r="AT228" i="1"/>
  <c r="AN228" i="1"/>
  <c r="AL228" i="1"/>
  <c r="AK228" i="1"/>
  <c r="AJ228" i="1"/>
  <c r="AI228" i="1"/>
  <c r="AH228" i="1"/>
  <c r="AG228" i="1"/>
  <c r="AF228" i="1"/>
  <c r="AD228" i="1"/>
  <c r="AP228" i="1" s="1"/>
  <c r="AC228" i="1"/>
  <c r="AB228" i="1"/>
  <c r="AA228" i="1"/>
  <c r="Z228" i="1"/>
  <c r="Y228" i="1"/>
  <c r="X228" i="1"/>
  <c r="W228" i="1"/>
  <c r="V228" i="1"/>
  <c r="U228" i="1"/>
  <c r="AE228" i="1" s="1"/>
  <c r="AQ228" i="1" s="1"/>
  <c r="T228" i="1"/>
  <c r="M228" i="1"/>
  <c r="L228" i="1"/>
  <c r="AS227" i="1"/>
  <c r="AL227" i="1"/>
  <c r="AK227" i="1"/>
  <c r="AJ227" i="1"/>
  <c r="AI227" i="1"/>
  <c r="AH227" i="1"/>
  <c r="AG227" i="1"/>
  <c r="AF227" i="1"/>
  <c r="AC227" i="1"/>
  <c r="AB227" i="1"/>
  <c r="AA227" i="1"/>
  <c r="Z227" i="1"/>
  <c r="Y227" i="1"/>
  <c r="X227" i="1"/>
  <c r="W227" i="1"/>
  <c r="V227" i="1"/>
  <c r="U227" i="1"/>
  <c r="AD227" i="1" s="1"/>
  <c r="AM227" i="1" s="1"/>
  <c r="T227" i="1"/>
  <c r="M227" i="1"/>
  <c r="L227" i="1"/>
  <c r="AU226" i="1"/>
  <c r="AT226" i="1"/>
  <c r="AR226" i="1"/>
  <c r="AL226" i="1"/>
  <c r="AK226" i="1"/>
  <c r="AJ226" i="1"/>
  <c r="AI226" i="1"/>
  <c r="AH226" i="1"/>
  <c r="AG226" i="1"/>
  <c r="AF226" i="1"/>
  <c r="AE226" i="1"/>
  <c r="AQ226" i="1" s="1"/>
  <c r="AD226" i="1"/>
  <c r="AP226" i="1" s="1"/>
  <c r="AC226" i="1"/>
  <c r="AB226" i="1"/>
  <c r="AA226" i="1"/>
  <c r="Z226" i="1"/>
  <c r="Y226" i="1"/>
  <c r="X226" i="1"/>
  <c r="W226" i="1"/>
  <c r="V226" i="1"/>
  <c r="U226" i="1"/>
  <c r="T226" i="1"/>
  <c r="M226" i="1"/>
  <c r="L226" i="1"/>
  <c r="AL225" i="1"/>
  <c r="AK225" i="1"/>
  <c r="AJ225" i="1"/>
  <c r="AI225" i="1"/>
  <c r="AH225" i="1"/>
  <c r="AG225" i="1"/>
  <c r="AC225" i="1"/>
  <c r="AB225" i="1"/>
  <c r="AA225" i="1"/>
  <c r="Z225" i="1"/>
  <c r="Y225" i="1"/>
  <c r="X225" i="1"/>
  <c r="W225" i="1"/>
  <c r="V225" i="1"/>
  <c r="U225" i="1"/>
  <c r="AF225" i="1" s="1"/>
  <c r="AO225" i="1" s="1"/>
  <c r="T225" i="1"/>
  <c r="M225" i="1"/>
  <c r="L225" i="1"/>
  <c r="AU224" i="1"/>
  <c r="AL224" i="1"/>
  <c r="AK224" i="1"/>
  <c r="AJ224" i="1"/>
  <c r="AI224" i="1"/>
  <c r="AH224" i="1"/>
  <c r="AG224" i="1"/>
  <c r="AC224" i="1"/>
  <c r="AB224" i="1"/>
  <c r="AA224" i="1"/>
  <c r="Z224" i="1"/>
  <c r="Y224" i="1"/>
  <c r="X224" i="1"/>
  <c r="W224" i="1"/>
  <c r="V224" i="1"/>
  <c r="U224" i="1"/>
  <c r="AF224" i="1" s="1"/>
  <c r="T224" i="1"/>
  <c r="M224" i="1"/>
  <c r="L224" i="1"/>
  <c r="AU223" i="1"/>
  <c r="AO223" i="1"/>
  <c r="AL223" i="1"/>
  <c r="AT223" i="1" s="1"/>
  <c r="AK223" i="1"/>
  <c r="AR223" i="1" s="1"/>
  <c r="AJ223" i="1"/>
  <c r="AI223" i="1"/>
  <c r="AH223" i="1"/>
  <c r="AG223" i="1"/>
  <c r="AE223" i="1"/>
  <c r="AQ223" i="1" s="1"/>
  <c r="AD223" i="1"/>
  <c r="AS223" i="1" s="1"/>
  <c r="AC223" i="1"/>
  <c r="AB223" i="1"/>
  <c r="AA223" i="1"/>
  <c r="Z223" i="1"/>
  <c r="Y223" i="1"/>
  <c r="X223" i="1"/>
  <c r="W223" i="1"/>
  <c r="V223" i="1"/>
  <c r="U223" i="1"/>
  <c r="AF223" i="1" s="1"/>
  <c r="T223" i="1"/>
  <c r="M223" i="1"/>
  <c r="L223" i="1"/>
  <c r="AS222" i="1"/>
  <c r="AR222" i="1"/>
  <c r="AL222" i="1"/>
  <c r="AK222" i="1"/>
  <c r="AJ222" i="1"/>
  <c r="AI222" i="1"/>
  <c r="AH222" i="1"/>
  <c r="AG222" i="1"/>
  <c r="AD222" i="1"/>
  <c r="AP222" i="1" s="1"/>
  <c r="AC222" i="1"/>
  <c r="AB222" i="1"/>
  <c r="AA222" i="1"/>
  <c r="AF222" i="1" s="1"/>
  <c r="Z222" i="1"/>
  <c r="Y222" i="1"/>
  <c r="X222" i="1"/>
  <c r="W222" i="1"/>
  <c r="V222" i="1"/>
  <c r="U222" i="1"/>
  <c r="AE222" i="1" s="1"/>
  <c r="T222" i="1"/>
  <c r="M222" i="1"/>
  <c r="L222" i="1"/>
  <c r="AL221" i="1"/>
  <c r="AU221" i="1" s="1"/>
  <c r="AK221" i="1"/>
  <c r="AJ221" i="1"/>
  <c r="AI221" i="1"/>
  <c r="AH221" i="1"/>
  <c r="AG221" i="1"/>
  <c r="AF221" i="1"/>
  <c r="AC221" i="1"/>
  <c r="AB221" i="1"/>
  <c r="AA221" i="1"/>
  <c r="Z221" i="1"/>
  <c r="AE221" i="1" s="1"/>
  <c r="AQ221" i="1" s="1"/>
  <c r="Y221" i="1"/>
  <c r="AD221" i="1" s="1"/>
  <c r="AP221" i="1" s="1"/>
  <c r="X221" i="1"/>
  <c r="W221" i="1"/>
  <c r="V221" i="1"/>
  <c r="U221" i="1"/>
  <c r="T221" i="1"/>
  <c r="M221" i="1"/>
  <c r="L221" i="1"/>
  <c r="AU220" i="1"/>
  <c r="AL220" i="1"/>
  <c r="AT220" i="1" s="1"/>
  <c r="AK220" i="1"/>
  <c r="AR220" i="1" s="1"/>
  <c r="AJ220" i="1"/>
  <c r="AI220" i="1"/>
  <c r="AH220" i="1"/>
  <c r="AG220" i="1"/>
  <c r="AF220" i="1"/>
  <c r="AO220" i="1" s="1"/>
  <c r="AE220" i="1"/>
  <c r="AC220" i="1"/>
  <c r="AB220" i="1"/>
  <c r="AA220" i="1"/>
  <c r="Z220" i="1"/>
  <c r="Y220" i="1"/>
  <c r="X220" i="1"/>
  <c r="W220" i="1"/>
  <c r="V220" i="1"/>
  <c r="U220" i="1"/>
  <c r="AD220" i="1" s="1"/>
  <c r="AS220" i="1" s="1"/>
  <c r="T220" i="1"/>
  <c r="M220" i="1"/>
  <c r="L220" i="1"/>
  <c r="AL219" i="1"/>
  <c r="AK219" i="1"/>
  <c r="AQ219" i="1" s="1"/>
  <c r="AJ219" i="1"/>
  <c r="AO219" i="1" s="1"/>
  <c r="AI219" i="1"/>
  <c r="AH219" i="1"/>
  <c r="AG219" i="1"/>
  <c r="AF219" i="1"/>
  <c r="AR219" i="1" s="1"/>
  <c r="AE219" i="1"/>
  <c r="AN219" i="1" s="1"/>
  <c r="AD219" i="1"/>
  <c r="AC219" i="1"/>
  <c r="AB219" i="1"/>
  <c r="AA219" i="1"/>
  <c r="Z219" i="1"/>
  <c r="Y219" i="1"/>
  <c r="X219" i="1"/>
  <c r="W219" i="1"/>
  <c r="V219" i="1"/>
  <c r="U219" i="1"/>
  <c r="T219" i="1"/>
  <c r="M219" i="1"/>
  <c r="L219" i="1"/>
  <c r="AL218" i="1"/>
  <c r="AK218" i="1"/>
  <c r="AJ218" i="1"/>
  <c r="AI218" i="1"/>
  <c r="AH218" i="1"/>
  <c r="AG218" i="1"/>
  <c r="AC218" i="1"/>
  <c r="AB218" i="1"/>
  <c r="AA218" i="1"/>
  <c r="Z218" i="1"/>
  <c r="Y218" i="1"/>
  <c r="X218" i="1"/>
  <c r="W218" i="1"/>
  <c r="V218" i="1"/>
  <c r="U218" i="1"/>
  <c r="T218" i="1"/>
  <c r="M218" i="1"/>
  <c r="L218" i="1"/>
  <c r="AL217" i="1"/>
  <c r="AU217" i="1" s="1"/>
  <c r="AK217" i="1"/>
  <c r="AJ217" i="1"/>
  <c r="AI217" i="1"/>
  <c r="AH217" i="1"/>
  <c r="AG217" i="1"/>
  <c r="AC217" i="1"/>
  <c r="AB217" i="1"/>
  <c r="AA217" i="1"/>
  <c r="Z217" i="1"/>
  <c r="Y217" i="1"/>
  <c r="X217" i="1"/>
  <c r="W217" i="1"/>
  <c r="V217" i="1"/>
  <c r="U217" i="1"/>
  <c r="AF217" i="1" s="1"/>
  <c r="AR217" i="1" s="1"/>
  <c r="T217" i="1"/>
  <c r="M217" i="1"/>
  <c r="L217" i="1"/>
  <c r="AL216" i="1"/>
  <c r="AK216" i="1"/>
  <c r="AJ216" i="1"/>
  <c r="AI216" i="1"/>
  <c r="AH216" i="1"/>
  <c r="AG216" i="1"/>
  <c r="AC216" i="1"/>
  <c r="AB216" i="1"/>
  <c r="AA216" i="1"/>
  <c r="Z216" i="1"/>
  <c r="Y216" i="1"/>
  <c r="X216" i="1"/>
  <c r="W216" i="1"/>
  <c r="V216" i="1"/>
  <c r="U216" i="1"/>
  <c r="T216" i="1"/>
  <c r="M216" i="1"/>
  <c r="L216" i="1"/>
  <c r="AP215" i="1"/>
  <c r="AL215" i="1"/>
  <c r="AK215" i="1"/>
  <c r="AJ215" i="1"/>
  <c r="AO215" i="1" s="1"/>
  <c r="AI215" i="1"/>
  <c r="AH215" i="1"/>
  <c r="AG215" i="1"/>
  <c r="AD215" i="1"/>
  <c r="AC215" i="1"/>
  <c r="AB215" i="1"/>
  <c r="AA215" i="1"/>
  <c r="AF215" i="1" s="1"/>
  <c r="AR215" i="1" s="1"/>
  <c r="Z215" i="1"/>
  <c r="Y215" i="1"/>
  <c r="X215" i="1"/>
  <c r="W215" i="1"/>
  <c r="V215" i="1"/>
  <c r="U215" i="1"/>
  <c r="T215" i="1"/>
  <c r="M215" i="1"/>
  <c r="L215" i="1"/>
  <c r="AL214" i="1"/>
  <c r="AK214" i="1"/>
  <c r="AJ214" i="1"/>
  <c r="AI214" i="1"/>
  <c r="AH214" i="1"/>
  <c r="AG214" i="1"/>
  <c r="AC214" i="1"/>
  <c r="AB214" i="1"/>
  <c r="AA214" i="1"/>
  <c r="Z214" i="1"/>
  <c r="Y214" i="1"/>
  <c r="X214" i="1"/>
  <c r="W214" i="1"/>
  <c r="V214" i="1"/>
  <c r="U214" i="1"/>
  <c r="AF214" i="1" s="1"/>
  <c r="AU214" i="1" s="1"/>
  <c r="T214" i="1"/>
  <c r="M214" i="1"/>
  <c r="L214" i="1"/>
  <c r="AL213" i="1"/>
  <c r="AK213" i="1"/>
  <c r="AJ213" i="1"/>
  <c r="AM213" i="1" s="1"/>
  <c r="AI213" i="1"/>
  <c r="AH213" i="1"/>
  <c r="AG213" i="1"/>
  <c r="AF213" i="1"/>
  <c r="AC213" i="1"/>
  <c r="AB213" i="1"/>
  <c r="AA213" i="1"/>
  <c r="Z213" i="1"/>
  <c r="AE213" i="1" s="1"/>
  <c r="AQ213" i="1" s="1"/>
  <c r="Y213" i="1"/>
  <c r="AD213" i="1" s="1"/>
  <c r="AP213" i="1" s="1"/>
  <c r="X213" i="1"/>
  <c r="W213" i="1"/>
  <c r="V213" i="1"/>
  <c r="U213" i="1"/>
  <c r="T213" i="1"/>
  <c r="M213" i="1"/>
  <c r="L213" i="1"/>
  <c r="AU212" i="1"/>
  <c r="AL212" i="1"/>
  <c r="AK212" i="1"/>
  <c r="AR212" i="1" s="1"/>
  <c r="AJ212" i="1"/>
  <c r="AI212" i="1"/>
  <c r="AH212" i="1"/>
  <c r="AG212" i="1"/>
  <c r="AF212" i="1"/>
  <c r="AO212" i="1" s="1"/>
  <c r="AE212" i="1"/>
  <c r="AC212" i="1"/>
  <c r="AB212" i="1"/>
  <c r="AA212" i="1"/>
  <c r="Z212" i="1"/>
  <c r="Y212" i="1"/>
  <c r="X212" i="1"/>
  <c r="W212" i="1"/>
  <c r="V212" i="1"/>
  <c r="U212" i="1"/>
  <c r="AD212" i="1" s="1"/>
  <c r="AS212" i="1" s="1"/>
  <c r="T212" i="1"/>
  <c r="M212" i="1"/>
  <c r="L212" i="1"/>
  <c r="AL211" i="1"/>
  <c r="AK211" i="1"/>
  <c r="AQ211" i="1" s="1"/>
  <c r="AJ211" i="1"/>
  <c r="AO211" i="1" s="1"/>
  <c r="AI211" i="1"/>
  <c r="AH211" i="1"/>
  <c r="AG211" i="1"/>
  <c r="AF211" i="1"/>
  <c r="AR211" i="1" s="1"/>
  <c r="AE211" i="1"/>
  <c r="AN211" i="1" s="1"/>
  <c r="AD211" i="1"/>
  <c r="AC211" i="1"/>
  <c r="AB211" i="1"/>
  <c r="AA211" i="1"/>
  <c r="Z211" i="1"/>
  <c r="Y211" i="1"/>
  <c r="X211" i="1"/>
  <c r="W211" i="1"/>
  <c r="V211" i="1"/>
  <c r="U211" i="1"/>
  <c r="T211" i="1"/>
  <c r="M211" i="1"/>
  <c r="L211" i="1"/>
  <c r="AL210" i="1"/>
  <c r="AK210" i="1"/>
  <c r="AJ210" i="1"/>
  <c r="AI210" i="1"/>
  <c r="AH210" i="1"/>
  <c r="AG210" i="1"/>
  <c r="AC210" i="1"/>
  <c r="AB210" i="1"/>
  <c r="AA210" i="1"/>
  <c r="Z210" i="1"/>
  <c r="Y210" i="1"/>
  <c r="X210" i="1"/>
  <c r="W210" i="1"/>
  <c r="V210" i="1"/>
  <c r="U210" i="1"/>
  <c r="T210" i="1"/>
  <c r="M210" i="1"/>
  <c r="L210" i="1"/>
  <c r="AR209" i="1"/>
  <c r="AL209" i="1"/>
  <c r="AU209" i="1" s="1"/>
  <c r="AK209" i="1"/>
  <c r="AJ209" i="1"/>
  <c r="AI209" i="1"/>
  <c r="AH209" i="1"/>
  <c r="AG209" i="1"/>
  <c r="AF209" i="1"/>
  <c r="AC209" i="1"/>
  <c r="AB209" i="1"/>
  <c r="AA209" i="1"/>
  <c r="Z209" i="1"/>
  <c r="Y209" i="1"/>
  <c r="X209" i="1"/>
  <c r="W209" i="1"/>
  <c r="V209" i="1"/>
  <c r="U209" i="1"/>
  <c r="AE209" i="1" s="1"/>
  <c r="T209" i="1"/>
  <c r="M209" i="1"/>
  <c r="L209" i="1"/>
  <c r="AL208" i="1"/>
  <c r="AK208" i="1"/>
  <c r="AJ208" i="1"/>
  <c r="AI208" i="1"/>
  <c r="AH208" i="1"/>
  <c r="AG208" i="1"/>
  <c r="AC208" i="1"/>
  <c r="AB208" i="1"/>
  <c r="AA208" i="1"/>
  <c r="Z208" i="1"/>
  <c r="Y208" i="1"/>
  <c r="X208" i="1"/>
  <c r="W208" i="1"/>
  <c r="V208" i="1"/>
  <c r="U208" i="1"/>
  <c r="T208" i="1"/>
  <c r="M208" i="1"/>
  <c r="L208" i="1"/>
  <c r="AP207" i="1"/>
  <c r="AL207" i="1"/>
  <c r="AU207" i="1" s="1"/>
  <c r="AK207" i="1"/>
  <c r="AJ207" i="1"/>
  <c r="AI207" i="1"/>
  <c r="AH207" i="1"/>
  <c r="AG207" i="1"/>
  <c r="AD207" i="1"/>
  <c r="AC207" i="1"/>
  <c r="AB207" i="1"/>
  <c r="AA207" i="1"/>
  <c r="AF207" i="1" s="1"/>
  <c r="AR207" i="1" s="1"/>
  <c r="Z207" i="1"/>
  <c r="AE207" i="1" s="1"/>
  <c r="AQ207" i="1" s="1"/>
  <c r="Y207" i="1"/>
  <c r="X207" i="1"/>
  <c r="W207" i="1"/>
  <c r="V207" i="1"/>
  <c r="U207" i="1"/>
  <c r="T207" i="1"/>
  <c r="M207" i="1"/>
  <c r="L207" i="1"/>
  <c r="AL206" i="1"/>
  <c r="AK206" i="1"/>
  <c r="AR206" i="1" s="1"/>
  <c r="AJ206" i="1"/>
  <c r="AI206" i="1"/>
  <c r="AH206" i="1"/>
  <c r="AG206" i="1"/>
  <c r="AC206" i="1"/>
  <c r="AB206" i="1"/>
  <c r="AA206" i="1"/>
  <c r="Z206" i="1"/>
  <c r="Y206" i="1"/>
  <c r="X206" i="1"/>
  <c r="W206" i="1"/>
  <c r="V206" i="1"/>
  <c r="U206" i="1"/>
  <c r="AF206" i="1" s="1"/>
  <c r="AU206" i="1" s="1"/>
  <c r="T206" i="1"/>
  <c r="M206" i="1"/>
  <c r="L206" i="1"/>
  <c r="AL205" i="1"/>
  <c r="AU205" i="1" s="1"/>
  <c r="AK205" i="1"/>
  <c r="AJ205" i="1"/>
  <c r="AM205" i="1" s="1"/>
  <c r="AI205" i="1"/>
  <c r="AH205" i="1"/>
  <c r="AG205" i="1"/>
  <c r="AF205" i="1"/>
  <c r="AR205" i="1" s="1"/>
  <c r="AC205" i="1"/>
  <c r="AB205" i="1"/>
  <c r="AA205" i="1"/>
  <c r="Z205" i="1"/>
  <c r="Y205" i="1"/>
  <c r="AD205" i="1" s="1"/>
  <c r="AP205" i="1" s="1"/>
  <c r="X205" i="1"/>
  <c r="W205" i="1"/>
  <c r="V205" i="1"/>
  <c r="U205" i="1"/>
  <c r="AE205" i="1" s="1"/>
  <c r="AN205" i="1" s="1"/>
  <c r="T205" i="1"/>
  <c r="M205" i="1"/>
  <c r="L205" i="1"/>
  <c r="AU204" i="1"/>
  <c r="AL204" i="1"/>
  <c r="AK204" i="1"/>
  <c r="AR204" i="1" s="1"/>
  <c r="AJ204" i="1"/>
  <c r="AI204" i="1"/>
  <c r="AH204" i="1"/>
  <c r="AG204" i="1"/>
  <c r="AF204" i="1"/>
  <c r="AO204" i="1" s="1"/>
  <c r="AE204" i="1"/>
  <c r="AC204" i="1"/>
  <c r="AB204" i="1"/>
  <c r="AA204" i="1"/>
  <c r="Z204" i="1"/>
  <c r="Y204" i="1"/>
  <c r="X204" i="1"/>
  <c r="W204" i="1"/>
  <c r="V204" i="1"/>
  <c r="U204" i="1"/>
  <c r="AD204" i="1" s="1"/>
  <c r="AS204" i="1" s="1"/>
  <c r="T204" i="1"/>
  <c r="M204" i="1"/>
  <c r="L204" i="1"/>
  <c r="AL203" i="1"/>
  <c r="AK203" i="1"/>
  <c r="AJ203" i="1"/>
  <c r="AO203" i="1" s="1"/>
  <c r="AI203" i="1"/>
  <c r="AH203" i="1"/>
  <c r="AG203" i="1"/>
  <c r="AF203" i="1"/>
  <c r="AR203" i="1" s="1"/>
  <c r="AE203" i="1"/>
  <c r="AQ203" i="1" s="1"/>
  <c r="AD203" i="1"/>
  <c r="AC203" i="1"/>
  <c r="AB203" i="1"/>
  <c r="AA203" i="1"/>
  <c r="Z203" i="1"/>
  <c r="Y203" i="1"/>
  <c r="X203" i="1"/>
  <c r="W203" i="1"/>
  <c r="V203" i="1"/>
  <c r="U203" i="1"/>
  <c r="T203" i="1"/>
  <c r="M203" i="1"/>
  <c r="L203" i="1"/>
  <c r="AL202" i="1"/>
  <c r="AK202" i="1"/>
  <c r="AJ202" i="1"/>
  <c r="AI202" i="1"/>
  <c r="AH202" i="1"/>
  <c r="AG202" i="1"/>
  <c r="AC202" i="1"/>
  <c r="AB202" i="1"/>
  <c r="AA202" i="1"/>
  <c r="Z202" i="1"/>
  <c r="Y202" i="1"/>
  <c r="X202" i="1"/>
  <c r="W202" i="1"/>
  <c r="V202" i="1"/>
  <c r="U202" i="1"/>
  <c r="T202" i="1"/>
  <c r="M202" i="1"/>
  <c r="L202" i="1"/>
  <c r="AR201" i="1"/>
  <c r="AL201" i="1"/>
  <c r="AK201" i="1"/>
  <c r="AJ201" i="1"/>
  <c r="AI201" i="1"/>
  <c r="AH201" i="1"/>
  <c r="AG201" i="1"/>
  <c r="AC201" i="1"/>
  <c r="AB201" i="1"/>
  <c r="AA201" i="1"/>
  <c r="Z201" i="1"/>
  <c r="Y201" i="1"/>
  <c r="X201" i="1"/>
  <c r="W201" i="1"/>
  <c r="V201" i="1"/>
  <c r="U201" i="1"/>
  <c r="AF201" i="1" s="1"/>
  <c r="T201" i="1"/>
  <c r="M201" i="1"/>
  <c r="L201" i="1"/>
  <c r="AQ200" i="1"/>
  <c r="AL200" i="1"/>
  <c r="AT200" i="1" s="1"/>
  <c r="AK200" i="1"/>
  <c r="AJ200" i="1"/>
  <c r="AO200" i="1" s="1"/>
  <c r="AI200" i="1"/>
  <c r="AH200" i="1"/>
  <c r="AG200" i="1"/>
  <c r="AE200" i="1"/>
  <c r="AC200" i="1"/>
  <c r="AB200" i="1"/>
  <c r="AA200" i="1"/>
  <c r="Z200" i="1"/>
  <c r="Y200" i="1"/>
  <c r="X200" i="1"/>
  <c r="W200" i="1"/>
  <c r="V200" i="1"/>
  <c r="U200" i="1"/>
  <c r="AF200" i="1" s="1"/>
  <c r="T200" i="1"/>
  <c r="M200" i="1"/>
  <c r="L200" i="1"/>
  <c r="AP199" i="1"/>
  <c r="AL199" i="1"/>
  <c r="AU199" i="1" s="1"/>
  <c r="AK199" i="1"/>
  <c r="AJ199" i="1"/>
  <c r="AO199" i="1" s="1"/>
  <c r="AI199" i="1"/>
  <c r="AH199" i="1"/>
  <c r="AG199" i="1"/>
  <c r="AD199" i="1"/>
  <c r="AC199" i="1"/>
  <c r="AB199" i="1"/>
  <c r="AA199" i="1"/>
  <c r="AF199" i="1" s="1"/>
  <c r="AR199" i="1" s="1"/>
  <c r="Z199" i="1"/>
  <c r="AE199" i="1" s="1"/>
  <c r="AQ199" i="1" s="1"/>
  <c r="Y199" i="1"/>
  <c r="X199" i="1"/>
  <c r="W199" i="1"/>
  <c r="V199" i="1"/>
  <c r="U199" i="1"/>
  <c r="T199" i="1"/>
  <c r="M199" i="1"/>
  <c r="L199" i="1"/>
  <c r="AL198" i="1"/>
  <c r="AK198" i="1"/>
  <c r="AJ198" i="1"/>
  <c r="AI198" i="1"/>
  <c r="AH198" i="1"/>
  <c r="AG198" i="1"/>
  <c r="AC198" i="1"/>
  <c r="AB198" i="1"/>
  <c r="AA198" i="1"/>
  <c r="Z198" i="1"/>
  <c r="Y198" i="1"/>
  <c r="X198" i="1"/>
  <c r="W198" i="1"/>
  <c r="V198" i="1"/>
  <c r="U198" i="1"/>
  <c r="AF198" i="1" s="1"/>
  <c r="AU198" i="1" s="1"/>
  <c r="T198" i="1"/>
  <c r="M198" i="1"/>
  <c r="L198" i="1"/>
  <c r="AL197" i="1"/>
  <c r="AK197" i="1"/>
  <c r="AJ197" i="1"/>
  <c r="AM197" i="1" s="1"/>
  <c r="AI197" i="1"/>
  <c r="AH197" i="1"/>
  <c r="AG197" i="1"/>
  <c r="AF197" i="1"/>
  <c r="AC197" i="1"/>
  <c r="AB197" i="1"/>
  <c r="AA197" i="1"/>
  <c r="Z197" i="1"/>
  <c r="Y197" i="1"/>
  <c r="AD197" i="1" s="1"/>
  <c r="AP197" i="1" s="1"/>
  <c r="X197" i="1"/>
  <c r="W197" i="1"/>
  <c r="V197" i="1"/>
  <c r="U197" i="1"/>
  <c r="AE197" i="1" s="1"/>
  <c r="AN197" i="1" s="1"/>
  <c r="T197" i="1"/>
  <c r="M197" i="1"/>
  <c r="L197" i="1"/>
  <c r="AU196" i="1"/>
  <c r="AM196" i="1"/>
  <c r="AL196" i="1"/>
  <c r="AK196" i="1"/>
  <c r="AR196" i="1" s="1"/>
  <c r="AJ196" i="1"/>
  <c r="AI196" i="1"/>
  <c r="AH196" i="1"/>
  <c r="AG196" i="1"/>
  <c r="AF196" i="1"/>
  <c r="AO196" i="1" s="1"/>
  <c r="AE196" i="1"/>
  <c r="AC196" i="1"/>
  <c r="AB196" i="1"/>
  <c r="AA196" i="1"/>
  <c r="Z196" i="1"/>
  <c r="Y196" i="1"/>
  <c r="X196" i="1"/>
  <c r="W196" i="1"/>
  <c r="V196" i="1"/>
  <c r="U196" i="1"/>
  <c r="AD196" i="1" s="1"/>
  <c r="AS196" i="1" s="1"/>
  <c r="T196" i="1"/>
  <c r="M196" i="1"/>
  <c r="L196" i="1"/>
  <c r="AL195" i="1"/>
  <c r="AT195" i="1" s="1"/>
  <c r="AK195" i="1"/>
  <c r="AJ195" i="1"/>
  <c r="AO195" i="1" s="1"/>
  <c r="AI195" i="1"/>
  <c r="AH195" i="1"/>
  <c r="AG195" i="1"/>
  <c r="AF195" i="1"/>
  <c r="AR195" i="1" s="1"/>
  <c r="AE195" i="1"/>
  <c r="AQ195" i="1" s="1"/>
  <c r="AD195" i="1"/>
  <c r="AC195" i="1"/>
  <c r="AB195" i="1"/>
  <c r="AA195" i="1"/>
  <c r="Z195" i="1"/>
  <c r="Y195" i="1"/>
  <c r="X195" i="1"/>
  <c r="W195" i="1"/>
  <c r="V195" i="1"/>
  <c r="U195" i="1"/>
  <c r="T195" i="1"/>
  <c r="M195" i="1"/>
  <c r="L195" i="1"/>
  <c r="AL194" i="1"/>
  <c r="AK194" i="1"/>
  <c r="AJ194" i="1"/>
  <c r="AI194" i="1"/>
  <c r="AH194" i="1"/>
  <c r="AG194" i="1"/>
  <c r="AC194" i="1"/>
  <c r="AB194" i="1"/>
  <c r="AA194" i="1"/>
  <c r="Z194" i="1"/>
  <c r="Y194" i="1"/>
  <c r="X194" i="1"/>
  <c r="W194" i="1"/>
  <c r="V194" i="1"/>
  <c r="U194" i="1"/>
  <c r="T194" i="1"/>
  <c r="M194" i="1"/>
  <c r="L194" i="1"/>
  <c r="AR193" i="1"/>
  <c r="AL193" i="1"/>
  <c r="AU193" i="1" s="1"/>
  <c r="AK193" i="1"/>
  <c r="AJ193" i="1"/>
  <c r="AI193" i="1"/>
  <c r="AH193" i="1"/>
  <c r="AG193" i="1"/>
  <c r="AC193" i="1"/>
  <c r="AB193" i="1"/>
  <c r="AA193" i="1"/>
  <c r="Z193" i="1"/>
  <c r="Y193" i="1"/>
  <c r="X193" i="1"/>
  <c r="W193" i="1"/>
  <c r="V193" i="1"/>
  <c r="U193" i="1"/>
  <c r="AF193" i="1" s="1"/>
  <c r="T193" i="1"/>
  <c r="M193" i="1"/>
  <c r="L193" i="1"/>
  <c r="AQ192" i="1"/>
  <c r="AL192" i="1"/>
  <c r="AT192" i="1" s="1"/>
  <c r="AK192" i="1"/>
  <c r="AJ192" i="1"/>
  <c r="AI192" i="1"/>
  <c r="AH192" i="1"/>
  <c r="AG192" i="1"/>
  <c r="AE192" i="1"/>
  <c r="AC192" i="1"/>
  <c r="AB192" i="1"/>
  <c r="AA192" i="1"/>
  <c r="Z192" i="1"/>
  <c r="Y192" i="1"/>
  <c r="X192" i="1"/>
  <c r="W192" i="1"/>
  <c r="V192" i="1"/>
  <c r="U192" i="1"/>
  <c r="AF192" i="1" s="1"/>
  <c r="T192" i="1"/>
  <c r="M192" i="1"/>
  <c r="L192" i="1"/>
  <c r="AP191" i="1"/>
  <c r="AL191" i="1"/>
  <c r="AU191" i="1" s="1"/>
  <c r="AK191" i="1"/>
  <c r="AJ191" i="1"/>
  <c r="AO191" i="1" s="1"/>
  <c r="AI191" i="1"/>
  <c r="AH191" i="1"/>
  <c r="AG191" i="1"/>
  <c r="AD191" i="1"/>
  <c r="AC191" i="1"/>
  <c r="AB191" i="1"/>
  <c r="AA191" i="1"/>
  <c r="AF191" i="1" s="1"/>
  <c r="AR191" i="1" s="1"/>
  <c r="Z191" i="1"/>
  <c r="AE191" i="1" s="1"/>
  <c r="AQ191" i="1" s="1"/>
  <c r="Y191" i="1"/>
  <c r="X191" i="1"/>
  <c r="W191" i="1"/>
  <c r="V191" i="1"/>
  <c r="U191" i="1"/>
  <c r="T191" i="1"/>
  <c r="M191" i="1"/>
  <c r="L191" i="1"/>
  <c r="AL190" i="1"/>
  <c r="AK190" i="1"/>
  <c r="AJ190" i="1"/>
  <c r="AI190" i="1"/>
  <c r="AH190" i="1"/>
  <c r="AG190" i="1"/>
  <c r="AC190" i="1"/>
  <c r="AB190" i="1"/>
  <c r="AA190" i="1"/>
  <c r="Z190" i="1"/>
  <c r="Y190" i="1"/>
  <c r="X190" i="1"/>
  <c r="W190" i="1"/>
  <c r="V190" i="1"/>
  <c r="U190" i="1"/>
  <c r="T190" i="1"/>
  <c r="M190" i="1"/>
  <c r="L190" i="1"/>
  <c r="AR189" i="1"/>
  <c r="AL189" i="1"/>
  <c r="AK189" i="1"/>
  <c r="AQ189" i="1" s="1"/>
  <c r="AJ189" i="1"/>
  <c r="AI189" i="1"/>
  <c r="AH189" i="1"/>
  <c r="AG189" i="1"/>
  <c r="AF189" i="1"/>
  <c r="AO189" i="1" s="1"/>
  <c r="AC189" i="1"/>
  <c r="AB189" i="1"/>
  <c r="AA189" i="1"/>
  <c r="Z189" i="1"/>
  <c r="Y189" i="1"/>
  <c r="AD189" i="1" s="1"/>
  <c r="AP189" i="1" s="1"/>
  <c r="X189" i="1"/>
  <c r="W189" i="1"/>
  <c r="V189" i="1"/>
  <c r="U189" i="1"/>
  <c r="AE189" i="1" s="1"/>
  <c r="AN189" i="1" s="1"/>
  <c r="T189" i="1"/>
  <c r="M189" i="1"/>
  <c r="L189" i="1"/>
  <c r="AQ188" i="1"/>
  <c r="AN188" i="1"/>
  <c r="AL188" i="1"/>
  <c r="AT188" i="1" s="1"/>
  <c r="AK188" i="1"/>
  <c r="AJ188" i="1"/>
  <c r="AI188" i="1"/>
  <c r="AH188" i="1"/>
  <c r="AG188" i="1"/>
  <c r="AF188" i="1"/>
  <c r="AO188" i="1" s="1"/>
  <c r="AE188" i="1"/>
  <c r="AC188" i="1"/>
  <c r="AB188" i="1"/>
  <c r="AA188" i="1"/>
  <c r="Z188" i="1"/>
  <c r="Y188" i="1"/>
  <c r="X188" i="1"/>
  <c r="W188" i="1"/>
  <c r="V188" i="1"/>
  <c r="U188" i="1"/>
  <c r="AD188" i="1" s="1"/>
  <c r="AS188" i="1" s="1"/>
  <c r="T188" i="1"/>
  <c r="M188" i="1"/>
  <c r="L188" i="1"/>
  <c r="AP187" i="1"/>
  <c r="AL187" i="1"/>
  <c r="AK187" i="1"/>
  <c r="AJ187" i="1"/>
  <c r="AI187" i="1"/>
  <c r="AH187" i="1"/>
  <c r="AG187" i="1"/>
  <c r="AF187" i="1"/>
  <c r="AR187" i="1" s="1"/>
  <c r="AD187" i="1"/>
  <c r="AM187" i="1" s="1"/>
  <c r="AC187" i="1"/>
  <c r="AB187" i="1"/>
  <c r="AA187" i="1"/>
  <c r="Z187" i="1"/>
  <c r="AE187" i="1" s="1"/>
  <c r="Y187" i="1"/>
  <c r="X187" i="1"/>
  <c r="W187" i="1"/>
  <c r="V187" i="1"/>
  <c r="U187" i="1"/>
  <c r="T187" i="1"/>
  <c r="M187" i="1"/>
  <c r="L187" i="1"/>
  <c r="AL186" i="1"/>
  <c r="AS186" i="1" s="1"/>
  <c r="AK186" i="1"/>
  <c r="AJ186" i="1"/>
  <c r="AI186" i="1"/>
  <c r="AH186" i="1"/>
  <c r="AG186" i="1"/>
  <c r="AD186" i="1"/>
  <c r="AM186" i="1" s="1"/>
  <c r="AC186" i="1"/>
  <c r="AB186" i="1"/>
  <c r="AA186" i="1"/>
  <c r="Z186" i="1"/>
  <c r="Y186" i="1"/>
  <c r="X186" i="1"/>
  <c r="W186" i="1"/>
  <c r="V186" i="1"/>
  <c r="U186" i="1"/>
  <c r="AE186" i="1" s="1"/>
  <c r="T186" i="1"/>
  <c r="M186" i="1"/>
  <c r="L186" i="1"/>
  <c r="AL185" i="1"/>
  <c r="AT185" i="1" s="1"/>
  <c r="AK185" i="1"/>
  <c r="AQ185" i="1" s="1"/>
  <c r="AJ185" i="1"/>
  <c r="AI185" i="1"/>
  <c r="AH185" i="1"/>
  <c r="AG185" i="1"/>
  <c r="AC185" i="1"/>
  <c r="AB185" i="1"/>
  <c r="AA185" i="1"/>
  <c r="Z185" i="1"/>
  <c r="Y185" i="1"/>
  <c r="X185" i="1"/>
  <c r="W185" i="1"/>
  <c r="V185" i="1"/>
  <c r="U185" i="1"/>
  <c r="AE185" i="1" s="1"/>
  <c r="AN185" i="1" s="1"/>
  <c r="T185" i="1"/>
  <c r="M185" i="1"/>
  <c r="L185" i="1"/>
  <c r="AL184" i="1"/>
  <c r="AK184" i="1"/>
  <c r="AJ184" i="1"/>
  <c r="AI184" i="1"/>
  <c r="AH184" i="1"/>
  <c r="AG184" i="1"/>
  <c r="AC184" i="1"/>
  <c r="AB184" i="1"/>
  <c r="AA184" i="1"/>
  <c r="Z184" i="1"/>
  <c r="Y184" i="1"/>
  <c r="X184" i="1"/>
  <c r="W184" i="1"/>
  <c r="V184" i="1"/>
  <c r="U184" i="1"/>
  <c r="T184" i="1"/>
  <c r="M184" i="1"/>
  <c r="L184" i="1"/>
  <c r="AP183" i="1"/>
  <c r="AM183" i="1"/>
  <c r="AL183" i="1"/>
  <c r="AK183" i="1"/>
  <c r="AJ183" i="1"/>
  <c r="AI183" i="1"/>
  <c r="AH183" i="1"/>
  <c r="AG183" i="1"/>
  <c r="AD183" i="1"/>
  <c r="AC183" i="1"/>
  <c r="AB183" i="1"/>
  <c r="AA183" i="1"/>
  <c r="AF183" i="1" s="1"/>
  <c r="AR183" i="1" s="1"/>
  <c r="Z183" i="1"/>
  <c r="AE183" i="1" s="1"/>
  <c r="Y183" i="1"/>
  <c r="X183" i="1"/>
  <c r="W183" i="1"/>
  <c r="V183" i="1"/>
  <c r="U183" i="1"/>
  <c r="T183" i="1"/>
  <c r="M183" i="1"/>
  <c r="L183" i="1"/>
  <c r="AU182" i="1"/>
  <c r="AL182" i="1"/>
  <c r="AK182" i="1"/>
  <c r="AR182" i="1" s="1"/>
  <c r="AJ182" i="1"/>
  <c r="AI182" i="1"/>
  <c r="AH182" i="1"/>
  <c r="AG182" i="1"/>
  <c r="AC182" i="1"/>
  <c r="AB182" i="1"/>
  <c r="AA182" i="1"/>
  <c r="Z182" i="1"/>
  <c r="Y182" i="1"/>
  <c r="X182" i="1"/>
  <c r="W182" i="1"/>
  <c r="V182" i="1"/>
  <c r="U182" i="1"/>
  <c r="AF182" i="1" s="1"/>
  <c r="AO182" i="1" s="1"/>
  <c r="T182" i="1"/>
  <c r="M182" i="1"/>
  <c r="L182" i="1"/>
  <c r="AT181" i="1"/>
  <c r="AL181" i="1"/>
  <c r="AK181" i="1"/>
  <c r="AJ181" i="1"/>
  <c r="AO181" i="1" s="1"/>
  <c r="AI181" i="1"/>
  <c r="AH181" i="1"/>
  <c r="AG181" i="1"/>
  <c r="AF181" i="1"/>
  <c r="AR181" i="1" s="1"/>
  <c r="AC181" i="1"/>
  <c r="AB181" i="1"/>
  <c r="AA181" i="1"/>
  <c r="Z181" i="1"/>
  <c r="Y181" i="1"/>
  <c r="X181" i="1"/>
  <c r="W181" i="1"/>
  <c r="V181" i="1"/>
  <c r="U181" i="1"/>
  <c r="AE181" i="1" s="1"/>
  <c r="T181" i="1"/>
  <c r="M181" i="1"/>
  <c r="L181" i="1"/>
  <c r="AS180" i="1"/>
  <c r="AL180" i="1"/>
  <c r="AK180" i="1"/>
  <c r="AP180" i="1" s="1"/>
  <c r="AJ180" i="1"/>
  <c r="AI180" i="1"/>
  <c r="AH180" i="1"/>
  <c r="AG180" i="1"/>
  <c r="AC180" i="1"/>
  <c r="AB180" i="1"/>
  <c r="AA180" i="1"/>
  <c r="AF180" i="1" s="1"/>
  <c r="AU180" i="1" s="1"/>
  <c r="Z180" i="1"/>
  <c r="Y180" i="1"/>
  <c r="X180" i="1"/>
  <c r="W180" i="1"/>
  <c r="V180" i="1"/>
  <c r="U180" i="1"/>
  <c r="AD180" i="1" s="1"/>
  <c r="T180" i="1"/>
  <c r="M180" i="1"/>
  <c r="L180" i="1"/>
  <c r="AL179" i="1"/>
  <c r="AU179" i="1" s="1"/>
  <c r="AK179" i="1"/>
  <c r="AJ179" i="1"/>
  <c r="AM179" i="1" s="1"/>
  <c r="AI179" i="1"/>
  <c r="AH179" i="1"/>
  <c r="AG179" i="1"/>
  <c r="AF179" i="1"/>
  <c r="AR179" i="1" s="1"/>
  <c r="AD179" i="1"/>
  <c r="AP179" i="1" s="1"/>
  <c r="AC179" i="1"/>
  <c r="AB179" i="1"/>
  <c r="AA179" i="1"/>
  <c r="Z179" i="1"/>
  <c r="AE179" i="1" s="1"/>
  <c r="Y179" i="1"/>
  <c r="X179" i="1"/>
  <c r="W179" i="1"/>
  <c r="V179" i="1"/>
  <c r="U179" i="1"/>
  <c r="T179" i="1"/>
  <c r="M179" i="1"/>
  <c r="L179" i="1"/>
  <c r="AL178" i="1"/>
  <c r="AU178" i="1" s="1"/>
  <c r="AK178" i="1"/>
  <c r="AJ178" i="1"/>
  <c r="AI178" i="1"/>
  <c r="AH178" i="1"/>
  <c r="AG178" i="1"/>
  <c r="AC178" i="1"/>
  <c r="AB178" i="1"/>
  <c r="AA178" i="1"/>
  <c r="Z178" i="1"/>
  <c r="Y178" i="1"/>
  <c r="X178" i="1"/>
  <c r="W178" i="1"/>
  <c r="V178" i="1"/>
  <c r="U178" i="1"/>
  <c r="AF178" i="1" s="1"/>
  <c r="AO178" i="1" s="1"/>
  <c r="T178" i="1"/>
  <c r="M178" i="1"/>
  <c r="L178" i="1"/>
  <c r="AL177" i="1"/>
  <c r="AK177" i="1"/>
  <c r="AP177" i="1" s="1"/>
  <c r="AJ177" i="1"/>
  <c r="AN177" i="1" s="1"/>
  <c r="AI177" i="1"/>
  <c r="AH177" i="1"/>
  <c r="AG177" i="1"/>
  <c r="AE177" i="1"/>
  <c r="AT177" i="1" s="1"/>
  <c r="AC177" i="1"/>
  <c r="AB177" i="1"/>
  <c r="AA177" i="1"/>
  <c r="Z177" i="1"/>
  <c r="Y177" i="1"/>
  <c r="X177" i="1"/>
  <c r="W177" i="1"/>
  <c r="V177" i="1"/>
  <c r="U177" i="1"/>
  <c r="AD177" i="1" s="1"/>
  <c r="T177" i="1"/>
  <c r="M177" i="1"/>
  <c r="L177" i="1"/>
  <c r="AL176" i="1"/>
  <c r="AK176" i="1"/>
  <c r="AJ176" i="1"/>
  <c r="AI176" i="1"/>
  <c r="AH176" i="1"/>
  <c r="AG176" i="1"/>
  <c r="AC176" i="1"/>
  <c r="AB176" i="1"/>
  <c r="AA176" i="1"/>
  <c r="Z176" i="1"/>
  <c r="Y176" i="1"/>
  <c r="X176" i="1"/>
  <c r="W176" i="1"/>
  <c r="V176" i="1"/>
  <c r="U176" i="1"/>
  <c r="AF176" i="1" s="1"/>
  <c r="AO176" i="1" s="1"/>
  <c r="T176" i="1"/>
  <c r="M176" i="1"/>
  <c r="L176" i="1"/>
  <c r="AL175" i="1"/>
  <c r="AK175" i="1"/>
  <c r="AR175" i="1" s="1"/>
  <c r="AJ175" i="1"/>
  <c r="AI175" i="1"/>
  <c r="AH175" i="1"/>
  <c r="AG175" i="1"/>
  <c r="AE175" i="1"/>
  <c r="AN175" i="1" s="1"/>
  <c r="AC175" i="1"/>
  <c r="AB175" i="1"/>
  <c r="AA175" i="1"/>
  <c r="Z175" i="1"/>
  <c r="Y175" i="1"/>
  <c r="X175" i="1"/>
  <c r="W175" i="1"/>
  <c r="V175" i="1"/>
  <c r="U175" i="1"/>
  <c r="AF175" i="1" s="1"/>
  <c r="T175" i="1"/>
  <c r="M175" i="1"/>
  <c r="L175" i="1"/>
  <c r="AL174" i="1"/>
  <c r="AK174" i="1"/>
  <c r="AR174" i="1" s="1"/>
  <c r="AJ174" i="1"/>
  <c r="AI174" i="1"/>
  <c r="AH174" i="1"/>
  <c r="AG174" i="1"/>
  <c r="AC174" i="1"/>
  <c r="AB174" i="1"/>
  <c r="AA174" i="1"/>
  <c r="Z174" i="1"/>
  <c r="Y174" i="1"/>
  <c r="X174" i="1"/>
  <c r="W174" i="1"/>
  <c r="V174" i="1"/>
  <c r="U174" i="1"/>
  <c r="AF174" i="1" s="1"/>
  <c r="T174" i="1"/>
  <c r="M174" i="1"/>
  <c r="L174" i="1"/>
  <c r="AP173" i="1"/>
  <c r="AL173" i="1"/>
  <c r="AU173" i="1" s="1"/>
  <c r="AK173" i="1"/>
  <c r="AJ173" i="1"/>
  <c r="AM173" i="1" s="1"/>
  <c r="AI173" i="1"/>
  <c r="AH173" i="1"/>
  <c r="AG173" i="1"/>
  <c r="AF173" i="1"/>
  <c r="AR173" i="1" s="1"/>
  <c r="AD173" i="1"/>
  <c r="AC173" i="1"/>
  <c r="AB173" i="1"/>
  <c r="AA173" i="1"/>
  <c r="Z173" i="1"/>
  <c r="Y173" i="1"/>
  <c r="X173" i="1"/>
  <c r="W173" i="1"/>
  <c r="V173" i="1"/>
  <c r="U173" i="1"/>
  <c r="AE173" i="1" s="1"/>
  <c r="AN173" i="1" s="1"/>
  <c r="T173" i="1"/>
  <c r="M173" i="1"/>
  <c r="L173" i="1"/>
  <c r="AL172" i="1"/>
  <c r="AT172" i="1" s="1"/>
  <c r="AK172" i="1"/>
  <c r="AJ172" i="1"/>
  <c r="AN172" i="1" s="1"/>
  <c r="AI172" i="1"/>
  <c r="AH172" i="1"/>
  <c r="AG172" i="1"/>
  <c r="AE172" i="1"/>
  <c r="AQ172" i="1" s="1"/>
  <c r="AC172" i="1"/>
  <c r="AB172" i="1"/>
  <c r="AA172" i="1"/>
  <c r="Z172" i="1"/>
  <c r="Y172" i="1"/>
  <c r="X172" i="1"/>
  <c r="W172" i="1"/>
  <c r="V172" i="1"/>
  <c r="U172" i="1"/>
  <c r="AD172" i="1" s="1"/>
  <c r="T172" i="1"/>
  <c r="M172" i="1"/>
  <c r="L172" i="1"/>
  <c r="AL171" i="1"/>
  <c r="AK171" i="1"/>
  <c r="AJ171" i="1"/>
  <c r="AO171" i="1" s="1"/>
  <c r="AI171" i="1"/>
  <c r="AH171" i="1"/>
  <c r="AG171" i="1"/>
  <c r="AF171" i="1"/>
  <c r="AR171" i="1" s="1"/>
  <c r="AD171" i="1"/>
  <c r="AP171" i="1" s="1"/>
  <c r="AC171" i="1"/>
  <c r="AB171" i="1"/>
  <c r="AA171" i="1"/>
  <c r="Z171" i="1"/>
  <c r="Y171" i="1"/>
  <c r="X171" i="1"/>
  <c r="W171" i="1"/>
  <c r="V171" i="1"/>
  <c r="U171" i="1"/>
  <c r="AE171" i="1" s="1"/>
  <c r="T171" i="1"/>
  <c r="M171" i="1"/>
  <c r="L171" i="1"/>
  <c r="AL170" i="1"/>
  <c r="AK170" i="1"/>
  <c r="AR170" i="1" s="1"/>
  <c r="AJ170" i="1"/>
  <c r="AI170" i="1"/>
  <c r="AH170" i="1"/>
  <c r="AG170" i="1"/>
  <c r="AC170" i="1"/>
  <c r="AB170" i="1"/>
  <c r="AA170" i="1"/>
  <c r="Z170" i="1"/>
  <c r="Y170" i="1"/>
  <c r="X170" i="1"/>
  <c r="W170" i="1"/>
  <c r="V170" i="1"/>
  <c r="U170" i="1"/>
  <c r="AF170" i="1" s="1"/>
  <c r="T170" i="1"/>
  <c r="M170" i="1"/>
  <c r="L170" i="1"/>
  <c r="AL169" i="1"/>
  <c r="AU169" i="1" s="1"/>
  <c r="AK169" i="1"/>
  <c r="AJ169" i="1"/>
  <c r="AO169" i="1" s="1"/>
  <c r="AI169" i="1"/>
  <c r="AH169" i="1"/>
  <c r="AG169" i="1"/>
  <c r="AF169" i="1"/>
  <c r="AR169" i="1" s="1"/>
  <c r="AD169" i="1"/>
  <c r="AP169" i="1" s="1"/>
  <c r="AC169" i="1"/>
  <c r="AB169" i="1"/>
  <c r="AA169" i="1"/>
  <c r="Z169" i="1"/>
  <c r="AE169" i="1" s="1"/>
  <c r="Y169" i="1"/>
  <c r="X169" i="1"/>
  <c r="W169" i="1"/>
  <c r="V169" i="1"/>
  <c r="U169" i="1"/>
  <c r="T169" i="1"/>
  <c r="M169" i="1"/>
  <c r="L169" i="1"/>
  <c r="AL168" i="1"/>
  <c r="AT168" i="1" s="1"/>
  <c r="AK168" i="1"/>
  <c r="AJ168" i="1"/>
  <c r="AI168" i="1"/>
  <c r="AH168" i="1"/>
  <c r="AG168" i="1"/>
  <c r="AE168" i="1"/>
  <c r="AQ168" i="1" s="1"/>
  <c r="AC168" i="1"/>
  <c r="AB168" i="1"/>
  <c r="AA168" i="1"/>
  <c r="Z168" i="1"/>
  <c r="Y168" i="1"/>
  <c r="X168" i="1"/>
  <c r="W168" i="1"/>
  <c r="V168" i="1"/>
  <c r="U168" i="1"/>
  <c r="AF168" i="1" s="1"/>
  <c r="T168" i="1"/>
  <c r="M168" i="1"/>
  <c r="L168" i="1"/>
  <c r="AR167" i="1"/>
  <c r="AL167" i="1"/>
  <c r="AU167" i="1" s="1"/>
  <c r="AK167" i="1"/>
  <c r="AQ167" i="1" s="1"/>
  <c r="AJ167" i="1"/>
  <c r="AO167" i="1" s="1"/>
  <c r="AI167" i="1"/>
  <c r="AH167" i="1"/>
  <c r="AG167" i="1"/>
  <c r="AF167" i="1"/>
  <c r="AD167" i="1"/>
  <c r="AP167" i="1" s="1"/>
  <c r="AC167" i="1"/>
  <c r="AB167" i="1"/>
  <c r="AA167" i="1"/>
  <c r="Z167" i="1"/>
  <c r="AE167" i="1" s="1"/>
  <c r="Y167" i="1"/>
  <c r="X167" i="1"/>
  <c r="W167" i="1"/>
  <c r="V167" i="1"/>
  <c r="U167" i="1"/>
  <c r="T167" i="1"/>
  <c r="M167" i="1"/>
  <c r="L167" i="1"/>
  <c r="AL166" i="1"/>
  <c r="AK166" i="1"/>
  <c r="AJ166" i="1"/>
  <c r="AI166" i="1"/>
  <c r="AH166" i="1"/>
  <c r="AG166" i="1"/>
  <c r="AC166" i="1"/>
  <c r="AB166" i="1"/>
  <c r="Y166" i="1"/>
  <c r="X166" i="1"/>
  <c r="W166" i="1"/>
  <c r="V166" i="1"/>
  <c r="U166" i="1"/>
  <c r="AF166" i="1" s="1"/>
  <c r="AO166" i="1" s="1"/>
  <c r="T166" i="1"/>
  <c r="M166" i="1"/>
  <c r="AA166" i="1" s="1"/>
  <c r="L166" i="1"/>
  <c r="AL165" i="1"/>
  <c r="AK165" i="1"/>
  <c r="AJ165" i="1"/>
  <c r="AI165" i="1"/>
  <c r="AH165" i="1"/>
  <c r="AG165" i="1"/>
  <c r="AC165" i="1"/>
  <c r="AB165" i="1"/>
  <c r="X165" i="1"/>
  <c r="U165" i="1"/>
  <c r="T165" i="1"/>
  <c r="L165" i="1"/>
  <c r="W165" i="1" s="1"/>
  <c r="AL164" i="1"/>
  <c r="AK164" i="1"/>
  <c r="AJ164" i="1"/>
  <c r="AI164" i="1"/>
  <c r="AH164" i="1"/>
  <c r="AG164" i="1"/>
  <c r="AC164" i="1"/>
  <c r="AB164" i="1"/>
  <c r="W164" i="1"/>
  <c r="V164" i="1"/>
  <c r="U164" i="1"/>
  <c r="T164" i="1"/>
  <c r="M164" i="1"/>
  <c r="AA164" i="1" s="1"/>
  <c r="L164" i="1"/>
  <c r="X164" i="1" s="1"/>
  <c r="AL163" i="1"/>
  <c r="AK163" i="1"/>
  <c r="AJ163" i="1"/>
  <c r="AO163" i="1" s="1"/>
  <c r="AI163" i="1"/>
  <c r="AH163" i="1"/>
  <c r="AG163" i="1"/>
  <c r="AF163" i="1"/>
  <c r="AR163" i="1" s="1"/>
  <c r="AD163" i="1"/>
  <c r="AP163" i="1" s="1"/>
  <c r="AC163" i="1"/>
  <c r="AB163" i="1"/>
  <c r="AA163" i="1"/>
  <c r="Z163" i="1"/>
  <c r="Y163" i="1"/>
  <c r="X163" i="1"/>
  <c r="W163" i="1"/>
  <c r="V163" i="1"/>
  <c r="U163" i="1"/>
  <c r="AE163" i="1" s="1"/>
  <c r="T163" i="1"/>
  <c r="M163" i="1"/>
  <c r="L163" i="1"/>
  <c r="AL162" i="1"/>
  <c r="AK162" i="1"/>
  <c r="AJ162" i="1"/>
  <c r="AI162" i="1"/>
  <c r="AH162" i="1"/>
  <c r="AG162" i="1"/>
  <c r="AC162" i="1"/>
  <c r="AB162" i="1"/>
  <c r="W162" i="1"/>
  <c r="U162" i="1"/>
  <c r="T162" i="1"/>
  <c r="L162" i="1"/>
  <c r="M162" i="1" s="1"/>
  <c r="AN161" i="1"/>
  <c r="AL161" i="1"/>
  <c r="AT161" i="1" s="1"/>
  <c r="AK161" i="1"/>
  <c r="AJ161" i="1"/>
  <c r="AI161" i="1"/>
  <c r="AH161" i="1"/>
  <c r="AG161" i="1"/>
  <c r="AF161" i="1"/>
  <c r="AR161" i="1" s="1"/>
  <c r="AD161" i="1"/>
  <c r="AP161" i="1" s="1"/>
  <c r="AC161" i="1"/>
  <c r="AB161" i="1"/>
  <c r="AA161" i="1"/>
  <c r="Z161" i="1"/>
  <c r="AE161" i="1" s="1"/>
  <c r="AQ161" i="1" s="1"/>
  <c r="Y161" i="1"/>
  <c r="X161" i="1"/>
  <c r="W161" i="1"/>
  <c r="V161" i="1"/>
  <c r="U161" i="1"/>
  <c r="T161" i="1"/>
  <c r="M161" i="1"/>
  <c r="L161" i="1"/>
  <c r="AL160" i="1"/>
  <c r="AK160" i="1"/>
  <c r="AJ160" i="1"/>
  <c r="AI160" i="1"/>
  <c r="AH160" i="1"/>
  <c r="AG160" i="1"/>
  <c r="AC160" i="1"/>
  <c r="AB160" i="1"/>
  <c r="X160" i="1"/>
  <c r="W160" i="1"/>
  <c r="U160" i="1"/>
  <c r="T160" i="1"/>
  <c r="M160" i="1"/>
  <c r="AA160" i="1" s="1"/>
  <c r="AF160" i="1" s="1"/>
  <c r="L160" i="1"/>
  <c r="V160" i="1" s="1"/>
  <c r="AL159" i="1"/>
  <c r="AK159" i="1"/>
  <c r="AJ159" i="1"/>
  <c r="AI159" i="1"/>
  <c r="AH159" i="1"/>
  <c r="AG159" i="1"/>
  <c r="AC159" i="1"/>
  <c r="AB159" i="1"/>
  <c r="W159" i="1"/>
  <c r="V159" i="1"/>
  <c r="U159" i="1"/>
  <c r="T159" i="1"/>
  <c r="L159" i="1"/>
  <c r="M159" i="1" s="1"/>
  <c r="Z159" i="1" s="1"/>
  <c r="AE159" i="1" s="1"/>
  <c r="AN159" i="1" s="1"/>
  <c r="AL158" i="1"/>
  <c r="AK158" i="1"/>
  <c r="AJ158" i="1"/>
  <c r="AI158" i="1"/>
  <c r="AH158" i="1"/>
  <c r="AG158" i="1"/>
  <c r="AC158" i="1"/>
  <c r="AB158" i="1"/>
  <c r="X158" i="1"/>
  <c r="W158" i="1"/>
  <c r="V158" i="1"/>
  <c r="U158" i="1"/>
  <c r="T158" i="1"/>
  <c r="M158" i="1"/>
  <c r="Z158" i="1" s="1"/>
  <c r="L158" i="1"/>
  <c r="AP157" i="1"/>
  <c r="AL157" i="1"/>
  <c r="AT157" i="1" s="1"/>
  <c r="AK157" i="1"/>
  <c r="AJ157" i="1"/>
  <c r="AI157" i="1"/>
  <c r="AH157" i="1"/>
  <c r="AG157" i="1"/>
  <c r="AF157" i="1"/>
  <c r="AR157" i="1" s="1"/>
  <c r="AD157" i="1"/>
  <c r="AS157" i="1" s="1"/>
  <c r="AC157" i="1"/>
  <c r="AB157" i="1"/>
  <c r="AA157" i="1"/>
  <c r="Z157" i="1"/>
  <c r="Y157" i="1"/>
  <c r="X157" i="1"/>
  <c r="W157" i="1"/>
  <c r="V157" i="1"/>
  <c r="U157" i="1"/>
  <c r="AE157" i="1" s="1"/>
  <c r="AN157" i="1" s="1"/>
  <c r="T157" i="1"/>
  <c r="M157" i="1"/>
  <c r="L157" i="1"/>
  <c r="AL156" i="1"/>
  <c r="AK156" i="1"/>
  <c r="AJ156" i="1"/>
  <c r="AI156" i="1"/>
  <c r="AH156" i="1"/>
  <c r="AG156" i="1"/>
  <c r="AC156" i="1"/>
  <c r="AB156" i="1"/>
  <c r="AA156" i="1"/>
  <c r="Y156" i="1"/>
  <c r="W156" i="1"/>
  <c r="V156" i="1"/>
  <c r="U156" i="1"/>
  <c r="AE156" i="1" s="1"/>
  <c r="AQ156" i="1" s="1"/>
  <c r="T156" i="1"/>
  <c r="M156" i="1"/>
  <c r="Z156" i="1" s="1"/>
  <c r="L156" i="1"/>
  <c r="X156" i="1" s="1"/>
  <c r="AL155" i="1"/>
  <c r="AK155" i="1"/>
  <c r="AJ155" i="1"/>
  <c r="AI155" i="1"/>
  <c r="AH155" i="1"/>
  <c r="AG155" i="1"/>
  <c r="AD155" i="1"/>
  <c r="AP155" i="1" s="1"/>
  <c r="AC155" i="1"/>
  <c r="AB155" i="1"/>
  <c r="AA155" i="1"/>
  <c r="AF155" i="1" s="1"/>
  <c r="AR155" i="1" s="1"/>
  <c r="Z155" i="1"/>
  <c r="Y155" i="1"/>
  <c r="X155" i="1"/>
  <c r="W155" i="1"/>
  <c r="V155" i="1"/>
  <c r="U155" i="1"/>
  <c r="T155" i="1"/>
  <c r="M155" i="1"/>
  <c r="L155" i="1"/>
  <c r="AL154" i="1"/>
  <c r="AK154" i="1"/>
  <c r="AJ154" i="1"/>
  <c r="AI154" i="1"/>
  <c r="AH154" i="1"/>
  <c r="AG154" i="1"/>
  <c r="AC154" i="1"/>
  <c r="AB154" i="1"/>
  <c r="AA154" i="1"/>
  <c r="Z154" i="1"/>
  <c r="Y154" i="1"/>
  <c r="X154" i="1"/>
  <c r="W154" i="1"/>
  <c r="V154" i="1"/>
  <c r="U154" i="1"/>
  <c r="T154" i="1"/>
  <c r="M154" i="1"/>
  <c r="L154" i="1"/>
  <c r="AL153" i="1"/>
  <c r="AK153" i="1"/>
  <c r="AJ153" i="1"/>
  <c r="AI153" i="1"/>
  <c r="AH153" i="1"/>
  <c r="AG153" i="1"/>
  <c r="AC153" i="1"/>
  <c r="AB153" i="1"/>
  <c r="X153" i="1"/>
  <c r="W153" i="1"/>
  <c r="V153" i="1"/>
  <c r="U153" i="1"/>
  <c r="T153" i="1"/>
  <c r="M153" i="1"/>
  <c r="AA153" i="1" s="1"/>
  <c r="AF153" i="1" s="1"/>
  <c r="L153" i="1"/>
  <c r="AL152" i="1"/>
  <c r="AK152" i="1"/>
  <c r="AJ152" i="1"/>
  <c r="AI152" i="1"/>
  <c r="AH152" i="1"/>
  <c r="AG152" i="1"/>
  <c r="AC152" i="1"/>
  <c r="AB152" i="1"/>
  <c r="U152" i="1"/>
  <c r="T152" i="1"/>
  <c r="M152" i="1"/>
  <c r="AA152" i="1" s="1"/>
  <c r="L152" i="1"/>
  <c r="X152" i="1" s="1"/>
  <c r="AO151" i="1"/>
  <c r="AL151" i="1"/>
  <c r="AU151" i="1" s="1"/>
  <c r="AK151" i="1"/>
  <c r="AJ151" i="1"/>
  <c r="AI151" i="1"/>
  <c r="AH151" i="1"/>
  <c r="AG151" i="1"/>
  <c r="AC151" i="1"/>
  <c r="AB151" i="1"/>
  <c r="Y151" i="1"/>
  <c r="X151" i="1"/>
  <c r="W151" i="1"/>
  <c r="V151" i="1"/>
  <c r="U151" i="1"/>
  <c r="AD151" i="1" s="1"/>
  <c r="T151" i="1"/>
  <c r="L151" i="1"/>
  <c r="M151" i="1" s="1"/>
  <c r="AA151" i="1" s="1"/>
  <c r="AF151" i="1" s="1"/>
  <c r="AR151" i="1" s="1"/>
  <c r="AL150" i="1"/>
  <c r="AK150" i="1"/>
  <c r="AJ150" i="1"/>
  <c r="AI150" i="1"/>
  <c r="AH150" i="1"/>
  <c r="AG150" i="1"/>
  <c r="AC150" i="1"/>
  <c r="AB150" i="1"/>
  <c r="X150" i="1"/>
  <c r="W150" i="1"/>
  <c r="V150" i="1"/>
  <c r="U150" i="1"/>
  <c r="T150" i="1"/>
  <c r="M150" i="1"/>
  <c r="Z150" i="1" s="1"/>
  <c r="L150" i="1"/>
  <c r="AL149" i="1"/>
  <c r="AK149" i="1"/>
  <c r="AJ149" i="1"/>
  <c r="AI149" i="1"/>
  <c r="AH149" i="1"/>
  <c r="AG149" i="1"/>
  <c r="AC149" i="1"/>
  <c r="AB149" i="1"/>
  <c r="U149" i="1"/>
  <c r="T149" i="1"/>
  <c r="L149" i="1"/>
  <c r="X149" i="1" s="1"/>
  <c r="AL148" i="1"/>
  <c r="AK148" i="1"/>
  <c r="AJ148" i="1"/>
  <c r="AI148" i="1"/>
  <c r="AH148" i="1"/>
  <c r="AG148" i="1"/>
  <c r="AC148" i="1"/>
  <c r="AB148" i="1"/>
  <c r="X148" i="1"/>
  <c r="U148" i="1"/>
  <c r="T148" i="1"/>
  <c r="L148" i="1"/>
  <c r="W148" i="1" s="1"/>
  <c r="AL147" i="1"/>
  <c r="AK147" i="1"/>
  <c r="AJ147" i="1"/>
  <c r="AI147" i="1"/>
  <c r="AH147" i="1"/>
  <c r="AG147" i="1"/>
  <c r="AC147" i="1"/>
  <c r="AB147" i="1"/>
  <c r="X147" i="1"/>
  <c r="W147" i="1"/>
  <c r="V147" i="1"/>
  <c r="U147" i="1"/>
  <c r="T147" i="1"/>
  <c r="L147" i="1"/>
  <c r="M147" i="1" s="1"/>
  <c r="AL146" i="1"/>
  <c r="AK146" i="1"/>
  <c r="AJ146" i="1"/>
  <c r="AI146" i="1"/>
  <c r="AH146" i="1"/>
  <c r="AG146" i="1"/>
  <c r="AC146" i="1"/>
  <c r="AB146" i="1"/>
  <c r="X146" i="1"/>
  <c r="W146" i="1"/>
  <c r="V146" i="1"/>
  <c r="U146" i="1"/>
  <c r="T146" i="1"/>
  <c r="L146" i="1"/>
  <c r="M146" i="1" s="1"/>
  <c r="AL145" i="1"/>
  <c r="AK145" i="1"/>
  <c r="AJ145" i="1"/>
  <c r="AI145" i="1"/>
  <c r="AH145" i="1"/>
  <c r="AG145" i="1"/>
  <c r="AD145" i="1"/>
  <c r="AM145" i="1" s="1"/>
  <c r="AC145" i="1"/>
  <c r="AB145" i="1"/>
  <c r="AA145" i="1"/>
  <c r="Z145" i="1"/>
  <c r="Y145" i="1"/>
  <c r="X145" i="1"/>
  <c r="W145" i="1"/>
  <c r="V145" i="1"/>
  <c r="U145" i="1"/>
  <c r="T145" i="1"/>
  <c r="M145" i="1"/>
  <c r="L145" i="1"/>
  <c r="AL144" i="1"/>
  <c r="AK144" i="1"/>
  <c r="AJ144" i="1"/>
  <c r="AI144" i="1"/>
  <c r="AH144" i="1"/>
  <c r="AG144" i="1"/>
  <c r="AC144" i="1"/>
  <c r="AB144" i="1"/>
  <c r="AA144" i="1"/>
  <c r="Z144" i="1"/>
  <c r="Y144" i="1"/>
  <c r="X144" i="1"/>
  <c r="W144" i="1"/>
  <c r="V144" i="1"/>
  <c r="U144" i="1"/>
  <c r="T144" i="1"/>
  <c r="M144" i="1"/>
  <c r="L144" i="1"/>
  <c r="AL143" i="1"/>
  <c r="AK143" i="1"/>
  <c r="AJ143" i="1"/>
  <c r="AI143" i="1"/>
  <c r="AH143" i="1"/>
  <c r="AG143" i="1"/>
  <c r="AC143" i="1"/>
  <c r="AB143" i="1"/>
  <c r="AA143" i="1"/>
  <c r="Z143" i="1"/>
  <c r="Y143" i="1"/>
  <c r="X143" i="1"/>
  <c r="W143" i="1"/>
  <c r="V143" i="1"/>
  <c r="U143" i="1"/>
  <c r="T143" i="1"/>
  <c r="M143" i="1"/>
  <c r="L143" i="1"/>
  <c r="AL142" i="1"/>
  <c r="AK142" i="1"/>
  <c r="AJ142" i="1"/>
  <c r="AI142" i="1"/>
  <c r="AH142" i="1"/>
  <c r="AG142" i="1"/>
  <c r="AC142" i="1"/>
  <c r="AB142" i="1"/>
  <c r="AA142" i="1"/>
  <c r="AF142" i="1" s="1"/>
  <c r="Z142" i="1"/>
  <c r="Y142" i="1"/>
  <c r="X142" i="1"/>
  <c r="W142" i="1"/>
  <c r="V142" i="1"/>
  <c r="U142" i="1"/>
  <c r="T142" i="1"/>
  <c r="M142" i="1"/>
  <c r="L142" i="1"/>
  <c r="AO141" i="1"/>
  <c r="AL141" i="1"/>
  <c r="AT141" i="1" s="1"/>
  <c r="AK141" i="1"/>
  <c r="AJ141" i="1"/>
  <c r="AI141" i="1"/>
  <c r="AH141" i="1"/>
  <c r="AG141" i="1"/>
  <c r="AF141" i="1"/>
  <c r="AU141" i="1" s="1"/>
  <c r="AC141" i="1"/>
  <c r="AB141" i="1"/>
  <c r="AA141" i="1"/>
  <c r="Z141" i="1"/>
  <c r="AE141" i="1" s="1"/>
  <c r="Y141" i="1"/>
  <c r="AD141" i="1" s="1"/>
  <c r="AM141" i="1" s="1"/>
  <c r="X141" i="1"/>
  <c r="W141" i="1"/>
  <c r="V141" i="1"/>
  <c r="U141" i="1"/>
  <c r="T141" i="1"/>
  <c r="M141" i="1"/>
  <c r="L141" i="1"/>
  <c r="AN140" i="1"/>
  <c r="AL140" i="1"/>
  <c r="AT140" i="1" s="1"/>
  <c r="AK140" i="1"/>
  <c r="AR140" i="1" s="1"/>
  <c r="AJ140" i="1"/>
  <c r="AI140" i="1"/>
  <c r="AH140" i="1"/>
  <c r="AG140" i="1"/>
  <c r="AF140" i="1"/>
  <c r="AU140" i="1" s="1"/>
  <c r="AE140" i="1"/>
  <c r="AQ140" i="1" s="1"/>
  <c r="AC140" i="1"/>
  <c r="AB140" i="1"/>
  <c r="AA140" i="1"/>
  <c r="Z140" i="1"/>
  <c r="Y140" i="1"/>
  <c r="AD140" i="1" s="1"/>
  <c r="X140" i="1"/>
  <c r="W140" i="1"/>
  <c r="V140" i="1"/>
  <c r="U140" i="1"/>
  <c r="T140" i="1"/>
  <c r="M140" i="1"/>
  <c r="L140" i="1"/>
  <c r="AU139" i="1"/>
  <c r="AM139" i="1"/>
  <c r="AL139" i="1"/>
  <c r="AK139" i="1"/>
  <c r="AR139" i="1" s="1"/>
  <c r="AJ139" i="1"/>
  <c r="AI139" i="1"/>
  <c r="AH139" i="1"/>
  <c r="AG139" i="1"/>
  <c r="AF139" i="1"/>
  <c r="AO139" i="1" s="1"/>
  <c r="AE139" i="1"/>
  <c r="AN139" i="1" s="1"/>
  <c r="AC139" i="1"/>
  <c r="AB139" i="1"/>
  <c r="AA139" i="1"/>
  <c r="Z139" i="1"/>
  <c r="Y139" i="1"/>
  <c r="AD139" i="1" s="1"/>
  <c r="X139" i="1"/>
  <c r="W139" i="1"/>
  <c r="V139" i="1"/>
  <c r="U139" i="1"/>
  <c r="T139" i="1"/>
  <c r="M139" i="1"/>
  <c r="L139" i="1"/>
  <c r="AT138" i="1"/>
  <c r="AL138" i="1"/>
  <c r="AK138" i="1"/>
  <c r="AR138" i="1" s="1"/>
  <c r="AJ138" i="1"/>
  <c r="AI138" i="1"/>
  <c r="AH138" i="1"/>
  <c r="AG138" i="1"/>
  <c r="AF138" i="1"/>
  <c r="AO138" i="1" s="1"/>
  <c r="AE138" i="1"/>
  <c r="AN138" i="1" s="1"/>
  <c r="AD138" i="1"/>
  <c r="AM138" i="1" s="1"/>
  <c r="AC138" i="1"/>
  <c r="AB138" i="1"/>
  <c r="AA138" i="1"/>
  <c r="Z138" i="1"/>
  <c r="Y138" i="1"/>
  <c r="X138" i="1"/>
  <c r="W138" i="1"/>
  <c r="V138" i="1"/>
  <c r="U138" i="1"/>
  <c r="T138" i="1"/>
  <c r="M138" i="1"/>
  <c r="L138" i="1"/>
  <c r="AL137" i="1"/>
  <c r="AK137" i="1"/>
  <c r="AJ137" i="1"/>
  <c r="AI137" i="1"/>
  <c r="AH137" i="1"/>
  <c r="AG137" i="1"/>
  <c r="AC137" i="1"/>
  <c r="AB137" i="1"/>
  <c r="X137" i="1"/>
  <c r="W137" i="1"/>
  <c r="V137" i="1"/>
  <c r="U137" i="1"/>
  <c r="T137" i="1"/>
  <c r="M137" i="1"/>
  <c r="AA137" i="1" s="1"/>
  <c r="L137" i="1"/>
  <c r="AL136" i="1"/>
  <c r="AK136" i="1"/>
  <c r="AJ136" i="1"/>
  <c r="AI136" i="1"/>
  <c r="AH136" i="1"/>
  <c r="AG136" i="1"/>
  <c r="AC136" i="1"/>
  <c r="AB136" i="1"/>
  <c r="W136" i="1"/>
  <c r="V136" i="1"/>
  <c r="U136" i="1"/>
  <c r="T136" i="1"/>
  <c r="M136" i="1"/>
  <c r="AA136" i="1" s="1"/>
  <c r="L136" i="1"/>
  <c r="X136" i="1" s="1"/>
  <c r="AL135" i="1"/>
  <c r="AK135" i="1"/>
  <c r="AJ135" i="1"/>
  <c r="AI135" i="1"/>
  <c r="AH135" i="1"/>
  <c r="AG135" i="1"/>
  <c r="AC135" i="1"/>
  <c r="AB135" i="1"/>
  <c r="V135" i="1"/>
  <c r="U135" i="1"/>
  <c r="T135" i="1"/>
  <c r="M135" i="1"/>
  <c r="AA135" i="1" s="1"/>
  <c r="L135" i="1"/>
  <c r="X135" i="1" s="1"/>
  <c r="AL134" i="1"/>
  <c r="AK134" i="1"/>
  <c r="AJ134" i="1"/>
  <c r="AI134" i="1"/>
  <c r="AH134" i="1"/>
  <c r="AG134" i="1"/>
  <c r="AC134" i="1"/>
  <c r="AB134" i="1"/>
  <c r="U134" i="1"/>
  <c r="T134" i="1"/>
  <c r="L134" i="1"/>
  <c r="AQ133" i="1"/>
  <c r="AN133" i="1"/>
  <c r="AL133" i="1"/>
  <c r="AT133" i="1" s="1"/>
  <c r="AK133" i="1"/>
  <c r="AJ133" i="1"/>
  <c r="AI133" i="1"/>
  <c r="AH133" i="1"/>
  <c r="AG133" i="1"/>
  <c r="AC133" i="1"/>
  <c r="AB133" i="1"/>
  <c r="AA133" i="1"/>
  <c r="AF133" i="1" s="1"/>
  <c r="Z133" i="1"/>
  <c r="AE133" i="1" s="1"/>
  <c r="Y133" i="1"/>
  <c r="X133" i="1"/>
  <c r="W133" i="1"/>
  <c r="V133" i="1"/>
  <c r="U133" i="1"/>
  <c r="AD133" i="1" s="1"/>
  <c r="AP133" i="1" s="1"/>
  <c r="T133" i="1"/>
  <c r="M133" i="1"/>
  <c r="L133" i="1"/>
  <c r="AL132" i="1"/>
  <c r="AK132" i="1"/>
  <c r="AJ132" i="1"/>
  <c r="AI132" i="1"/>
  <c r="AH132" i="1"/>
  <c r="AG132" i="1"/>
  <c r="AC132" i="1"/>
  <c r="AB132" i="1"/>
  <c r="U132" i="1"/>
  <c r="T132" i="1"/>
  <c r="L132" i="1"/>
  <c r="AL131" i="1"/>
  <c r="AK131" i="1"/>
  <c r="AJ131" i="1"/>
  <c r="AI131" i="1"/>
  <c r="AH131" i="1"/>
  <c r="AG131" i="1"/>
  <c r="AE131" i="1"/>
  <c r="AN131" i="1" s="1"/>
  <c r="AC131" i="1"/>
  <c r="AB131" i="1"/>
  <c r="Z131" i="1"/>
  <c r="Y131" i="1"/>
  <c r="X131" i="1"/>
  <c r="V131" i="1"/>
  <c r="U131" i="1"/>
  <c r="AD131" i="1" s="1"/>
  <c r="AS131" i="1" s="1"/>
  <c r="T131" i="1"/>
  <c r="L131" i="1"/>
  <c r="M131" i="1" s="1"/>
  <c r="AA131" i="1" s="1"/>
  <c r="AL130" i="1"/>
  <c r="AK130" i="1"/>
  <c r="AJ130" i="1"/>
  <c r="AM130" i="1" s="1"/>
  <c r="AI130" i="1"/>
  <c r="AH130" i="1"/>
  <c r="AG130" i="1"/>
  <c r="AD130" i="1"/>
  <c r="AC130" i="1"/>
  <c r="AB130" i="1"/>
  <c r="AA130" i="1"/>
  <c r="Z130" i="1"/>
  <c r="Y130" i="1"/>
  <c r="X130" i="1"/>
  <c r="W130" i="1"/>
  <c r="V130" i="1"/>
  <c r="U130" i="1"/>
  <c r="AF130" i="1" s="1"/>
  <c r="AO130" i="1" s="1"/>
  <c r="T130" i="1"/>
  <c r="M130" i="1"/>
  <c r="L130" i="1"/>
  <c r="AS129" i="1"/>
  <c r="AM129" i="1"/>
  <c r="AL129" i="1"/>
  <c r="AK129" i="1"/>
  <c r="AQ129" i="1" s="1"/>
  <c r="AJ129" i="1"/>
  <c r="AN129" i="1" s="1"/>
  <c r="AI129" i="1"/>
  <c r="AH129" i="1"/>
  <c r="AG129" i="1"/>
  <c r="AE129" i="1"/>
  <c r="AD129" i="1"/>
  <c r="AC129" i="1"/>
  <c r="AB129" i="1"/>
  <c r="AA129" i="1"/>
  <c r="Z129" i="1"/>
  <c r="Y129" i="1"/>
  <c r="X129" i="1"/>
  <c r="W129" i="1"/>
  <c r="V129" i="1"/>
  <c r="U129" i="1"/>
  <c r="AF129" i="1" s="1"/>
  <c r="AR129" i="1" s="1"/>
  <c r="T129" i="1"/>
  <c r="M129" i="1"/>
  <c r="L129" i="1"/>
  <c r="AS128" i="1"/>
  <c r="AL128" i="1"/>
  <c r="AK128" i="1"/>
  <c r="AP128" i="1" s="1"/>
  <c r="AJ128" i="1"/>
  <c r="AI128" i="1"/>
  <c r="AH128" i="1"/>
  <c r="AG128" i="1"/>
  <c r="AD128" i="1"/>
  <c r="AM128" i="1" s="1"/>
  <c r="AC128" i="1"/>
  <c r="AB128" i="1"/>
  <c r="Z128" i="1"/>
  <c r="W128" i="1"/>
  <c r="V128" i="1"/>
  <c r="U128" i="1"/>
  <c r="T128" i="1"/>
  <c r="M128" i="1"/>
  <c r="Y128" i="1" s="1"/>
  <c r="L128" i="1"/>
  <c r="X128" i="1" s="1"/>
  <c r="AL127" i="1"/>
  <c r="AK127" i="1"/>
  <c r="AJ127" i="1"/>
  <c r="AI127" i="1"/>
  <c r="AH127" i="1"/>
  <c r="AG127" i="1"/>
  <c r="AC127" i="1"/>
  <c r="AB127" i="1"/>
  <c r="AA127" i="1"/>
  <c r="Z127" i="1"/>
  <c r="Y127" i="1"/>
  <c r="X127" i="1"/>
  <c r="W127" i="1"/>
  <c r="V127" i="1"/>
  <c r="U127" i="1"/>
  <c r="T127" i="1"/>
  <c r="M127" i="1"/>
  <c r="L127" i="1"/>
  <c r="AL126" i="1"/>
  <c r="AK126" i="1"/>
  <c r="AJ126" i="1"/>
  <c r="AO126" i="1" s="1"/>
  <c r="AI126" i="1"/>
  <c r="AH126" i="1"/>
  <c r="AG126" i="1"/>
  <c r="AC126" i="1"/>
  <c r="AB126" i="1"/>
  <c r="AA126" i="1"/>
  <c r="AF126" i="1" s="1"/>
  <c r="AU126" i="1" s="1"/>
  <c r="Z126" i="1"/>
  <c r="Y126" i="1"/>
  <c r="X126" i="1"/>
  <c r="W126" i="1"/>
  <c r="V126" i="1"/>
  <c r="U126" i="1"/>
  <c r="T126" i="1"/>
  <c r="M126" i="1"/>
  <c r="L126" i="1"/>
  <c r="AN125" i="1"/>
  <c r="AL125" i="1"/>
  <c r="AK125" i="1"/>
  <c r="AJ125" i="1"/>
  <c r="AM125" i="1" s="1"/>
  <c r="AI125" i="1"/>
  <c r="AH125" i="1"/>
  <c r="AG125" i="1"/>
  <c r="AF125" i="1"/>
  <c r="AE125" i="1"/>
  <c r="AQ125" i="1" s="1"/>
  <c r="AC125" i="1"/>
  <c r="AB125" i="1"/>
  <c r="AA125" i="1"/>
  <c r="Z125" i="1"/>
  <c r="Y125" i="1"/>
  <c r="AD125" i="1" s="1"/>
  <c r="AP125" i="1" s="1"/>
  <c r="X125" i="1"/>
  <c r="W125" i="1"/>
  <c r="V125" i="1"/>
  <c r="U125" i="1"/>
  <c r="T125" i="1"/>
  <c r="M125" i="1"/>
  <c r="L125" i="1"/>
  <c r="AT124" i="1"/>
  <c r="AL124" i="1"/>
  <c r="AU124" i="1" s="1"/>
  <c r="AK124" i="1"/>
  <c r="AJ124" i="1"/>
  <c r="AI124" i="1"/>
  <c r="AH124" i="1"/>
  <c r="AG124" i="1"/>
  <c r="AF124" i="1"/>
  <c r="AO124" i="1" s="1"/>
  <c r="AD124" i="1"/>
  <c r="AP124" i="1" s="1"/>
  <c r="AC124" i="1"/>
  <c r="AB124" i="1"/>
  <c r="AA124" i="1"/>
  <c r="Z124" i="1"/>
  <c r="AE124" i="1" s="1"/>
  <c r="Y124" i="1"/>
  <c r="X124" i="1"/>
  <c r="W124" i="1"/>
  <c r="V124" i="1"/>
  <c r="U124" i="1"/>
  <c r="T124" i="1"/>
  <c r="M124" i="1"/>
  <c r="L124" i="1"/>
  <c r="AO123" i="1"/>
  <c r="AL123" i="1"/>
  <c r="AK123" i="1"/>
  <c r="AJ123" i="1"/>
  <c r="AI123" i="1"/>
  <c r="AH123" i="1"/>
  <c r="AG123" i="1"/>
  <c r="AC123" i="1"/>
  <c r="AF123" i="1" s="1"/>
  <c r="AU123" i="1" s="1"/>
  <c r="AB123" i="1"/>
  <c r="Z123" i="1"/>
  <c r="X123" i="1"/>
  <c r="W123" i="1"/>
  <c r="V123" i="1"/>
  <c r="U123" i="1"/>
  <c r="T123" i="1"/>
  <c r="L123" i="1"/>
  <c r="M123" i="1" s="1"/>
  <c r="AA123" i="1" s="1"/>
  <c r="AT122" i="1"/>
  <c r="AL122" i="1"/>
  <c r="AS122" i="1" s="1"/>
  <c r="AK122" i="1"/>
  <c r="AJ122" i="1"/>
  <c r="AI122" i="1"/>
  <c r="AH122" i="1"/>
  <c r="AG122" i="1"/>
  <c r="AF122" i="1"/>
  <c r="AR122" i="1" s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M122" i="1"/>
  <c r="L122" i="1"/>
  <c r="AL121" i="1"/>
  <c r="AU121" i="1" s="1"/>
  <c r="AK121" i="1"/>
  <c r="AR121" i="1" s="1"/>
  <c r="AJ121" i="1"/>
  <c r="AO121" i="1" s="1"/>
  <c r="AI121" i="1"/>
  <c r="AH121" i="1"/>
  <c r="AG121" i="1"/>
  <c r="AF121" i="1"/>
  <c r="AD121" i="1"/>
  <c r="AP121" i="1" s="1"/>
  <c r="AC121" i="1"/>
  <c r="AB121" i="1"/>
  <c r="AA121" i="1"/>
  <c r="Z121" i="1"/>
  <c r="AE121" i="1" s="1"/>
  <c r="AQ121" i="1" s="1"/>
  <c r="Y121" i="1"/>
  <c r="X121" i="1"/>
  <c r="W121" i="1"/>
  <c r="V121" i="1"/>
  <c r="U121" i="1"/>
  <c r="T121" i="1"/>
  <c r="M121" i="1"/>
  <c r="L121" i="1"/>
  <c r="AL120" i="1"/>
  <c r="AK120" i="1"/>
  <c r="AJ120" i="1"/>
  <c r="AI120" i="1"/>
  <c r="AH120" i="1"/>
  <c r="AG120" i="1"/>
  <c r="AC120" i="1"/>
  <c r="AB120" i="1"/>
  <c r="AA120" i="1"/>
  <c r="Z120" i="1"/>
  <c r="Y120" i="1"/>
  <c r="X120" i="1"/>
  <c r="W120" i="1"/>
  <c r="V120" i="1"/>
  <c r="U120" i="1"/>
  <c r="AF120" i="1" s="1"/>
  <c r="AO120" i="1" s="1"/>
  <c r="T120" i="1"/>
  <c r="M120" i="1"/>
  <c r="L120" i="1"/>
  <c r="AL119" i="1"/>
  <c r="AK119" i="1"/>
  <c r="AJ119" i="1"/>
  <c r="AI119" i="1"/>
  <c r="AH119" i="1"/>
  <c r="AG119" i="1"/>
  <c r="AC119" i="1"/>
  <c r="AB119" i="1"/>
  <c r="X119" i="1"/>
  <c r="W119" i="1"/>
  <c r="U119" i="1"/>
  <c r="T119" i="1"/>
  <c r="L119" i="1"/>
  <c r="V119" i="1" s="1"/>
  <c r="AL118" i="1"/>
  <c r="AK118" i="1"/>
  <c r="AJ118" i="1"/>
  <c r="AI118" i="1"/>
  <c r="AH118" i="1"/>
  <c r="AG118" i="1"/>
  <c r="AC118" i="1"/>
  <c r="AB118" i="1"/>
  <c r="W118" i="1"/>
  <c r="V118" i="1"/>
  <c r="U118" i="1"/>
  <c r="T118" i="1"/>
  <c r="M118" i="1"/>
  <c r="L118" i="1"/>
  <c r="X118" i="1" s="1"/>
  <c r="AL117" i="1"/>
  <c r="AT117" i="1" s="1"/>
  <c r="AK117" i="1"/>
  <c r="AR117" i="1" s="1"/>
  <c r="AJ117" i="1"/>
  <c r="AO117" i="1" s="1"/>
  <c r="AI117" i="1"/>
  <c r="AH117" i="1"/>
  <c r="AG117" i="1"/>
  <c r="AF117" i="1"/>
  <c r="AD117" i="1"/>
  <c r="AP117" i="1" s="1"/>
  <c r="AC117" i="1"/>
  <c r="AB117" i="1"/>
  <c r="AA117" i="1"/>
  <c r="Z117" i="1"/>
  <c r="Y117" i="1"/>
  <c r="X117" i="1"/>
  <c r="W117" i="1"/>
  <c r="V117" i="1"/>
  <c r="U117" i="1"/>
  <c r="AE117" i="1" s="1"/>
  <c r="AN117" i="1" s="1"/>
  <c r="T117" i="1"/>
  <c r="M117" i="1"/>
  <c r="L117" i="1"/>
  <c r="AL116" i="1"/>
  <c r="AK116" i="1"/>
  <c r="AJ116" i="1"/>
  <c r="AI116" i="1"/>
  <c r="AH116" i="1"/>
  <c r="AG116" i="1"/>
  <c r="AC116" i="1"/>
  <c r="AB116" i="1"/>
  <c r="Y116" i="1"/>
  <c r="W116" i="1"/>
  <c r="U116" i="1"/>
  <c r="T116" i="1"/>
  <c r="L116" i="1"/>
  <c r="M116" i="1" s="1"/>
  <c r="AR115" i="1"/>
  <c r="AQ115" i="1"/>
  <c r="AN115" i="1"/>
  <c r="AL115" i="1"/>
  <c r="AU115" i="1" s="1"/>
  <c r="AK115" i="1"/>
  <c r="AJ115" i="1"/>
  <c r="AI115" i="1"/>
  <c r="AH115" i="1"/>
  <c r="AG115" i="1"/>
  <c r="AF115" i="1"/>
  <c r="AE115" i="1"/>
  <c r="AD115" i="1"/>
  <c r="AP115" i="1" s="1"/>
  <c r="AC115" i="1"/>
  <c r="AB115" i="1"/>
  <c r="AA115" i="1"/>
  <c r="Z115" i="1"/>
  <c r="Y115" i="1"/>
  <c r="X115" i="1"/>
  <c r="W115" i="1"/>
  <c r="V115" i="1"/>
  <c r="U115" i="1"/>
  <c r="T115" i="1"/>
  <c r="M115" i="1"/>
  <c r="L115" i="1"/>
  <c r="AL114" i="1"/>
  <c r="AK114" i="1"/>
  <c r="AJ114" i="1"/>
  <c r="AI114" i="1"/>
  <c r="AH114" i="1"/>
  <c r="AG114" i="1"/>
  <c r="AC114" i="1"/>
  <c r="AB114" i="1"/>
  <c r="AA114" i="1"/>
  <c r="X114" i="1"/>
  <c r="W114" i="1"/>
  <c r="U114" i="1"/>
  <c r="T114" i="1"/>
  <c r="M114" i="1"/>
  <c r="L114" i="1"/>
  <c r="V114" i="1" s="1"/>
  <c r="AP113" i="1"/>
  <c r="AL113" i="1"/>
  <c r="AK113" i="1"/>
  <c r="AJ113" i="1"/>
  <c r="AI113" i="1"/>
  <c r="AH113" i="1"/>
  <c r="AG113" i="1"/>
  <c r="AD113" i="1"/>
  <c r="AC113" i="1"/>
  <c r="AB113" i="1"/>
  <c r="AA113" i="1"/>
  <c r="Z113" i="1"/>
  <c r="Y113" i="1"/>
  <c r="X113" i="1"/>
  <c r="W113" i="1"/>
  <c r="V113" i="1"/>
  <c r="U113" i="1"/>
  <c r="AF113" i="1" s="1"/>
  <c r="AR113" i="1" s="1"/>
  <c r="T113" i="1"/>
  <c r="M113" i="1"/>
  <c r="L113" i="1"/>
  <c r="AL112" i="1"/>
  <c r="AK112" i="1"/>
  <c r="AJ112" i="1"/>
  <c r="AI112" i="1"/>
  <c r="AH112" i="1"/>
  <c r="AG112" i="1"/>
  <c r="AC112" i="1"/>
  <c r="AB112" i="1"/>
  <c r="AA112" i="1"/>
  <c r="Z112" i="1"/>
  <c r="Y112" i="1"/>
  <c r="X112" i="1"/>
  <c r="W112" i="1"/>
  <c r="V112" i="1"/>
  <c r="U112" i="1"/>
  <c r="T112" i="1"/>
  <c r="M112" i="1"/>
  <c r="L112" i="1"/>
  <c r="AL111" i="1"/>
  <c r="AK111" i="1"/>
  <c r="AJ111" i="1"/>
  <c r="AI111" i="1"/>
  <c r="AH111" i="1"/>
  <c r="AG111" i="1"/>
  <c r="AC111" i="1"/>
  <c r="AB111" i="1"/>
  <c r="X111" i="1"/>
  <c r="U111" i="1"/>
  <c r="T111" i="1"/>
  <c r="L111" i="1"/>
  <c r="W111" i="1" s="1"/>
  <c r="AL110" i="1"/>
  <c r="AT110" i="1" s="1"/>
  <c r="AK110" i="1"/>
  <c r="AJ110" i="1"/>
  <c r="AI110" i="1"/>
  <c r="AH110" i="1"/>
  <c r="AG110" i="1"/>
  <c r="AE110" i="1"/>
  <c r="AQ110" i="1" s="1"/>
  <c r="AC110" i="1"/>
  <c r="AB110" i="1"/>
  <c r="AA110" i="1"/>
  <c r="Z110" i="1"/>
  <c r="Y110" i="1"/>
  <c r="AD110" i="1" s="1"/>
  <c r="AP110" i="1" s="1"/>
  <c r="X110" i="1"/>
  <c r="W110" i="1"/>
  <c r="V110" i="1"/>
  <c r="U110" i="1"/>
  <c r="T110" i="1"/>
  <c r="M110" i="1"/>
  <c r="L110" i="1"/>
  <c r="AL109" i="1"/>
  <c r="AK109" i="1"/>
  <c r="AJ109" i="1"/>
  <c r="AI109" i="1"/>
  <c r="AH109" i="1"/>
  <c r="AG109" i="1"/>
  <c r="AC109" i="1"/>
  <c r="AB109" i="1"/>
  <c r="Z109" i="1"/>
  <c r="V109" i="1"/>
  <c r="U109" i="1"/>
  <c r="T109" i="1"/>
  <c r="M109" i="1"/>
  <c r="AA109" i="1" s="1"/>
  <c r="AF109" i="1" s="1"/>
  <c r="AO109" i="1" s="1"/>
  <c r="L109" i="1"/>
  <c r="W109" i="1" s="1"/>
  <c r="AL108" i="1"/>
  <c r="AK108" i="1"/>
  <c r="AJ108" i="1"/>
  <c r="AI108" i="1"/>
  <c r="AH108" i="1"/>
  <c r="AG108" i="1"/>
  <c r="AC108" i="1"/>
  <c r="AB108" i="1"/>
  <c r="U108" i="1"/>
  <c r="T108" i="1"/>
  <c r="L108" i="1"/>
  <c r="X108" i="1" s="1"/>
  <c r="AL107" i="1"/>
  <c r="AK107" i="1"/>
  <c r="AJ107" i="1"/>
  <c r="AI107" i="1"/>
  <c r="AH107" i="1"/>
  <c r="AG107" i="1"/>
  <c r="AC107" i="1"/>
  <c r="AB107" i="1"/>
  <c r="X107" i="1"/>
  <c r="U107" i="1"/>
  <c r="T107" i="1"/>
  <c r="L107" i="1"/>
  <c r="W107" i="1" s="1"/>
  <c r="AQ106" i="1"/>
  <c r="AL106" i="1"/>
  <c r="AK106" i="1"/>
  <c r="AJ106" i="1"/>
  <c r="AI106" i="1"/>
  <c r="AH106" i="1"/>
  <c r="AG106" i="1"/>
  <c r="AE106" i="1"/>
  <c r="AN106" i="1" s="1"/>
  <c r="AD106" i="1"/>
  <c r="AM106" i="1" s="1"/>
  <c r="AC106" i="1"/>
  <c r="AB106" i="1"/>
  <c r="AA106" i="1"/>
  <c r="AF106" i="1" s="1"/>
  <c r="AO106" i="1" s="1"/>
  <c r="Z106" i="1"/>
  <c r="Y106" i="1"/>
  <c r="X106" i="1"/>
  <c r="W106" i="1"/>
  <c r="V106" i="1"/>
  <c r="U106" i="1"/>
  <c r="T106" i="1"/>
  <c r="M106" i="1"/>
  <c r="L106" i="1"/>
  <c r="AL105" i="1"/>
  <c r="AK105" i="1"/>
  <c r="AJ105" i="1"/>
  <c r="AO105" i="1" s="1"/>
  <c r="AI105" i="1"/>
  <c r="AH105" i="1"/>
  <c r="AG105" i="1"/>
  <c r="AC105" i="1"/>
  <c r="AB105" i="1"/>
  <c r="AA105" i="1"/>
  <c r="Z105" i="1"/>
  <c r="Y105" i="1"/>
  <c r="X105" i="1"/>
  <c r="W105" i="1"/>
  <c r="V105" i="1"/>
  <c r="U105" i="1"/>
  <c r="AF105" i="1" s="1"/>
  <c r="T105" i="1"/>
  <c r="M105" i="1"/>
  <c r="L105" i="1"/>
  <c r="AQ104" i="1"/>
  <c r="AL104" i="1"/>
  <c r="AU104" i="1" s="1"/>
  <c r="AK104" i="1"/>
  <c r="AJ104" i="1"/>
  <c r="AI104" i="1"/>
  <c r="AH104" i="1"/>
  <c r="AG104" i="1"/>
  <c r="AE104" i="1"/>
  <c r="AC104" i="1"/>
  <c r="AB104" i="1"/>
  <c r="AA104" i="1"/>
  <c r="Y104" i="1"/>
  <c r="X104" i="1"/>
  <c r="W104" i="1"/>
  <c r="V104" i="1"/>
  <c r="U104" i="1"/>
  <c r="AF104" i="1" s="1"/>
  <c r="AR104" i="1" s="1"/>
  <c r="T104" i="1"/>
  <c r="M104" i="1"/>
  <c r="Z104" i="1" s="1"/>
  <c r="L104" i="1"/>
  <c r="AL103" i="1"/>
  <c r="AK103" i="1"/>
  <c r="AJ103" i="1"/>
  <c r="AI103" i="1"/>
  <c r="AH103" i="1"/>
  <c r="AG103" i="1"/>
  <c r="AC103" i="1"/>
  <c r="AB103" i="1"/>
  <c r="W103" i="1"/>
  <c r="V103" i="1"/>
  <c r="U103" i="1"/>
  <c r="AD103" i="1" s="1"/>
  <c r="T103" i="1"/>
  <c r="M103" i="1"/>
  <c r="Y103" i="1" s="1"/>
  <c r="L103" i="1"/>
  <c r="X103" i="1" s="1"/>
  <c r="AS102" i="1"/>
  <c r="AL102" i="1"/>
  <c r="AK102" i="1"/>
  <c r="AJ102" i="1"/>
  <c r="AM102" i="1" s="1"/>
  <c r="AI102" i="1"/>
  <c r="AH102" i="1"/>
  <c r="AG102" i="1"/>
  <c r="AD102" i="1"/>
  <c r="AC102" i="1"/>
  <c r="AB102" i="1"/>
  <c r="AA102" i="1"/>
  <c r="Z102" i="1"/>
  <c r="AE102" i="1" s="1"/>
  <c r="AT102" i="1" s="1"/>
  <c r="Y102" i="1"/>
  <c r="X102" i="1"/>
  <c r="W102" i="1"/>
  <c r="V102" i="1"/>
  <c r="U102" i="1"/>
  <c r="T102" i="1"/>
  <c r="M102" i="1"/>
  <c r="L102" i="1"/>
  <c r="AL101" i="1"/>
  <c r="AK101" i="1"/>
  <c r="AJ101" i="1"/>
  <c r="AI101" i="1"/>
  <c r="AH101" i="1"/>
  <c r="AG101" i="1"/>
  <c r="AD101" i="1"/>
  <c r="AS101" i="1" s="1"/>
  <c r="AC101" i="1"/>
  <c r="AB101" i="1"/>
  <c r="AA101" i="1"/>
  <c r="AF101" i="1" s="1"/>
  <c r="AR101" i="1" s="1"/>
  <c r="Z101" i="1"/>
  <c r="Y101" i="1"/>
  <c r="X101" i="1"/>
  <c r="W101" i="1"/>
  <c r="V101" i="1"/>
  <c r="U101" i="1"/>
  <c r="T101" i="1"/>
  <c r="M101" i="1"/>
  <c r="L101" i="1"/>
  <c r="AL100" i="1"/>
  <c r="AK100" i="1"/>
  <c r="AJ100" i="1"/>
  <c r="AI100" i="1"/>
  <c r="AH100" i="1"/>
  <c r="AG100" i="1"/>
  <c r="AC100" i="1"/>
  <c r="AB100" i="1"/>
  <c r="X100" i="1"/>
  <c r="W100" i="1"/>
  <c r="U100" i="1"/>
  <c r="T100" i="1"/>
  <c r="M100" i="1"/>
  <c r="AA100" i="1" s="1"/>
  <c r="AF100" i="1" s="1"/>
  <c r="L100" i="1"/>
  <c r="V100" i="1" s="1"/>
  <c r="AP99" i="1"/>
  <c r="AM99" i="1"/>
  <c r="AL99" i="1"/>
  <c r="AT99" i="1" s="1"/>
  <c r="AK99" i="1"/>
  <c r="AJ99" i="1"/>
  <c r="AI99" i="1"/>
  <c r="AH99" i="1"/>
  <c r="AG99" i="1"/>
  <c r="AD99" i="1"/>
  <c r="AC99" i="1"/>
  <c r="AB99" i="1"/>
  <c r="AA99" i="1"/>
  <c r="AF99" i="1" s="1"/>
  <c r="Z99" i="1"/>
  <c r="AE99" i="1" s="1"/>
  <c r="Y99" i="1"/>
  <c r="X99" i="1"/>
  <c r="W99" i="1"/>
  <c r="V99" i="1"/>
  <c r="U99" i="1"/>
  <c r="T99" i="1"/>
  <c r="M99" i="1"/>
  <c r="L99" i="1"/>
  <c r="AL98" i="1"/>
  <c r="AK98" i="1"/>
  <c r="AJ98" i="1"/>
  <c r="AI98" i="1"/>
  <c r="AH98" i="1"/>
  <c r="AG98" i="1"/>
  <c r="AC98" i="1"/>
  <c r="AB98" i="1"/>
  <c r="V98" i="1"/>
  <c r="U98" i="1"/>
  <c r="T98" i="1"/>
  <c r="L98" i="1"/>
  <c r="X98" i="1" s="1"/>
  <c r="AL97" i="1"/>
  <c r="AK97" i="1"/>
  <c r="AJ97" i="1"/>
  <c r="AI97" i="1"/>
  <c r="AH97" i="1"/>
  <c r="AG97" i="1"/>
  <c r="AC97" i="1"/>
  <c r="AB97" i="1"/>
  <c r="X97" i="1"/>
  <c r="W97" i="1"/>
  <c r="V97" i="1"/>
  <c r="U97" i="1"/>
  <c r="T97" i="1"/>
  <c r="L97" i="1"/>
  <c r="M97" i="1" s="1"/>
  <c r="AL96" i="1"/>
  <c r="AK96" i="1"/>
  <c r="AJ96" i="1"/>
  <c r="AI96" i="1"/>
  <c r="AH96" i="1"/>
  <c r="AG96" i="1"/>
  <c r="AC96" i="1"/>
  <c r="AB96" i="1"/>
  <c r="X96" i="1"/>
  <c r="W96" i="1"/>
  <c r="V96" i="1"/>
  <c r="U96" i="1"/>
  <c r="T96" i="1"/>
  <c r="M96" i="1"/>
  <c r="AA96" i="1" s="1"/>
  <c r="AF96" i="1" s="1"/>
  <c r="L96" i="1"/>
  <c r="AL95" i="1"/>
  <c r="AU95" i="1" s="1"/>
  <c r="AK95" i="1"/>
  <c r="AJ95" i="1"/>
  <c r="AI95" i="1"/>
  <c r="AH95" i="1"/>
  <c r="AG95" i="1"/>
  <c r="AC95" i="1"/>
  <c r="AB95" i="1"/>
  <c r="W95" i="1"/>
  <c r="V95" i="1"/>
  <c r="U95" i="1"/>
  <c r="T95" i="1"/>
  <c r="M95" i="1"/>
  <c r="AA95" i="1" s="1"/>
  <c r="AF95" i="1" s="1"/>
  <c r="AR95" i="1" s="1"/>
  <c r="L95" i="1"/>
  <c r="X95" i="1" s="1"/>
  <c r="AL94" i="1"/>
  <c r="AK94" i="1"/>
  <c r="AJ94" i="1"/>
  <c r="AI94" i="1"/>
  <c r="AH94" i="1"/>
  <c r="AG94" i="1"/>
  <c r="AC94" i="1"/>
  <c r="AB94" i="1"/>
  <c r="AA94" i="1"/>
  <c r="Z94" i="1"/>
  <c r="Y94" i="1"/>
  <c r="X94" i="1"/>
  <c r="W94" i="1"/>
  <c r="V94" i="1"/>
  <c r="U94" i="1"/>
  <c r="AD94" i="1" s="1"/>
  <c r="T94" i="1"/>
  <c r="M94" i="1"/>
  <c r="L94" i="1"/>
  <c r="AL93" i="1"/>
  <c r="AK93" i="1"/>
  <c r="AJ93" i="1"/>
  <c r="AI93" i="1"/>
  <c r="AH93" i="1"/>
  <c r="AG93" i="1"/>
  <c r="AC93" i="1"/>
  <c r="AB93" i="1"/>
  <c r="X93" i="1"/>
  <c r="U93" i="1"/>
  <c r="T93" i="1"/>
  <c r="L93" i="1"/>
  <c r="M93" i="1" s="1"/>
  <c r="AQ92" i="1"/>
  <c r="AN92" i="1"/>
  <c r="AL92" i="1"/>
  <c r="AT92" i="1" s="1"/>
  <c r="AK92" i="1"/>
  <c r="AJ92" i="1"/>
  <c r="AO92" i="1" s="1"/>
  <c r="AI92" i="1"/>
  <c r="AH92" i="1"/>
  <c r="AG92" i="1"/>
  <c r="AE92" i="1"/>
  <c r="AC92" i="1"/>
  <c r="AB92" i="1"/>
  <c r="AA92" i="1"/>
  <c r="AF92" i="1" s="1"/>
  <c r="Z92" i="1"/>
  <c r="Y92" i="1"/>
  <c r="X92" i="1"/>
  <c r="W92" i="1"/>
  <c r="V92" i="1"/>
  <c r="U92" i="1"/>
  <c r="AD92" i="1" s="1"/>
  <c r="AS92" i="1" s="1"/>
  <c r="T92" i="1"/>
  <c r="M92" i="1"/>
  <c r="L92" i="1"/>
  <c r="AP91" i="1"/>
  <c r="AM91" i="1"/>
  <c r="AL91" i="1"/>
  <c r="AK91" i="1"/>
  <c r="AJ91" i="1"/>
  <c r="AI91" i="1"/>
  <c r="AH91" i="1"/>
  <c r="AG91" i="1"/>
  <c r="AD91" i="1"/>
  <c r="AC91" i="1"/>
  <c r="AB91" i="1"/>
  <c r="AA91" i="1"/>
  <c r="AF91" i="1" s="1"/>
  <c r="Z91" i="1"/>
  <c r="AE91" i="1" s="1"/>
  <c r="Y91" i="1"/>
  <c r="X91" i="1"/>
  <c r="W91" i="1"/>
  <c r="V91" i="1"/>
  <c r="U91" i="1"/>
  <c r="T91" i="1"/>
  <c r="M91" i="1"/>
  <c r="L91" i="1"/>
  <c r="AL90" i="1"/>
  <c r="AK90" i="1"/>
  <c r="AJ90" i="1"/>
  <c r="AI90" i="1"/>
  <c r="AH90" i="1"/>
  <c r="AG90" i="1"/>
  <c r="AC90" i="1"/>
  <c r="AB90" i="1"/>
  <c r="AA90" i="1"/>
  <c r="Z90" i="1"/>
  <c r="AE90" i="1" s="1"/>
  <c r="AN90" i="1" s="1"/>
  <c r="Y90" i="1"/>
  <c r="AD90" i="1" s="1"/>
  <c r="X90" i="1"/>
  <c r="W90" i="1"/>
  <c r="V90" i="1"/>
  <c r="U90" i="1"/>
  <c r="AF90" i="1" s="1"/>
  <c r="AO90" i="1" s="1"/>
  <c r="T90" i="1"/>
  <c r="M90" i="1"/>
  <c r="L90" i="1"/>
  <c r="AL89" i="1"/>
  <c r="AK89" i="1"/>
  <c r="AJ89" i="1"/>
  <c r="AI89" i="1"/>
  <c r="AH89" i="1"/>
  <c r="AG89" i="1"/>
  <c r="AC89" i="1"/>
  <c r="AB89" i="1"/>
  <c r="X89" i="1"/>
  <c r="W89" i="1"/>
  <c r="V89" i="1"/>
  <c r="U89" i="1"/>
  <c r="T89" i="1"/>
  <c r="L89" i="1"/>
  <c r="M89" i="1" s="1"/>
  <c r="AU88" i="1"/>
  <c r="AR88" i="1"/>
  <c r="AL88" i="1"/>
  <c r="AT88" i="1" s="1"/>
  <c r="AK88" i="1"/>
  <c r="AQ88" i="1" s="1"/>
  <c r="AJ88" i="1"/>
  <c r="AN88" i="1" s="1"/>
  <c r="AI88" i="1"/>
  <c r="AH88" i="1"/>
  <c r="AG88" i="1"/>
  <c r="AF88" i="1"/>
  <c r="AE88" i="1"/>
  <c r="AC88" i="1"/>
  <c r="AB88" i="1"/>
  <c r="AA88" i="1"/>
  <c r="Z88" i="1"/>
  <c r="Y88" i="1"/>
  <c r="X88" i="1"/>
  <c r="W88" i="1"/>
  <c r="V88" i="1"/>
  <c r="U88" i="1"/>
  <c r="AD88" i="1" s="1"/>
  <c r="T88" i="1"/>
  <c r="M88" i="1"/>
  <c r="L88" i="1"/>
  <c r="AQ87" i="1"/>
  <c r="AL87" i="1"/>
  <c r="AK87" i="1"/>
  <c r="AJ87" i="1"/>
  <c r="AI87" i="1"/>
  <c r="AH87" i="1"/>
  <c r="AG87" i="1"/>
  <c r="AE87" i="1"/>
  <c r="AD87" i="1"/>
  <c r="AM87" i="1" s="1"/>
  <c r="AC87" i="1"/>
  <c r="AB87" i="1"/>
  <c r="AA87" i="1"/>
  <c r="Z87" i="1"/>
  <c r="Y87" i="1"/>
  <c r="X87" i="1"/>
  <c r="W87" i="1"/>
  <c r="V87" i="1"/>
  <c r="U87" i="1"/>
  <c r="AF87" i="1" s="1"/>
  <c r="AR87" i="1" s="1"/>
  <c r="T87" i="1"/>
  <c r="M87" i="1"/>
  <c r="L87" i="1"/>
  <c r="AL86" i="1"/>
  <c r="AK86" i="1"/>
  <c r="AJ86" i="1"/>
  <c r="AI86" i="1"/>
  <c r="AH86" i="1"/>
  <c r="AG86" i="1"/>
  <c r="AC86" i="1"/>
  <c r="AB86" i="1"/>
  <c r="U86" i="1"/>
  <c r="T86" i="1"/>
  <c r="L86" i="1"/>
  <c r="V86" i="1" s="1"/>
  <c r="AL85" i="1"/>
  <c r="AK85" i="1"/>
  <c r="AJ85" i="1"/>
  <c r="AI85" i="1"/>
  <c r="AH85" i="1"/>
  <c r="AG85" i="1"/>
  <c r="AC85" i="1"/>
  <c r="AB85" i="1"/>
  <c r="X85" i="1"/>
  <c r="U85" i="1"/>
  <c r="T85" i="1"/>
  <c r="L85" i="1"/>
  <c r="M85" i="1" s="1"/>
  <c r="AQ84" i="1"/>
  <c r="AN84" i="1"/>
  <c r="AL84" i="1"/>
  <c r="AT84" i="1" s="1"/>
  <c r="AK84" i="1"/>
  <c r="AJ84" i="1"/>
  <c r="AO84" i="1" s="1"/>
  <c r="AI84" i="1"/>
  <c r="AH84" i="1"/>
  <c r="AG84" i="1"/>
  <c r="AE84" i="1"/>
  <c r="AC84" i="1"/>
  <c r="AB84" i="1"/>
  <c r="AA84" i="1"/>
  <c r="AF84" i="1" s="1"/>
  <c r="Z84" i="1"/>
  <c r="Y84" i="1"/>
  <c r="X84" i="1"/>
  <c r="W84" i="1"/>
  <c r="V84" i="1"/>
  <c r="U84" i="1"/>
  <c r="AD84" i="1" s="1"/>
  <c r="T84" i="1"/>
  <c r="M84" i="1"/>
  <c r="L84" i="1"/>
  <c r="AP83" i="1"/>
  <c r="AM83" i="1"/>
  <c r="AL83" i="1"/>
  <c r="AK83" i="1"/>
  <c r="AJ83" i="1"/>
  <c r="AI83" i="1"/>
  <c r="AH83" i="1"/>
  <c r="AG83" i="1"/>
  <c r="AD83" i="1"/>
  <c r="AC83" i="1"/>
  <c r="AB83" i="1"/>
  <c r="AA83" i="1"/>
  <c r="AF83" i="1" s="1"/>
  <c r="Z83" i="1"/>
  <c r="AE83" i="1" s="1"/>
  <c r="Y83" i="1"/>
  <c r="X83" i="1"/>
  <c r="W83" i="1"/>
  <c r="V83" i="1"/>
  <c r="U83" i="1"/>
  <c r="T83" i="1"/>
  <c r="M83" i="1"/>
  <c r="L83" i="1"/>
  <c r="AL82" i="1"/>
  <c r="AK82" i="1"/>
  <c r="AJ82" i="1"/>
  <c r="AI82" i="1"/>
  <c r="AH82" i="1"/>
  <c r="AG82" i="1"/>
  <c r="AC82" i="1"/>
  <c r="AB82" i="1"/>
  <c r="AA82" i="1"/>
  <c r="Z82" i="1"/>
  <c r="AE82" i="1" s="1"/>
  <c r="AN82" i="1" s="1"/>
  <c r="Y82" i="1"/>
  <c r="AD82" i="1" s="1"/>
  <c r="X82" i="1"/>
  <c r="W82" i="1"/>
  <c r="V82" i="1"/>
  <c r="U82" i="1"/>
  <c r="AF82" i="1" s="1"/>
  <c r="AO82" i="1" s="1"/>
  <c r="T82" i="1"/>
  <c r="M82" i="1"/>
  <c r="L82" i="1"/>
  <c r="AL81" i="1"/>
  <c r="AK81" i="1"/>
  <c r="AJ81" i="1"/>
  <c r="AI81" i="1"/>
  <c r="AH81" i="1"/>
  <c r="AG81" i="1"/>
  <c r="AC81" i="1"/>
  <c r="AB81" i="1"/>
  <c r="X81" i="1"/>
  <c r="W81" i="1"/>
  <c r="V81" i="1"/>
  <c r="U81" i="1"/>
  <c r="T81" i="1"/>
  <c r="L81" i="1"/>
  <c r="M81" i="1" s="1"/>
  <c r="AL80" i="1"/>
  <c r="AK80" i="1"/>
  <c r="AJ80" i="1"/>
  <c r="AI80" i="1"/>
  <c r="AH80" i="1"/>
  <c r="AG80" i="1"/>
  <c r="AC80" i="1"/>
  <c r="AB80" i="1"/>
  <c r="X80" i="1"/>
  <c r="W80" i="1"/>
  <c r="V80" i="1"/>
  <c r="U80" i="1"/>
  <c r="T80" i="1"/>
  <c r="M80" i="1"/>
  <c r="AA80" i="1" s="1"/>
  <c r="AF80" i="1" s="1"/>
  <c r="AR80" i="1" s="1"/>
  <c r="L80" i="1"/>
  <c r="AQ79" i="1"/>
  <c r="AL79" i="1"/>
  <c r="AT79" i="1" s="1"/>
  <c r="AK79" i="1"/>
  <c r="AJ79" i="1"/>
  <c r="AI79" i="1"/>
  <c r="AH79" i="1"/>
  <c r="AG79" i="1"/>
  <c r="AE79" i="1"/>
  <c r="AD79" i="1"/>
  <c r="AC79" i="1"/>
  <c r="AB79" i="1"/>
  <c r="AA79" i="1"/>
  <c r="Z79" i="1"/>
  <c r="Y79" i="1"/>
  <c r="X79" i="1"/>
  <c r="W79" i="1"/>
  <c r="V79" i="1"/>
  <c r="U79" i="1"/>
  <c r="AF79" i="1" s="1"/>
  <c r="AR79" i="1" s="1"/>
  <c r="T79" i="1"/>
  <c r="M79" i="1"/>
  <c r="L79" i="1"/>
  <c r="AL78" i="1"/>
  <c r="AK78" i="1"/>
  <c r="AJ78" i="1"/>
  <c r="AI78" i="1"/>
  <c r="AH78" i="1"/>
  <c r="AG78" i="1"/>
  <c r="AC78" i="1"/>
  <c r="AB78" i="1"/>
  <c r="U78" i="1"/>
  <c r="T78" i="1"/>
  <c r="L78" i="1"/>
  <c r="V78" i="1" s="1"/>
  <c r="AL77" i="1"/>
  <c r="AK77" i="1"/>
  <c r="AJ77" i="1"/>
  <c r="AI77" i="1"/>
  <c r="AH77" i="1"/>
  <c r="AG77" i="1"/>
  <c r="AC77" i="1"/>
  <c r="AB77" i="1"/>
  <c r="U77" i="1"/>
  <c r="T77" i="1"/>
  <c r="L77" i="1"/>
  <c r="M77" i="1" s="1"/>
  <c r="AQ76" i="1"/>
  <c r="AN76" i="1"/>
  <c r="AL76" i="1"/>
  <c r="AT76" i="1" s="1"/>
  <c r="AK76" i="1"/>
  <c r="AJ76" i="1"/>
  <c r="AO76" i="1" s="1"/>
  <c r="AI76" i="1"/>
  <c r="AH76" i="1"/>
  <c r="AG76" i="1"/>
  <c r="AE76" i="1"/>
  <c r="AC76" i="1"/>
  <c r="AB76" i="1"/>
  <c r="AA76" i="1"/>
  <c r="AF76" i="1" s="1"/>
  <c r="Z76" i="1"/>
  <c r="Y76" i="1"/>
  <c r="X76" i="1"/>
  <c r="W76" i="1"/>
  <c r="V76" i="1"/>
  <c r="U76" i="1"/>
  <c r="AD76" i="1" s="1"/>
  <c r="T76" i="1"/>
  <c r="M76" i="1"/>
  <c r="L76" i="1"/>
  <c r="AP75" i="1"/>
  <c r="AM75" i="1"/>
  <c r="AL75" i="1"/>
  <c r="AK75" i="1"/>
  <c r="AJ75" i="1"/>
  <c r="AI75" i="1"/>
  <c r="AH75" i="1"/>
  <c r="AG75" i="1"/>
  <c r="AD75" i="1"/>
  <c r="AC75" i="1"/>
  <c r="AB75" i="1"/>
  <c r="AA75" i="1"/>
  <c r="AF75" i="1" s="1"/>
  <c r="Z75" i="1"/>
  <c r="AE75" i="1" s="1"/>
  <c r="Y75" i="1"/>
  <c r="X75" i="1"/>
  <c r="W75" i="1"/>
  <c r="V75" i="1"/>
  <c r="U75" i="1"/>
  <c r="T75" i="1"/>
  <c r="M75" i="1"/>
  <c r="L75" i="1"/>
  <c r="AL74" i="1"/>
  <c r="AK74" i="1"/>
  <c r="AJ74" i="1"/>
  <c r="AI74" i="1"/>
  <c r="AH74" i="1"/>
  <c r="AG74" i="1"/>
  <c r="AC74" i="1"/>
  <c r="AB74" i="1"/>
  <c r="V74" i="1"/>
  <c r="U74" i="1"/>
  <c r="T74" i="1"/>
  <c r="L74" i="1"/>
  <c r="X74" i="1" s="1"/>
  <c r="AL73" i="1"/>
  <c r="AK73" i="1"/>
  <c r="AJ73" i="1"/>
  <c r="AI73" i="1"/>
  <c r="AH73" i="1"/>
  <c r="AG73" i="1"/>
  <c r="AC73" i="1"/>
  <c r="AB73" i="1"/>
  <c r="X73" i="1"/>
  <c r="U73" i="1"/>
  <c r="T73" i="1"/>
  <c r="S73" i="1"/>
  <c r="L73" i="1"/>
  <c r="W73" i="1" s="1"/>
  <c r="AL72" i="1"/>
  <c r="AK72" i="1"/>
  <c r="AJ72" i="1"/>
  <c r="AI72" i="1"/>
  <c r="AH72" i="1"/>
  <c r="AG72" i="1"/>
  <c r="AC72" i="1"/>
  <c r="AB72" i="1"/>
  <c r="X72" i="1"/>
  <c r="U72" i="1"/>
  <c r="T72" i="1"/>
  <c r="S72" i="1"/>
  <c r="L72" i="1"/>
  <c r="W72" i="1" s="1"/>
  <c r="AL71" i="1"/>
  <c r="AK71" i="1"/>
  <c r="AJ71" i="1"/>
  <c r="AI71" i="1"/>
  <c r="AH71" i="1"/>
  <c r="AG71" i="1"/>
  <c r="AC71" i="1"/>
  <c r="AB71" i="1"/>
  <c r="X71" i="1"/>
  <c r="U71" i="1"/>
  <c r="T71" i="1"/>
  <c r="S71" i="1"/>
  <c r="L71" i="1"/>
  <c r="W71" i="1" s="1"/>
  <c r="AL70" i="1"/>
  <c r="AK70" i="1"/>
  <c r="AJ70" i="1"/>
  <c r="AI70" i="1"/>
  <c r="AH70" i="1"/>
  <c r="AG70" i="1"/>
  <c r="AF70" i="1"/>
  <c r="AO70" i="1" s="1"/>
  <c r="AC70" i="1"/>
  <c r="AB70" i="1"/>
  <c r="AA70" i="1"/>
  <c r="Z70" i="1"/>
  <c r="Y70" i="1"/>
  <c r="X70" i="1"/>
  <c r="W70" i="1"/>
  <c r="V70" i="1"/>
  <c r="U70" i="1"/>
  <c r="T70" i="1"/>
  <c r="S70" i="1"/>
  <c r="M70" i="1"/>
  <c r="L70" i="1"/>
  <c r="AL69" i="1"/>
  <c r="AK69" i="1"/>
  <c r="AJ69" i="1"/>
  <c r="AI69" i="1"/>
  <c r="AH69" i="1"/>
  <c r="AG69" i="1"/>
  <c r="AF69" i="1"/>
  <c r="AO69" i="1" s="1"/>
  <c r="AC69" i="1"/>
  <c r="AB69" i="1"/>
  <c r="AA69" i="1"/>
  <c r="Z69" i="1"/>
  <c r="Y69" i="1"/>
  <c r="X69" i="1"/>
  <c r="W69" i="1"/>
  <c r="V69" i="1"/>
  <c r="U69" i="1"/>
  <c r="T69" i="1"/>
  <c r="S69" i="1"/>
  <c r="M69" i="1"/>
  <c r="L69" i="1"/>
  <c r="AL68" i="1"/>
  <c r="AK68" i="1"/>
  <c r="AJ68" i="1"/>
  <c r="AI68" i="1"/>
  <c r="AH68" i="1"/>
  <c r="AG68" i="1"/>
  <c r="AC68" i="1"/>
  <c r="AB68" i="1"/>
  <c r="AA68" i="1"/>
  <c r="Z68" i="1"/>
  <c r="Y68" i="1"/>
  <c r="X68" i="1"/>
  <c r="W68" i="1"/>
  <c r="V68" i="1"/>
  <c r="U68" i="1"/>
  <c r="AF68" i="1" s="1"/>
  <c r="AO68" i="1" s="1"/>
  <c r="T68" i="1"/>
  <c r="S68" i="1"/>
  <c r="M68" i="1"/>
  <c r="L68" i="1"/>
  <c r="AL67" i="1"/>
  <c r="AK67" i="1"/>
  <c r="AJ67" i="1"/>
  <c r="AI67" i="1"/>
  <c r="AH67" i="1"/>
  <c r="AG67" i="1"/>
  <c r="AC67" i="1"/>
  <c r="AB67" i="1"/>
  <c r="U67" i="1"/>
  <c r="T67" i="1"/>
  <c r="S67" i="1"/>
  <c r="L67" i="1"/>
  <c r="AL66" i="1"/>
  <c r="AK66" i="1"/>
  <c r="AJ66" i="1"/>
  <c r="AI66" i="1"/>
  <c r="AH66" i="1"/>
  <c r="AG66" i="1"/>
  <c r="AC66" i="1"/>
  <c r="AB66" i="1"/>
  <c r="X66" i="1"/>
  <c r="U66" i="1"/>
  <c r="T66" i="1"/>
  <c r="S66" i="1"/>
  <c r="L66" i="1"/>
  <c r="AL65" i="1"/>
  <c r="AK65" i="1"/>
  <c r="AJ65" i="1"/>
  <c r="AI65" i="1"/>
  <c r="AH65" i="1"/>
  <c r="AG65" i="1"/>
  <c r="AC65" i="1"/>
  <c r="AB65" i="1"/>
  <c r="V65" i="1"/>
  <c r="U65" i="1"/>
  <c r="T65" i="1"/>
  <c r="S65" i="1"/>
  <c r="L65" i="1"/>
  <c r="AL64" i="1"/>
  <c r="AK64" i="1"/>
  <c r="AJ64" i="1"/>
  <c r="AI64" i="1"/>
  <c r="AH64" i="1"/>
  <c r="AG64" i="1"/>
  <c r="AC64" i="1"/>
  <c r="AB64" i="1"/>
  <c r="AA64" i="1"/>
  <c r="Z64" i="1"/>
  <c r="Y64" i="1"/>
  <c r="X64" i="1"/>
  <c r="W64" i="1"/>
  <c r="V64" i="1"/>
  <c r="U64" i="1"/>
  <c r="AE64" i="1" s="1"/>
  <c r="AN64" i="1" s="1"/>
  <c r="T64" i="1"/>
  <c r="S64" i="1"/>
  <c r="M64" i="1"/>
  <c r="L64" i="1"/>
  <c r="AT63" i="1"/>
  <c r="AL63" i="1"/>
  <c r="AK63" i="1"/>
  <c r="AJ63" i="1"/>
  <c r="AI63" i="1"/>
  <c r="AH63" i="1"/>
  <c r="AG63" i="1"/>
  <c r="AF63" i="1"/>
  <c r="AO63" i="1" s="1"/>
  <c r="AC63" i="1"/>
  <c r="AB63" i="1"/>
  <c r="AA63" i="1"/>
  <c r="Z63" i="1"/>
  <c r="Y63" i="1"/>
  <c r="X63" i="1"/>
  <c r="W63" i="1"/>
  <c r="V63" i="1"/>
  <c r="U63" i="1"/>
  <c r="AE63" i="1" s="1"/>
  <c r="AN63" i="1" s="1"/>
  <c r="T63" i="1"/>
  <c r="S63" i="1"/>
  <c r="M63" i="1"/>
  <c r="L63" i="1"/>
  <c r="AT62" i="1"/>
  <c r="AN62" i="1"/>
  <c r="AL62" i="1"/>
  <c r="AS62" i="1" s="1"/>
  <c r="AK62" i="1"/>
  <c r="AJ62" i="1"/>
  <c r="AI62" i="1"/>
  <c r="AH62" i="1"/>
  <c r="AG62" i="1"/>
  <c r="AD62" i="1"/>
  <c r="AC62" i="1"/>
  <c r="AB62" i="1"/>
  <c r="AA62" i="1"/>
  <c r="Z62" i="1"/>
  <c r="Y62" i="1"/>
  <c r="X62" i="1"/>
  <c r="W62" i="1"/>
  <c r="V62" i="1"/>
  <c r="U62" i="1"/>
  <c r="AE62" i="1" s="1"/>
  <c r="T62" i="1"/>
  <c r="S62" i="1"/>
  <c r="M62" i="1"/>
  <c r="L62" i="1"/>
  <c r="AL61" i="1"/>
  <c r="AK61" i="1"/>
  <c r="AJ61" i="1"/>
  <c r="AI61" i="1"/>
  <c r="AH61" i="1"/>
  <c r="AG61" i="1"/>
  <c r="AC61" i="1"/>
  <c r="AB61" i="1"/>
  <c r="U61" i="1"/>
  <c r="T61" i="1"/>
  <c r="S61" i="1"/>
  <c r="L61" i="1"/>
  <c r="X61" i="1" s="1"/>
  <c r="AL60" i="1"/>
  <c r="AK60" i="1"/>
  <c r="AJ60" i="1"/>
  <c r="AI60" i="1"/>
  <c r="AH60" i="1"/>
  <c r="AG60" i="1"/>
  <c r="AC60" i="1"/>
  <c r="AB60" i="1"/>
  <c r="X60" i="1"/>
  <c r="V60" i="1"/>
  <c r="U60" i="1"/>
  <c r="T60" i="1"/>
  <c r="S60" i="1"/>
  <c r="L60" i="1"/>
  <c r="AL59" i="1"/>
  <c r="AK59" i="1"/>
  <c r="AJ59" i="1"/>
  <c r="AI59" i="1"/>
  <c r="AH59" i="1"/>
  <c r="AG59" i="1"/>
  <c r="AC59" i="1"/>
  <c r="AB59" i="1"/>
  <c r="U59" i="1"/>
  <c r="T59" i="1"/>
  <c r="S59" i="1"/>
  <c r="L59" i="1"/>
  <c r="X59" i="1" s="1"/>
  <c r="AT58" i="1"/>
  <c r="AL58" i="1"/>
  <c r="AK58" i="1"/>
  <c r="AR58" i="1" s="1"/>
  <c r="AJ58" i="1"/>
  <c r="AN58" i="1" s="1"/>
  <c r="AI58" i="1"/>
  <c r="AH58" i="1"/>
  <c r="AG58" i="1"/>
  <c r="AF58" i="1"/>
  <c r="AO58" i="1" s="1"/>
  <c r="AC58" i="1"/>
  <c r="AB58" i="1"/>
  <c r="AA58" i="1"/>
  <c r="Z58" i="1"/>
  <c r="Y58" i="1"/>
  <c r="AD58" i="1" s="1"/>
  <c r="AS58" i="1" s="1"/>
  <c r="X58" i="1"/>
  <c r="W58" i="1"/>
  <c r="V58" i="1"/>
  <c r="U58" i="1"/>
  <c r="AE58" i="1" s="1"/>
  <c r="T58" i="1"/>
  <c r="S58" i="1"/>
  <c r="M58" i="1"/>
  <c r="L58" i="1"/>
  <c r="AT57" i="1"/>
  <c r="AL57" i="1"/>
  <c r="AS57" i="1" s="1"/>
  <c r="AK57" i="1"/>
  <c r="AR57" i="1" s="1"/>
  <c r="AJ57" i="1"/>
  <c r="AM57" i="1" s="1"/>
  <c r="AI57" i="1"/>
  <c r="AH57" i="1"/>
  <c r="AG57" i="1"/>
  <c r="AF57" i="1"/>
  <c r="AO57" i="1" s="1"/>
  <c r="AD57" i="1"/>
  <c r="AC57" i="1"/>
  <c r="AB57" i="1"/>
  <c r="AA57" i="1"/>
  <c r="Z57" i="1"/>
  <c r="Y57" i="1"/>
  <c r="X57" i="1"/>
  <c r="W57" i="1"/>
  <c r="V57" i="1"/>
  <c r="U57" i="1"/>
  <c r="AE57" i="1" s="1"/>
  <c r="T57" i="1"/>
  <c r="S57" i="1"/>
  <c r="M57" i="1"/>
  <c r="L57" i="1"/>
  <c r="AT56" i="1"/>
  <c r="AN56" i="1"/>
  <c r="AL56" i="1"/>
  <c r="AK56" i="1"/>
  <c r="AJ56" i="1"/>
  <c r="AI56" i="1"/>
  <c r="AH56" i="1"/>
  <c r="AG56" i="1"/>
  <c r="AD56" i="1"/>
  <c r="AC56" i="1"/>
  <c r="AB56" i="1"/>
  <c r="AA56" i="1"/>
  <c r="Z56" i="1"/>
  <c r="Y56" i="1"/>
  <c r="X56" i="1"/>
  <c r="W56" i="1"/>
  <c r="V56" i="1"/>
  <c r="U56" i="1"/>
  <c r="AE56" i="1" s="1"/>
  <c r="T56" i="1"/>
  <c r="S56" i="1"/>
  <c r="M56" i="1"/>
  <c r="L56" i="1"/>
  <c r="AL55" i="1"/>
  <c r="AK55" i="1"/>
  <c r="AJ55" i="1"/>
  <c r="AI55" i="1"/>
  <c r="AH55" i="1"/>
  <c r="AG55" i="1"/>
  <c r="AC55" i="1"/>
  <c r="AB55" i="1"/>
  <c r="U55" i="1"/>
  <c r="T55" i="1"/>
  <c r="S55" i="1"/>
  <c r="L55" i="1"/>
  <c r="X55" i="1" s="1"/>
  <c r="AL54" i="1"/>
  <c r="AK54" i="1"/>
  <c r="AJ54" i="1"/>
  <c r="AI54" i="1"/>
  <c r="AH54" i="1"/>
  <c r="AG54" i="1"/>
  <c r="AC54" i="1"/>
  <c r="AB54" i="1"/>
  <c r="U54" i="1"/>
  <c r="T54" i="1"/>
  <c r="S54" i="1"/>
  <c r="L54" i="1"/>
  <c r="M54" i="1" s="1"/>
  <c r="Y54" i="1" s="1"/>
  <c r="AL53" i="1"/>
  <c r="AK53" i="1"/>
  <c r="AJ53" i="1"/>
  <c r="AI53" i="1"/>
  <c r="AH53" i="1"/>
  <c r="AG53" i="1"/>
  <c r="AC53" i="1"/>
  <c r="AB53" i="1"/>
  <c r="Y53" i="1"/>
  <c r="X53" i="1"/>
  <c r="U53" i="1"/>
  <c r="T53" i="1"/>
  <c r="S53" i="1"/>
  <c r="L53" i="1"/>
  <c r="M53" i="1" s="1"/>
  <c r="AL52" i="1"/>
  <c r="AU52" i="1" s="1"/>
  <c r="AK52" i="1"/>
  <c r="AJ52" i="1"/>
  <c r="AI52" i="1"/>
  <c r="AH52" i="1"/>
  <c r="AG52" i="1"/>
  <c r="AD52" i="1"/>
  <c r="AM52" i="1" s="1"/>
  <c r="AC52" i="1"/>
  <c r="AB52" i="1"/>
  <c r="AA52" i="1"/>
  <c r="Z52" i="1"/>
  <c r="Y52" i="1"/>
  <c r="X52" i="1"/>
  <c r="W52" i="1"/>
  <c r="V52" i="1"/>
  <c r="U52" i="1"/>
  <c r="AF52" i="1" s="1"/>
  <c r="T52" i="1"/>
  <c r="S52" i="1"/>
  <c r="M52" i="1"/>
  <c r="L52" i="1"/>
  <c r="AT51" i="1"/>
  <c r="AS51" i="1"/>
  <c r="AL51" i="1"/>
  <c r="AU51" i="1" s="1"/>
  <c r="AK51" i="1"/>
  <c r="AR51" i="1" s="1"/>
  <c r="AJ51" i="1"/>
  <c r="AN51" i="1" s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M51" i="1"/>
  <c r="L51" i="1"/>
  <c r="AM50" i="1"/>
  <c r="AL50" i="1"/>
  <c r="AK50" i="1"/>
  <c r="AJ50" i="1"/>
  <c r="AO50" i="1" s="1"/>
  <c r="AI50" i="1"/>
  <c r="AH50" i="1"/>
  <c r="AG50" i="1"/>
  <c r="AE50" i="1"/>
  <c r="AD50" i="1"/>
  <c r="AP50" i="1" s="1"/>
  <c r="AC50" i="1"/>
  <c r="AB50" i="1"/>
  <c r="AA50" i="1"/>
  <c r="Z50" i="1"/>
  <c r="Y50" i="1"/>
  <c r="X50" i="1"/>
  <c r="W50" i="1"/>
  <c r="V50" i="1"/>
  <c r="U50" i="1"/>
  <c r="AF50" i="1" s="1"/>
  <c r="AR50" i="1" s="1"/>
  <c r="T50" i="1"/>
  <c r="S50" i="1"/>
  <c r="M50" i="1"/>
  <c r="L50" i="1"/>
  <c r="AL49" i="1"/>
  <c r="AK49" i="1"/>
  <c r="AJ49" i="1"/>
  <c r="AI49" i="1"/>
  <c r="AH49" i="1"/>
  <c r="AG49" i="1"/>
  <c r="AD49" i="1"/>
  <c r="AP49" i="1" s="1"/>
  <c r="AC49" i="1"/>
  <c r="AB49" i="1"/>
  <c r="AA49" i="1"/>
  <c r="Z49" i="1"/>
  <c r="Y49" i="1"/>
  <c r="X49" i="1"/>
  <c r="W49" i="1"/>
  <c r="V49" i="1"/>
  <c r="U49" i="1"/>
  <c r="AF49" i="1" s="1"/>
  <c r="AO49" i="1" s="1"/>
  <c r="T49" i="1"/>
  <c r="S49" i="1"/>
  <c r="M49" i="1"/>
  <c r="L49" i="1"/>
  <c r="AL48" i="1"/>
  <c r="AK48" i="1"/>
  <c r="AJ48" i="1"/>
  <c r="AI48" i="1"/>
  <c r="AH48" i="1"/>
  <c r="AG48" i="1"/>
  <c r="AC48" i="1"/>
  <c r="AB48" i="1"/>
  <c r="AA48" i="1"/>
  <c r="Z48" i="1"/>
  <c r="Y48" i="1"/>
  <c r="X48" i="1"/>
  <c r="W48" i="1"/>
  <c r="V48" i="1"/>
  <c r="U48" i="1"/>
  <c r="AF48" i="1" s="1"/>
  <c r="AO48" i="1" s="1"/>
  <c r="T48" i="1"/>
  <c r="S48" i="1"/>
  <c r="M48" i="1"/>
  <c r="L48" i="1"/>
  <c r="AS47" i="1"/>
  <c r="AP47" i="1"/>
  <c r="AL47" i="1"/>
  <c r="AU47" i="1" s="1"/>
  <c r="AK47" i="1"/>
  <c r="AJ47" i="1"/>
  <c r="AO47" i="1" s="1"/>
  <c r="AI47" i="1"/>
  <c r="AH47" i="1"/>
  <c r="AG47" i="1"/>
  <c r="AF47" i="1"/>
  <c r="AR47" i="1" s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AL46" i="1"/>
  <c r="AU46" i="1" s="1"/>
  <c r="AK46" i="1"/>
  <c r="AJ46" i="1"/>
  <c r="AI46" i="1"/>
  <c r="AH46" i="1"/>
  <c r="AG46" i="1"/>
  <c r="AC46" i="1"/>
  <c r="AB46" i="1"/>
  <c r="V46" i="1"/>
  <c r="U46" i="1"/>
  <c r="AF46" i="1" s="1"/>
  <c r="T46" i="1"/>
  <c r="S46" i="1"/>
  <c r="M46" i="1"/>
  <c r="AA46" i="1" s="1"/>
  <c r="L46" i="1"/>
  <c r="X46" i="1" s="1"/>
  <c r="AL45" i="1"/>
  <c r="AU45" i="1" s="1"/>
  <c r="AK45" i="1"/>
  <c r="AR45" i="1" s="1"/>
  <c r="AJ45" i="1"/>
  <c r="AI45" i="1"/>
  <c r="AH45" i="1"/>
  <c r="AG45" i="1"/>
  <c r="AC45" i="1"/>
  <c r="AF45" i="1" s="1"/>
  <c r="AO45" i="1" s="1"/>
  <c r="AB45" i="1"/>
  <c r="X45" i="1"/>
  <c r="W45" i="1"/>
  <c r="V45" i="1"/>
  <c r="U45" i="1"/>
  <c r="T45" i="1"/>
  <c r="S45" i="1"/>
  <c r="M45" i="1"/>
  <c r="AA45" i="1" s="1"/>
  <c r="L45" i="1"/>
  <c r="AL44" i="1"/>
  <c r="AK44" i="1"/>
  <c r="AJ44" i="1"/>
  <c r="AI44" i="1"/>
  <c r="AH44" i="1"/>
  <c r="AG44" i="1"/>
  <c r="AC44" i="1"/>
  <c r="AB44" i="1"/>
  <c r="V44" i="1"/>
  <c r="U44" i="1"/>
  <c r="T44" i="1"/>
  <c r="S44" i="1"/>
  <c r="M44" i="1"/>
  <c r="AA44" i="1" s="1"/>
  <c r="L44" i="1"/>
  <c r="X44" i="1" s="1"/>
  <c r="AP43" i="1"/>
  <c r="AL43" i="1"/>
  <c r="AK43" i="1"/>
  <c r="AR43" i="1" s="1"/>
  <c r="AJ43" i="1"/>
  <c r="AI43" i="1"/>
  <c r="AH43" i="1"/>
  <c r="AG43" i="1"/>
  <c r="AD43" i="1"/>
  <c r="AC43" i="1"/>
  <c r="AB43" i="1"/>
  <c r="AA43" i="1"/>
  <c r="Z43" i="1"/>
  <c r="Y43" i="1"/>
  <c r="X43" i="1"/>
  <c r="W43" i="1"/>
  <c r="V43" i="1"/>
  <c r="U43" i="1"/>
  <c r="AF43" i="1" s="1"/>
  <c r="AO43" i="1" s="1"/>
  <c r="T43" i="1"/>
  <c r="S43" i="1"/>
  <c r="M43" i="1"/>
  <c r="L43" i="1"/>
  <c r="AP42" i="1"/>
  <c r="AL42" i="1"/>
  <c r="AK42" i="1"/>
  <c r="AR42" i="1" s="1"/>
  <c r="AJ42" i="1"/>
  <c r="AM42" i="1" s="1"/>
  <c r="AI42" i="1"/>
  <c r="AH42" i="1"/>
  <c r="AG42" i="1"/>
  <c r="AD42" i="1"/>
  <c r="AC42" i="1"/>
  <c r="AB42" i="1"/>
  <c r="AA42" i="1"/>
  <c r="Z42" i="1"/>
  <c r="Y42" i="1"/>
  <c r="X42" i="1"/>
  <c r="W42" i="1"/>
  <c r="V42" i="1"/>
  <c r="U42" i="1"/>
  <c r="AF42" i="1" s="1"/>
  <c r="AO42" i="1" s="1"/>
  <c r="T42" i="1"/>
  <c r="S42" i="1"/>
  <c r="M42" i="1"/>
  <c r="L42" i="1"/>
  <c r="AP41" i="1"/>
  <c r="AL41" i="1"/>
  <c r="AK41" i="1"/>
  <c r="AR41" i="1" s="1"/>
  <c r="AJ41" i="1"/>
  <c r="AM41" i="1" s="1"/>
  <c r="AI41" i="1"/>
  <c r="AH41" i="1"/>
  <c r="AG41" i="1"/>
  <c r="AD41" i="1"/>
  <c r="AC41" i="1"/>
  <c r="AB41" i="1"/>
  <c r="AA41" i="1"/>
  <c r="Z41" i="1"/>
  <c r="Y41" i="1"/>
  <c r="X41" i="1"/>
  <c r="W41" i="1"/>
  <c r="V41" i="1"/>
  <c r="U41" i="1"/>
  <c r="AF41" i="1" s="1"/>
  <c r="AO41" i="1" s="1"/>
  <c r="T41" i="1"/>
  <c r="S41" i="1"/>
  <c r="M41" i="1"/>
  <c r="L41" i="1"/>
  <c r="AL40" i="1"/>
  <c r="AK40" i="1"/>
  <c r="AJ40" i="1"/>
  <c r="AI40" i="1"/>
  <c r="AH40" i="1"/>
  <c r="AG40" i="1"/>
  <c r="AC40" i="1"/>
  <c r="AB40" i="1"/>
  <c r="Z40" i="1"/>
  <c r="V40" i="1"/>
  <c r="U40" i="1"/>
  <c r="T40" i="1"/>
  <c r="S40" i="1"/>
  <c r="M40" i="1"/>
  <c r="L40" i="1"/>
  <c r="X40" i="1" s="1"/>
  <c r="AL39" i="1"/>
  <c r="AK39" i="1"/>
  <c r="AJ39" i="1"/>
  <c r="AI39" i="1"/>
  <c r="AH39" i="1"/>
  <c r="AG39" i="1"/>
  <c r="AC39" i="1"/>
  <c r="AB39" i="1"/>
  <c r="Z39" i="1"/>
  <c r="X39" i="1"/>
  <c r="V39" i="1"/>
  <c r="U39" i="1"/>
  <c r="T39" i="1"/>
  <c r="S39" i="1"/>
  <c r="M39" i="1"/>
  <c r="L39" i="1"/>
  <c r="W39" i="1" s="1"/>
  <c r="AL38" i="1"/>
  <c r="AK38" i="1"/>
  <c r="AJ38" i="1"/>
  <c r="AI38" i="1"/>
  <c r="AH38" i="1"/>
  <c r="AG38" i="1"/>
  <c r="AC38" i="1"/>
  <c r="AB38" i="1"/>
  <c r="X38" i="1"/>
  <c r="V38" i="1"/>
  <c r="U38" i="1"/>
  <c r="T38" i="1"/>
  <c r="S38" i="1"/>
  <c r="M38" i="1"/>
  <c r="Z38" i="1" s="1"/>
  <c r="L38" i="1"/>
  <c r="W38" i="1" s="1"/>
  <c r="AL37" i="1"/>
  <c r="AT37" i="1" s="1"/>
  <c r="AK37" i="1"/>
  <c r="AJ37" i="1"/>
  <c r="AI37" i="1"/>
  <c r="AH37" i="1"/>
  <c r="AG37" i="1"/>
  <c r="AF37" i="1"/>
  <c r="AO37" i="1" s="1"/>
  <c r="AD37" i="1"/>
  <c r="AP37" i="1" s="1"/>
  <c r="AC37" i="1"/>
  <c r="AB37" i="1"/>
  <c r="AA37" i="1"/>
  <c r="Z37" i="1"/>
  <c r="Y37" i="1"/>
  <c r="X37" i="1"/>
  <c r="W37" i="1"/>
  <c r="V37" i="1"/>
  <c r="U37" i="1"/>
  <c r="AE37" i="1" s="1"/>
  <c r="AN37" i="1" s="1"/>
  <c r="T37" i="1"/>
  <c r="S37" i="1"/>
  <c r="M37" i="1"/>
  <c r="L37" i="1"/>
  <c r="AL36" i="1"/>
  <c r="AK36" i="1"/>
  <c r="AJ36" i="1"/>
  <c r="AI36" i="1"/>
  <c r="AH36" i="1"/>
  <c r="AG36" i="1"/>
  <c r="AF36" i="1"/>
  <c r="AO36" i="1" s="1"/>
  <c r="AD36" i="1"/>
  <c r="AP36" i="1" s="1"/>
  <c r="AC36" i="1"/>
  <c r="AB36" i="1"/>
  <c r="AA36" i="1"/>
  <c r="Z36" i="1"/>
  <c r="Y36" i="1"/>
  <c r="X36" i="1"/>
  <c r="W36" i="1"/>
  <c r="V36" i="1"/>
  <c r="U36" i="1"/>
  <c r="T36" i="1"/>
  <c r="S36" i="1"/>
  <c r="M36" i="1"/>
  <c r="L36" i="1"/>
  <c r="AL35" i="1"/>
  <c r="AK35" i="1"/>
  <c r="AJ35" i="1"/>
  <c r="AI35" i="1"/>
  <c r="AH35" i="1"/>
  <c r="AG35" i="1"/>
  <c r="AF35" i="1"/>
  <c r="AO35" i="1" s="1"/>
  <c r="AC35" i="1"/>
  <c r="AB35" i="1"/>
  <c r="AA35" i="1"/>
  <c r="Z35" i="1"/>
  <c r="Y35" i="1"/>
  <c r="AD35" i="1" s="1"/>
  <c r="AP35" i="1" s="1"/>
  <c r="X35" i="1"/>
  <c r="W35" i="1"/>
  <c r="V35" i="1"/>
  <c r="U35" i="1"/>
  <c r="T35" i="1"/>
  <c r="S35" i="1"/>
  <c r="M35" i="1"/>
  <c r="L35" i="1"/>
  <c r="AL34" i="1"/>
  <c r="AS34" i="1" s="1"/>
  <c r="AK34" i="1"/>
  <c r="AJ34" i="1"/>
  <c r="AI34" i="1"/>
  <c r="AH34" i="1"/>
  <c r="AG34" i="1"/>
  <c r="AC34" i="1"/>
  <c r="AB34" i="1"/>
  <c r="Y34" i="1"/>
  <c r="U34" i="1"/>
  <c r="AD34" i="1" s="1"/>
  <c r="T34" i="1"/>
  <c r="S34" i="1"/>
  <c r="M34" i="1"/>
  <c r="AA34" i="1" s="1"/>
  <c r="L34" i="1"/>
  <c r="W34" i="1" s="1"/>
  <c r="AL33" i="1"/>
  <c r="AK33" i="1"/>
  <c r="AJ33" i="1"/>
  <c r="AI33" i="1"/>
  <c r="AH33" i="1"/>
  <c r="AG33" i="1"/>
  <c r="AC33" i="1"/>
  <c r="AB33" i="1"/>
  <c r="U33" i="1"/>
  <c r="T33" i="1"/>
  <c r="S33" i="1"/>
  <c r="L33" i="1"/>
  <c r="W33" i="1" s="1"/>
  <c r="AL32" i="1"/>
  <c r="AK32" i="1"/>
  <c r="AJ32" i="1"/>
  <c r="AI32" i="1"/>
  <c r="AH32" i="1"/>
  <c r="AG32" i="1"/>
  <c r="AC32" i="1"/>
  <c r="AB32" i="1"/>
  <c r="X32" i="1"/>
  <c r="V32" i="1"/>
  <c r="U32" i="1"/>
  <c r="T32" i="1"/>
  <c r="S32" i="1"/>
  <c r="M32" i="1"/>
  <c r="AA32" i="1" s="1"/>
  <c r="L32" i="1"/>
  <c r="W32" i="1" s="1"/>
  <c r="AL31" i="1"/>
  <c r="AK31" i="1"/>
  <c r="AJ31" i="1"/>
  <c r="AI31" i="1"/>
  <c r="AH31" i="1"/>
  <c r="AG31" i="1"/>
  <c r="AC31" i="1"/>
  <c r="AB31" i="1"/>
  <c r="AA31" i="1"/>
  <c r="Z31" i="1"/>
  <c r="Y31" i="1"/>
  <c r="X31" i="1"/>
  <c r="W31" i="1"/>
  <c r="V31" i="1"/>
  <c r="U31" i="1"/>
  <c r="AE31" i="1" s="1"/>
  <c r="AN31" i="1" s="1"/>
  <c r="T31" i="1"/>
  <c r="S31" i="1"/>
  <c r="M31" i="1"/>
  <c r="L31" i="1"/>
  <c r="AL30" i="1"/>
  <c r="AK30" i="1"/>
  <c r="AJ30" i="1"/>
  <c r="AI30" i="1"/>
  <c r="AH30" i="1"/>
  <c r="AG30" i="1"/>
  <c r="AC30" i="1"/>
  <c r="AB30" i="1"/>
  <c r="AA30" i="1"/>
  <c r="Z30" i="1"/>
  <c r="Y30" i="1"/>
  <c r="X30" i="1"/>
  <c r="W30" i="1"/>
  <c r="V30" i="1"/>
  <c r="U30" i="1"/>
  <c r="AF30" i="1" s="1"/>
  <c r="AO30" i="1" s="1"/>
  <c r="T30" i="1"/>
  <c r="S30" i="1"/>
  <c r="M30" i="1"/>
  <c r="L30" i="1"/>
  <c r="AN29" i="1"/>
  <c r="AL29" i="1"/>
  <c r="AT29" i="1" s="1"/>
  <c r="AK29" i="1"/>
  <c r="AQ29" i="1" s="1"/>
  <c r="AJ29" i="1"/>
  <c r="AI29" i="1"/>
  <c r="AH29" i="1"/>
  <c r="AG29" i="1"/>
  <c r="AD29" i="1"/>
  <c r="AC29" i="1"/>
  <c r="AB29" i="1"/>
  <c r="AA29" i="1"/>
  <c r="Z29" i="1"/>
  <c r="Y29" i="1"/>
  <c r="X29" i="1"/>
  <c r="W29" i="1"/>
  <c r="V29" i="1"/>
  <c r="U29" i="1"/>
  <c r="AE29" i="1" s="1"/>
  <c r="T29" i="1"/>
  <c r="S29" i="1"/>
  <c r="M29" i="1"/>
  <c r="L29" i="1"/>
  <c r="AL28" i="1"/>
  <c r="AK28" i="1"/>
  <c r="AJ28" i="1"/>
  <c r="AI28" i="1"/>
  <c r="AH28" i="1"/>
  <c r="AG28" i="1"/>
  <c r="AC28" i="1"/>
  <c r="AB28" i="1"/>
  <c r="Y28" i="1"/>
  <c r="AD28" i="1" s="1"/>
  <c r="X28" i="1"/>
  <c r="V28" i="1"/>
  <c r="U28" i="1"/>
  <c r="T28" i="1"/>
  <c r="S28" i="1"/>
  <c r="M28" i="1"/>
  <c r="AA28" i="1" s="1"/>
  <c r="L28" i="1"/>
  <c r="W28" i="1" s="1"/>
  <c r="AL27" i="1"/>
  <c r="AK27" i="1"/>
  <c r="AJ27" i="1"/>
  <c r="AI27" i="1"/>
  <c r="AH27" i="1"/>
  <c r="AG27" i="1"/>
  <c r="AC27" i="1"/>
  <c r="AB27" i="1"/>
  <c r="Y27" i="1"/>
  <c r="AD27" i="1" s="1"/>
  <c r="AS27" i="1" s="1"/>
  <c r="U27" i="1"/>
  <c r="T27" i="1"/>
  <c r="S27" i="1"/>
  <c r="M27" i="1"/>
  <c r="AA27" i="1" s="1"/>
  <c r="L27" i="1"/>
  <c r="W27" i="1" s="1"/>
  <c r="AL26" i="1"/>
  <c r="AK26" i="1"/>
  <c r="AJ26" i="1"/>
  <c r="AI26" i="1"/>
  <c r="AH26" i="1"/>
  <c r="AG26" i="1"/>
  <c r="AC26" i="1"/>
  <c r="AB26" i="1"/>
  <c r="X26" i="1"/>
  <c r="V26" i="1"/>
  <c r="U26" i="1"/>
  <c r="T26" i="1"/>
  <c r="S26" i="1"/>
  <c r="M26" i="1"/>
  <c r="AA26" i="1" s="1"/>
  <c r="L26" i="1"/>
  <c r="W26" i="1" s="1"/>
  <c r="AL25" i="1"/>
  <c r="AK25" i="1"/>
  <c r="AJ25" i="1"/>
  <c r="AI25" i="1"/>
  <c r="AH25" i="1"/>
  <c r="AG25" i="1"/>
  <c r="AC25" i="1"/>
  <c r="AB25" i="1"/>
  <c r="X25" i="1"/>
  <c r="V25" i="1"/>
  <c r="U25" i="1"/>
  <c r="T25" i="1"/>
  <c r="S25" i="1"/>
  <c r="M25" i="1"/>
  <c r="AA25" i="1" s="1"/>
  <c r="L25" i="1"/>
  <c r="W25" i="1" s="1"/>
  <c r="AL24" i="1"/>
  <c r="AK24" i="1"/>
  <c r="AJ24" i="1"/>
  <c r="AI24" i="1"/>
  <c r="AH24" i="1"/>
  <c r="AG24" i="1"/>
  <c r="AC24" i="1"/>
  <c r="AB24" i="1"/>
  <c r="Y24" i="1"/>
  <c r="AD24" i="1" s="1"/>
  <c r="V24" i="1"/>
  <c r="U24" i="1"/>
  <c r="T24" i="1"/>
  <c r="S24" i="1"/>
  <c r="M24" i="1"/>
  <c r="AA24" i="1" s="1"/>
  <c r="L24" i="1"/>
  <c r="W24" i="1" s="1"/>
  <c r="AL23" i="1"/>
  <c r="AK23" i="1"/>
  <c r="AJ23" i="1"/>
  <c r="AI23" i="1"/>
  <c r="AH23" i="1"/>
  <c r="AG23" i="1"/>
  <c r="AC23" i="1"/>
  <c r="AB23" i="1"/>
  <c r="Y23" i="1"/>
  <c r="AD23" i="1" s="1"/>
  <c r="AS23" i="1" s="1"/>
  <c r="V23" i="1"/>
  <c r="U23" i="1"/>
  <c r="T23" i="1"/>
  <c r="S23" i="1"/>
  <c r="M23" i="1"/>
  <c r="AA23" i="1" s="1"/>
  <c r="L23" i="1"/>
  <c r="W23" i="1" s="1"/>
  <c r="AL22" i="1"/>
  <c r="AK22" i="1"/>
  <c r="AJ22" i="1"/>
  <c r="AI22" i="1"/>
  <c r="AH22" i="1"/>
  <c r="AG22" i="1"/>
  <c r="AF22" i="1"/>
  <c r="AO22" i="1" s="1"/>
  <c r="AD22" i="1"/>
  <c r="AS22" i="1" s="1"/>
  <c r="AC22" i="1"/>
  <c r="AB22" i="1"/>
  <c r="AA22" i="1"/>
  <c r="Z22" i="1"/>
  <c r="Y22" i="1"/>
  <c r="X22" i="1"/>
  <c r="W22" i="1"/>
  <c r="V22" i="1"/>
  <c r="U22" i="1"/>
  <c r="T22" i="1"/>
  <c r="S22" i="1"/>
  <c r="M22" i="1"/>
  <c r="L22" i="1"/>
  <c r="AS21" i="1"/>
  <c r="AP21" i="1"/>
  <c r="AL21" i="1"/>
  <c r="AK21" i="1"/>
  <c r="AJ21" i="1"/>
  <c r="AM21" i="1" s="1"/>
  <c r="AI21" i="1"/>
  <c r="AH21" i="1"/>
  <c r="AG21" i="1"/>
  <c r="AD21" i="1"/>
  <c r="AC21" i="1"/>
  <c r="AB21" i="1"/>
  <c r="AA21" i="1"/>
  <c r="Z21" i="1"/>
  <c r="Y21" i="1"/>
  <c r="X21" i="1"/>
  <c r="W21" i="1"/>
  <c r="V21" i="1"/>
  <c r="U21" i="1"/>
  <c r="AF21" i="1" s="1"/>
  <c r="T21" i="1"/>
  <c r="S21" i="1"/>
  <c r="M21" i="1"/>
  <c r="L21" i="1"/>
  <c r="AN20" i="1"/>
  <c r="AL20" i="1"/>
  <c r="AT20" i="1" s="1"/>
  <c r="AK20" i="1"/>
  <c r="AQ20" i="1" s="1"/>
  <c r="AJ20" i="1"/>
  <c r="AI20" i="1"/>
  <c r="AH20" i="1"/>
  <c r="AG20" i="1"/>
  <c r="AD20" i="1"/>
  <c r="AS20" i="1" s="1"/>
  <c r="AC20" i="1"/>
  <c r="AB20" i="1"/>
  <c r="AA20" i="1"/>
  <c r="Z20" i="1"/>
  <c r="Y20" i="1"/>
  <c r="X20" i="1"/>
  <c r="W20" i="1"/>
  <c r="V20" i="1"/>
  <c r="U20" i="1"/>
  <c r="AE20" i="1" s="1"/>
  <c r="T20" i="1"/>
  <c r="S20" i="1"/>
  <c r="M20" i="1"/>
  <c r="L20" i="1"/>
  <c r="AL19" i="1"/>
  <c r="AK19" i="1"/>
  <c r="AJ19" i="1"/>
  <c r="AI19" i="1"/>
  <c r="AH19" i="1"/>
  <c r="AG19" i="1"/>
  <c r="AC19" i="1"/>
  <c r="AB19" i="1"/>
  <c r="Y19" i="1"/>
  <c r="AD19" i="1" s="1"/>
  <c r="X19" i="1"/>
  <c r="V19" i="1"/>
  <c r="U19" i="1"/>
  <c r="T19" i="1"/>
  <c r="S19" i="1"/>
  <c r="M19" i="1"/>
  <c r="AA19" i="1" s="1"/>
  <c r="L19" i="1"/>
  <c r="W19" i="1" s="1"/>
  <c r="AL18" i="1"/>
  <c r="AK18" i="1"/>
  <c r="AJ18" i="1"/>
  <c r="AI18" i="1"/>
  <c r="AH18" i="1"/>
  <c r="AG18" i="1"/>
  <c r="AC18" i="1"/>
  <c r="AB18" i="1"/>
  <c r="Y18" i="1"/>
  <c r="AD18" i="1" s="1"/>
  <c r="AS18" i="1" s="1"/>
  <c r="V18" i="1"/>
  <c r="U18" i="1"/>
  <c r="T18" i="1"/>
  <c r="S18" i="1"/>
  <c r="M18" i="1"/>
  <c r="AA18" i="1" s="1"/>
  <c r="L18" i="1"/>
  <c r="W18" i="1" s="1"/>
  <c r="AL17" i="1"/>
  <c r="AK17" i="1"/>
  <c r="AJ17" i="1"/>
  <c r="AI17" i="1"/>
  <c r="AH17" i="1"/>
  <c r="AG17" i="1"/>
  <c r="AC17" i="1"/>
  <c r="AB17" i="1"/>
  <c r="X17" i="1"/>
  <c r="V17" i="1"/>
  <c r="U17" i="1"/>
  <c r="T17" i="1"/>
  <c r="S17" i="1"/>
  <c r="M17" i="1"/>
  <c r="AA17" i="1" s="1"/>
  <c r="L17" i="1"/>
  <c r="W17" i="1" s="1"/>
  <c r="AL16" i="1"/>
  <c r="AK16" i="1"/>
  <c r="AR16" i="1" s="1"/>
  <c r="AJ16" i="1"/>
  <c r="AI16" i="1"/>
  <c r="AH16" i="1"/>
  <c r="AG16" i="1"/>
  <c r="AF16" i="1"/>
  <c r="AO16" i="1" s="1"/>
  <c r="AD16" i="1"/>
  <c r="AS16" i="1" s="1"/>
  <c r="AC16" i="1"/>
  <c r="AB16" i="1"/>
  <c r="AA16" i="1"/>
  <c r="Z16" i="1"/>
  <c r="Y16" i="1"/>
  <c r="X16" i="1"/>
  <c r="W16" i="1"/>
  <c r="V16" i="1"/>
  <c r="U16" i="1"/>
  <c r="T16" i="1"/>
  <c r="S16" i="1"/>
  <c r="M16" i="1"/>
  <c r="L16" i="1"/>
  <c r="AS15" i="1"/>
  <c r="AL15" i="1"/>
  <c r="AK15" i="1"/>
  <c r="AJ15" i="1"/>
  <c r="AI15" i="1"/>
  <c r="AH15" i="1"/>
  <c r="AG15" i="1"/>
  <c r="AD15" i="1"/>
  <c r="AC15" i="1"/>
  <c r="AB15" i="1"/>
  <c r="AA15" i="1"/>
  <c r="Z15" i="1"/>
  <c r="Y15" i="1"/>
  <c r="X15" i="1"/>
  <c r="W15" i="1"/>
  <c r="V15" i="1"/>
  <c r="U15" i="1"/>
  <c r="T15" i="1"/>
  <c r="S15" i="1"/>
  <c r="M15" i="1"/>
  <c r="L15" i="1"/>
  <c r="AL14" i="1"/>
  <c r="AK14" i="1"/>
  <c r="AR14" i="1" s="1"/>
  <c r="AJ14" i="1"/>
  <c r="AI14" i="1"/>
  <c r="AH14" i="1"/>
  <c r="AG14" i="1"/>
  <c r="AF14" i="1"/>
  <c r="AO14" i="1" s="1"/>
  <c r="AD14" i="1"/>
  <c r="AS14" i="1" s="1"/>
  <c r="AC14" i="1"/>
  <c r="AB14" i="1"/>
  <c r="AA14" i="1"/>
  <c r="Z14" i="1"/>
  <c r="Y14" i="1"/>
  <c r="X14" i="1"/>
  <c r="W14" i="1"/>
  <c r="V14" i="1"/>
  <c r="U14" i="1"/>
  <c r="T14" i="1"/>
  <c r="S14" i="1"/>
  <c r="M14" i="1"/>
  <c r="L14" i="1"/>
  <c r="AS13" i="1"/>
  <c r="AL13" i="1"/>
  <c r="AK13" i="1"/>
  <c r="AI13" i="1"/>
  <c r="AH13" i="1"/>
  <c r="AG13" i="1"/>
  <c r="AD13" i="1"/>
  <c r="AC13" i="1"/>
  <c r="AB13" i="1"/>
  <c r="AA13" i="1"/>
  <c r="Z13" i="1"/>
  <c r="Y13" i="1"/>
  <c r="X13" i="1"/>
  <c r="W13" i="1"/>
  <c r="V13" i="1"/>
  <c r="U13" i="1"/>
  <c r="T13" i="1"/>
  <c r="S13" i="1"/>
  <c r="AJ13" i="1" s="1"/>
  <c r="M13" i="1"/>
  <c r="L13" i="1"/>
  <c r="AR12" i="1"/>
  <c r="AP12" i="1"/>
  <c r="AL12" i="1"/>
  <c r="AU12" i="1" s="1"/>
  <c r="AK12" i="1"/>
  <c r="AQ12" i="1" s="1"/>
  <c r="AJ12" i="1"/>
  <c r="AN12" i="1" s="1"/>
  <c r="AI12" i="1"/>
  <c r="AH12" i="1"/>
  <c r="AG12" i="1"/>
  <c r="AF12" i="1"/>
  <c r="AD12" i="1"/>
  <c r="AC12" i="1"/>
  <c r="AB12" i="1"/>
  <c r="AA12" i="1"/>
  <c r="Z12" i="1"/>
  <c r="Y12" i="1"/>
  <c r="X12" i="1"/>
  <c r="W12" i="1"/>
  <c r="V12" i="1"/>
  <c r="U12" i="1"/>
  <c r="AE12" i="1" s="1"/>
  <c r="T12" i="1"/>
  <c r="S12" i="1"/>
  <c r="M12" i="1"/>
  <c r="L12" i="1"/>
  <c r="AR11" i="1"/>
  <c r="AP11" i="1"/>
  <c r="AL11" i="1"/>
  <c r="AU11" i="1" s="1"/>
  <c r="AK11" i="1"/>
  <c r="AJ11" i="1"/>
  <c r="AI11" i="1"/>
  <c r="AH11" i="1"/>
  <c r="AG11" i="1"/>
  <c r="AF11" i="1"/>
  <c r="AD11" i="1"/>
  <c r="AC11" i="1"/>
  <c r="AB11" i="1"/>
  <c r="AA11" i="1"/>
  <c r="Z11" i="1"/>
  <c r="Y11" i="1"/>
  <c r="X11" i="1"/>
  <c r="W11" i="1"/>
  <c r="V11" i="1"/>
  <c r="U11" i="1"/>
  <c r="AE11" i="1" s="1"/>
  <c r="T11" i="1"/>
  <c r="S11" i="1"/>
  <c r="M11" i="1"/>
  <c r="L11" i="1"/>
  <c r="AL10" i="1"/>
  <c r="AK10" i="1"/>
  <c r="AQ10" i="1" s="1"/>
  <c r="AJ10" i="1"/>
  <c r="AI10" i="1"/>
  <c r="AH10" i="1"/>
  <c r="AG10" i="1"/>
  <c r="AC10" i="1"/>
  <c r="AB10" i="1"/>
  <c r="X10" i="1"/>
  <c r="W10" i="1"/>
  <c r="V10" i="1"/>
  <c r="U10" i="1"/>
  <c r="AE10" i="1" s="1"/>
  <c r="T10" i="1"/>
  <c r="S10" i="1"/>
  <c r="M10" i="1"/>
  <c r="Z10" i="1" s="1"/>
  <c r="L10" i="1"/>
  <c r="AL9" i="1"/>
  <c r="AK9" i="1"/>
  <c r="AJ9" i="1"/>
  <c r="AI9" i="1"/>
  <c r="AH9" i="1"/>
  <c r="AG9" i="1"/>
  <c r="AC9" i="1"/>
  <c r="AB9" i="1"/>
  <c r="X9" i="1"/>
  <c r="W9" i="1"/>
  <c r="V9" i="1"/>
  <c r="U9" i="1"/>
  <c r="T9" i="1"/>
  <c r="S9" i="1"/>
  <c r="M9" i="1"/>
  <c r="AA9" i="1" s="1"/>
  <c r="AF9" i="1" s="1"/>
  <c r="AR9" i="1" s="1"/>
  <c r="L9" i="1"/>
  <c r="AL8" i="1"/>
  <c r="AK8" i="1"/>
  <c r="AJ8" i="1"/>
  <c r="AI8" i="1"/>
  <c r="AH8" i="1"/>
  <c r="AG8" i="1"/>
  <c r="AC8" i="1"/>
  <c r="AB8" i="1"/>
  <c r="X8" i="1"/>
  <c r="W8" i="1"/>
  <c r="V8" i="1"/>
  <c r="U8" i="1"/>
  <c r="T8" i="1"/>
  <c r="S8" i="1"/>
  <c r="M8" i="1"/>
  <c r="AA8" i="1" s="1"/>
  <c r="AF8" i="1" s="1"/>
  <c r="AR8" i="1" s="1"/>
  <c r="L8" i="1"/>
  <c r="AP7" i="1"/>
  <c r="AL7" i="1"/>
  <c r="AU7" i="1" s="1"/>
  <c r="AK7" i="1"/>
  <c r="AJ7" i="1"/>
  <c r="AM7" i="1" s="1"/>
  <c r="AI7" i="1"/>
  <c r="AH7" i="1"/>
  <c r="AG7" i="1"/>
  <c r="AF7" i="1"/>
  <c r="AR7" i="1" s="1"/>
  <c r="AD7" i="1"/>
  <c r="AC7" i="1"/>
  <c r="AB7" i="1"/>
  <c r="AA7" i="1"/>
  <c r="Z7" i="1"/>
  <c r="Y7" i="1"/>
  <c r="X7" i="1"/>
  <c r="W7" i="1"/>
  <c r="V7" i="1"/>
  <c r="U7" i="1"/>
  <c r="AE7" i="1" s="1"/>
  <c r="AN7" i="1" s="1"/>
  <c r="T7" i="1"/>
  <c r="S7" i="1"/>
  <c r="M7" i="1"/>
  <c r="L7" i="1"/>
  <c r="AP6" i="1"/>
  <c r="AL6" i="1"/>
  <c r="AU6" i="1" s="1"/>
  <c r="AK6" i="1"/>
  <c r="AJ6" i="1"/>
  <c r="AM6" i="1" s="1"/>
  <c r="AI6" i="1"/>
  <c r="AH6" i="1"/>
  <c r="AG6" i="1"/>
  <c r="AF6" i="1"/>
  <c r="AR6" i="1" s="1"/>
  <c r="AD6" i="1"/>
  <c r="AC6" i="1"/>
  <c r="AB6" i="1"/>
  <c r="AA6" i="1"/>
  <c r="Z6" i="1"/>
  <c r="Y6" i="1"/>
  <c r="X6" i="1"/>
  <c r="W6" i="1"/>
  <c r="V6" i="1"/>
  <c r="U6" i="1"/>
  <c r="AE6" i="1" s="1"/>
  <c r="AN6" i="1" s="1"/>
  <c r="T6" i="1"/>
  <c r="S6" i="1"/>
  <c r="M6" i="1"/>
  <c r="L6" i="1"/>
  <c r="AP5" i="1"/>
  <c r="AL5" i="1"/>
  <c r="AU5" i="1" s="1"/>
  <c r="AK5" i="1"/>
  <c r="AQ5" i="1" s="1"/>
  <c r="AJ5" i="1"/>
  <c r="AM5" i="1" s="1"/>
  <c r="AI5" i="1"/>
  <c r="AH5" i="1"/>
  <c r="AG5" i="1"/>
  <c r="AF5" i="1"/>
  <c r="AR5" i="1" s="1"/>
  <c r="AD5" i="1"/>
  <c r="AC5" i="1"/>
  <c r="AB5" i="1"/>
  <c r="AA5" i="1"/>
  <c r="Z5" i="1"/>
  <c r="Y5" i="1"/>
  <c r="X5" i="1"/>
  <c r="W5" i="1"/>
  <c r="V5" i="1"/>
  <c r="U5" i="1"/>
  <c r="AE5" i="1" s="1"/>
  <c r="AN5" i="1" s="1"/>
  <c r="T5" i="1"/>
  <c r="S5" i="1"/>
  <c r="M5" i="1"/>
  <c r="L5" i="1"/>
  <c r="AL4" i="1"/>
  <c r="AK4" i="1"/>
  <c r="AQ4" i="1" s="1"/>
  <c r="AJ4" i="1"/>
  <c r="AI4" i="1"/>
  <c r="AH4" i="1"/>
  <c r="AG4" i="1"/>
  <c r="AC4" i="1"/>
  <c r="AB4" i="1"/>
  <c r="X4" i="1"/>
  <c r="W4" i="1"/>
  <c r="V4" i="1"/>
  <c r="U4" i="1"/>
  <c r="AE4" i="1" s="1"/>
  <c r="AN4" i="1" s="1"/>
  <c r="T4" i="1"/>
  <c r="S4" i="1"/>
  <c r="M4" i="1"/>
  <c r="Z4" i="1" s="1"/>
  <c r="L4" i="1"/>
  <c r="AL3" i="1"/>
  <c r="AK3" i="1"/>
  <c r="AQ3" i="1" s="1"/>
  <c r="AJ3" i="1"/>
  <c r="AI3" i="1"/>
  <c r="AH3" i="1"/>
  <c r="AG3" i="1"/>
  <c r="AC3" i="1"/>
  <c r="AB3" i="1"/>
  <c r="Z3" i="1"/>
  <c r="X3" i="1"/>
  <c r="W3" i="1"/>
  <c r="V3" i="1"/>
  <c r="U3" i="1"/>
  <c r="AE3" i="1" s="1"/>
  <c r="AN3" i="1" s="1"/>
  <c r="T3" i="1"/>
  <c r="S3" i="1"/>
  <c r="M3" i="1"/>
  <c r="AA3" i="1" s="1"/>
  <c r="AF3" i="1" s="1"/>
  <c r="AR3" i="1" s="1"/>
  <c r="L3" i="1"/>
  <c r="AL2" i="1"/>
  <c r="AK2" i="1"/>
  <c r="AJ2" i="1"/>
  <c r="AI2" i="1"/>
  <c r="AH2" i="1"/>
  <c r="AG2" i="1"/>
  <c r="AC2" i="1"/>
  <c r="AB2" i="1"/>
  <c r="X2" i="1"/>
  <c r="W2" i="1"/>
  <c r="V2" i="1"/>
  <c r="U2" i="1"/>
  <c r="T2" i="1"/>
  <c r="S2" i="1"/>
  <c r="M2" i="1"/>
  <c r="Z2" i="1" s="1"/>
  <c r="L2" i="1"/>
  <c r="C8" i="7"/>
  <c r="D8" i="7"/>
  <c r="B8" i="7"/>
  <c r="B5" i="7"/>
  <c r="S12" i="3"/>
  <c r="W12" i="3" s="1"/>
  <c r="S15" i="3"/>
  <c r="S22" i="3"/>
  <c r="S30" i="3"/>
  <c r="S37" i="3"/>
  <c r="W37" i="3" s="1"/>
  <c r="S42" i="3"/>
  <c r="W42" i="3" s="1"/>
  <c r="S47" i="3"/>
  <c r="W47" i="3" s="1"/>
  <c r="S50" i="3"/>
  <c r="S52" i="3"/>
  <c r="W52" i="3" s="1"/>
  <c r="S62" i="3"/>
  <c r="S69" i="3"/>
  <c r="W69" i="3" s="1"/>
  <c r="S5" i="3"/>
  <c r="W5" i="3" s="1"/>
  <c r="S7" i="3"/>
  <c r="S14" i="3"/>
  <c r="W14" i="3" s="1"/>
  <c r="S21" i="3"/>
  <c r="W21" i="3" s="1"/>
  <c r="S29" i="3"/>
  <c r="W29" i="3" s="1"/>
  <c r="S36" i="3"/>
  <c r="W36" i="3" s="1"/>
  <c r="S41" i="3"/>
  <c r="W41" i="3" s="1"/>
  <c r="S48" i="3"/>
  <c r="S51" i="3"/>
  <c r="W51" i="3" s="1"/>
  <c r="S57" i="3"/>
  <c r="W57" i="3" s="1"/>
  <c r="S68" i="3"/>
  <c r="S70" i="3"/>
  <c r="S6" i="3"/>
  <c r="S13" i="3"/>
  <c r="W13" i="3" s="1"/>
  <c r="S16" i="3"/>
  <c r="S20" i="3"/>
  <c r="S31" i="3"/>
  <c r="W31" i="3" s="1"/>
  <c r="S35" i="3"/>
  <c r="S43" i="3"/>
  <c r="W43" i="3" s="1"/>
  <c r="S49" i="3"/>
  <c r="W49" i="3" s="1"/>
  <c r="S56" i="3"/>
  <c r="W56" i="3" s="1"/>
  <c r="S58" i="3"/>
  <c r="S63" i="3"/>
  <c r="W63" i="3" s="1"/>
  <c r="S64" i="3"/>
  <c r="S8" i="3"/>
  <c r="S10" i="3"/>
  <c r="S19" i="3"/>
  <c r="W19" i="3" s="1"/>
  <c r="S24" i="3"/>
  <c r="S26" i="3"/>
  <c r="S32" i="3"/>
  <c r="W32" i="3" s="1"/>
  <c r="S39" i="3"/>
  <c r="W39" i="3" s="1"/>
  <c r="S45" i="3"/>
  <c r="W45" i="3" s="1"/>
  <c r="S53" i="3"/>
  <c r="W53" i="3" s="1"/>
  <c r="S61" i="3"/>
  <c r="W61" i="3" s="1"/>
  <c r="S67" i="3"/>
  <c r="W67" i="3" s="1"/>
  <c r="S73" i="3"/>
  <c r="W73" i="3" s="1"/>
  <c r="S2" i="3"/>
  <c r="S9" i="3"/>
  <c r="W9" i="3" s="1"/>
  <c r="S17" i="3"/>
  <c r="W17" i="3" s="1"/>
  <c r="S18" i="3"/>
  <c r="S28" i="3"/>
  <c r="S34" i="3"/>
  <c r="S38" i="3"/>
  <c r="W38" i="3" s="1"/>
  <c r="S44" i="3"/>
  <c r="S54" i="3"/>
  <c r="S60" i="3"/>
  <c r="W60" i="3" s="1"/>
  <c r="S65" i="3"/>
  <c r="W65" i="3" s="1"/>
  <c r="S72" i="3"/>
  <c r="S3" i="3"/>
  <c r="S4" i="3"/>
  <c r="S23" i="3"/>
  <c r="W23" i="3" s="1"/>
  <c r="S25" i="3"/>
  <c r="W25" i="3" s="1"/>
  <c r="S27" i="3"/>
  <c r="W27" i="3" s="1"/>
  <c r="S33" i="3"/>
  <c r="W33" i="3" s="1"/>
  <c r="S40" i="3"/>
  <c r="S46" i="3"/>
  <c r="S55" i="3"/>
  <c r="W55" i="3" s="1"/>
  <c r="S59" i="3"/>
  <c r="S66" i="3"/>
  <c r="W66" i="3" s="1"/>
  <c r="S71" i="3"/>
  <c r="W71" i="3" s="1"/>
  <c r="S75" i="3"/>
  <c r="W75" i="3" s="1"/>
  <c r="S82" i="3"/>
  <c r="S92" i="3"/>
  <c r="S101" i="3"/>
  <c r="S110" i="3"/>
  <c r="S121" i="3"/>
  <c r="W121" i="3" s="1"/>
  <c r="S122" i="3"/>
  <c r="W122" i="3" s="1"/>
  <c r="S127" i="3"/>
  <c r="W127" i="3" s="1"/>
  <c r="S83" i="3"/>
  <c r="W83" i="3" s="1"/>
  <c r="S88" i="3"/>
  <c r="W88" i="3" s="1"/>
  <c r="S94" i="3"/>
  <c r="S105" i="3"/>
  <c r="W105" i="3" s="1"/>
  <c r="S106" i="3"/>
  <c r="S115" i="3"/>
  <c r="S124" i="3"/>
  <c r="S125" i="3"/>
  <c r="W125" i="3" s="1"/>
  <c r="S79" i="3"/>
  <c r="W79" i="3" s="1"/>
  <c r="S84" i="3"/>
  <c r="W84" i="3" s="1"/>
  <c r="S90" i="3"/>
  <c r="S99" i="3"/>
  <c r="W99" i="3" s="1"/>
  <c r="S113" i="3"/>
  <c r="W113" i="3" s="1"/>
  <c r="S120" i="3"/>
  <c r="S126" i="3"/>
  <c r="W126" i="3" s="1"/>
  <c r="S133" i="3"/>
  <c r="W133" i="3" s="1"/>
  <c r="S76" i="3"/>
  <c r="W76" i="3" s="1"/>
  <c r="S87" i="3"/>
  <c r="W87" i="3" s="1"/>
  <c r="S91" i="3"/>
  <c r="W91" i="3" s="1"/>
  <c r="S102" i="3"/>
  <c r="S112" i="3"/>
  <c r="S117" i="3"/>
  <c r="W117" i="3" s="1"/>
  <c r="S129" i="3"/>
  <c r="W129" i="3" s="1"/>
  <c r="S130" i="3"/>
  <c r="S80" i="3"/>
  <c r="W80" i="3" s="1"/>
  <c r="S85" i="3"/>
  <c r="W85" i="3" s="1"/>
  <c r="S97" i="3"/>
  <c r="W97" i="3" s="1"/>
  <c r="S98" i="3"/>
  <c r="S108" i="3"/>
  <c r="S119" i="3"/>
  <c r="S131" i="3"/>
  <c r="W131" i="3" s="1"/>
  <c r="S134" i="3"/>
  <c r="S81" i="3"/>
  <c r="W81" i="3" s="1"/>
  <c r="S86" i="3"/>
  <c r="S96" i="3"/>
  <c r="S103" i="3"/>
  <c r="W103" i="3" s="1"/>
  <c r="S109" i="3"/>
  <c r="W109" i="3" s="1"/>
  <c r="S116" i="3"/>
  <c r="S135" i="3"/>
  <c r="W135" i="3" s="1"/>
  <c r="S136" i="3"/>
  <c r="S74" i="3"/>
  <c r="S77" i="3"/>
  <c r="W77" i="3" s="1"/>
  <c r="S95" i="3"/>
  <c r="W95" i="3" s="1"/>
  <c r="S104" i="3"/>
  <c r="S107" i="3"/>
  <c r="W107" i="3" s="1"/>
  <c r="S118" i="3"/>
  <c r="S132" i="3"/>
  <c r="S137" i="3"/>
  <c r="W137" i="3" s="1"/>
  <c r="S78" i="3"/>
  <c r="W78" i="3" s="1"/>
  <c r="S89" i="3"/>
  <c r="W89" i="3" s="1"/>
  <c r="S93" i="3"/>
  <c r="W93" i="3" s="1"/>
  <c r="S100" i="3"/>
  <c r="S111" i="3"/>
  <c r="W111" i="3" s="1"/>
  <c r="S114" i="3"/>
  <c r="W114" i="3" s="1"/>
  <c r="S123" i="3"/>
  <c r="W123" i="3" s="1"/>
  <c r="S128" i="3"/>
  <c r="S141" i="3"/>
  <c r="W141" i="3" s="1"/>
  <c r="S145" i="3"/>
  <c r="W145" i="3" s="1"/>
  <c r="S154" i="3"/>
  <c r="S157" i="3"/>
  <c r="W157" i="3" s="1"/>
  <c r="S139" i="3"/>
  <c r="W139" i="3" s="1"/>
  <c r="S143" i="3"/>
  <c r="S161" i="3"/>
  <c r="W161" i="3" s="1"/>
  <c r="S168" i="3"/>
  <c r="S140" i="3"/>
  <c r="W140" i="3" s="1"/>
  <c r="S144" i="3"/>
  <c r="W144" i="3" s="1"/>
  <c r="S155" i="3"/>
  <c r="W155" i="3" s="1"/>
  <c r="S163" i="3"/>
  <c r="W163" i="3" s="1"/>
  <c r="S138" i="3"/>
  <c r="W138" i="3" s="1"/>
  <c r="S142" i="3"/>
  <c r="S167" i="3"/>
  <c r="W167" i="3" s="1"/>
  <c r="S169" i="3"/>
  <c r="W169" i="3" s="1"/>
  <c r="S149" i="3"/>
  <c r="W149" i="3" s="1"/>
  <c r="S153" i="3"/>
  <c r="W153" i="3" s="1"/>
  <c r="S164" i="3"/>
  <c r="S166" i="3"/>
  <c r="S147" i="3"/>
  <c r="W147" i="3" s="1"/>
  <c r="S151" i="3"/>
  <c r="S156" i="3"/>
  <c r="S158" i="3"/>
  <c r="S148" i="3"/>
  <c r="W148" i="3" s="1"/>
  <c r="S152" i="3"/>
  <c r="W152" i="3" s="1"/>
  <c r="S159" i="3"/>
  <c r="W159" i="3" s="1"/>
  <c r="S165" i="3"/>
  <c r="W165" i="3" s="1"/>
  <c r="S146" i="3"/>
  <c r="S150" i="3"/>
  <c r="S160" i="3"/>
  <c r="S162" i="3"/>
  <c r="S173" i="3"/>
  <c r="W173" i="3" s="1"/>
  <c r="S175" i="3"/>
  <c r="W175" i="3" s="1"/>
  <c r="S180" i="3"/>
  <c r="S185" i="3"/>
  <c r="W185" i="3" s="1"/>
  <c r="S188" i="3"/>
  <c r="S192" i="3"/>
  <c r="S195" i="3"/>
  <c r="W195" i="3" s="1"/>
  <c r="S198" i="3"/>
  <c r="S171" i="3"/>
  <c r="W171" i="3" s="1"/>
  <c r="S176" i="3"/>
  <c r="W176" i="3" s="1"/>
  <c r="S179" i="3"/>
  <c r="W179" i="3" s="1"/>
  <c r="S183" i="3"/>
  <c r="W183" i="3" s="1"/>
  <c r="S187" i="3"/>
  <c r="W187" i="3" s="1"/>
  <c r="S191" i="3"/>
  <c r="S196" i="3"/>
  <c r="S200" i="3"/>
  <c r="S172" i="3"/>
  <c r="W172" i="3" s="1"/>
  <c r="S174" i="3"/>
  <c r="S178" i="3"/>
  <c r="S184" i="3"/>
  <c r="S186" i="3"/>
  <c r="S193" i="3"/>
  <c r="W193" i="3" s="1"/>
  <c r="S194" i="3"/>
  <c r="W194" i="3" s="1"/>
  <c r="S199" i="3"/>
  <c r="W199" i="3" s="1"/>
  <c r="S170" i="3"/>
  <c r="S177" i="3"/>
  <c r="W177" i="3" s="1"/>
  <c r="S181" i="3"/>
  <c r="W181" i="3" s="1"/>
  <c r="S182" i="3"/>
  <c r="S189" i="3"/>
  <c r="W189" i="3" s="1"/>
  <c r="S190" i="3"/>
  <c r="S197" i="3"/>
  <c r="W197" i="3" s="1"/>
  <c r="S201" i="3"/>
  <c r="W201" i="3" s="1"/>
  <c r="S202" i="3"/>
  <c r="S203" i="3"/>
  <c r="W203" i="3" s="1"/>
  <c r="S204" i="3"/>
  <c r="S205" i="3"/>
  <c r="W205" i="3" s="1"/>
  <c r="S206" i="3"/>
  <c r="S207" i="3"/>
  <c r="S208" i="3"/>
  <c r="S209" i="3"/>
  <c r="W209" i="3" s="1"/>
  <c r="S210" i="3"/>
  <c r="S211" i="3"/>
  <c r="W211" i="3" s="1"/>
  <c r="S212" i="3"/>
  <c r="S213" i="3"/>
  <c r="W213" i="3" s="1"/>
  <c r="S214" i="3"/>
  <c r="S215" i="3"/>
  <c r="S216" i="3"/>
  <c r="S217" i="3"/>
  <c r="W217" i="3" s="1"/>
  <c r="S218" i="3"/>
  <c r="S219" i="3"/>
  <c r="W219" i="3" s="1"/>
  <c r="S220" i="3"/>
  <c r="S221" i="3"/>
  <c r="W221" i="3" s="1"/>
  <c r="S222" i="3"/>
  <c r="S223" i="3"/>
  <c r="S224" i="3"/>
  <c r="S225" i="3"/>
  <c r="W225" i="3" s="1"/>
  <c r="S226" i="3"/>
  <c r="S227" i="3"/>
  <c r="W227" i="3" s="1"/>
  <c r="S228" i="3"/>
  <c r="S229" i="3"/>
  <c r="W229" i="3" s="1"/>
  <c r="S230" i="3"/>
  <c r="S231" i="3"/>
  <c r="S232" i="3"/>
  <c r="S233" i="3"/>
  <c r="W233" i="3" s="1"/>
  <c r="S234" i="3"/>
  <c r="S235" i="3"/>
  <c r="W235" i="3" s="1"/>
  <c r="S236" i="3"/>
  <c r="S237" i="3"/>
  <c r="W237" i="3" s="1"/>
  <c r="S238" i="3"/>
  <c r="S239" i="3"/>
  <c r="S240" i="3"/>
  <c r="S241" i="3"/>
  <c r="W241" i="3" s="1"/>
  <c r="S242" i="3"/>
  <c r="S243" i="3"/>
  <c r="W243" i="3" s="1"/>
  <c r="S244" i="3"/>
  <c r="S245" i="3"/>
  <c r="W245" i="3" s="1"/>
  <c r="S246" i="3"/>
  <c r="S247" i="3"/>
  <c r="S248" i="3"/>
  <c r="S249" i="3"/>
  <c r="W249" i="3" s="1"/>
  <c r="S250" i="3"/>
  <c r="S251" i="3"/>
  <c r="W251" i="3" s="1"/>
  <c r="S252" i="3"/>
  <c r="S253" i="3"/>
  <c r="W253" i="3" s="1"/>
  <c r="S254" i="3"/>
  <c r="S255" i="3"/>
  <c r="S256" i="3"/>
  <c r="S257" i="3"/>
  <c r="W257" i="3" s="1"/>
  <c r="S258" i="3"/>
  <c r="S259" i="3"/>
  <c r="W259" i="3" s="1"/>
  <c r="S260" i="3"/>
  <c r="S261" i="3"/>
  <c r="W261" i="3" s="1"/>
  <c r="S262" i="3"/>
  <c r="S263" i="3"/>
  <c r="S264" i="3"/>
  <c r="S265" i="3"/>
  <c r="W265" i="3" s="1"/>
  <c r="S266" i="3"/>
  <c r="S267" i="3"/>
  <c r="W267" i="3" s="1"/>
  <c r="S268" i="3"/>
  <c r="S269" i="3"/>
  <c r="W269" i="3" s="1"/>
  <c r="S270" i="3"/>
  <c r="S271" i="3"/>
  <c r="S272" i="3"/>
  <c r="S273" i="3"/>
  <c r="W273" i="3" s="1"/>
  <c r="S274" i="3"/>
  <c r="W274" i="3" s="1"/>
  <c r="S275" i="3"/>
  <c r="W275" i="3" s="1"/>
  <c r="S276" i="3"/>
  <c r="S277" i="3"/>
  <c r="W277" i="3" s="1"/>
  <c r="S278" i="3"/>
  <c r="S279" i="3"/>
  <c r="S280" i="3"/>
  <c r="S281" i="3"/>
  <c r="W281" i="3" s="1"/>
  <c r="S287" i="3"/>
  <c r="W287" i="3" s="1"/>
  <c r="S294" i="3"/>
  <c r="S303" i="3"/>
  <c r="W303" i="3" s="1"/>
  <c r="S304" i="3"/>
  <c r="S314" i="3"/>
  <c r="S322" i="3"/>
  <c r="S331" i="3"/>
  <c r="W331" i="3" s="1"/>
  <c r="S341" i="3"/>
  <c r="W341" i="3" s="1"/>
  <c r="S350" i="3"/>
  <c r="S359" i="3"/>
  <c r="W359" i="3" s="1"/>
  <c r="S367" i="3"/>
  <c r="W367" i="3" s="1"/>
  <c r="S374" i="3"/>
  <c r="S289" i="3"/>
  <c r="W289" i="3" s="1"/>
  <c r="S296" i="3"/>
  <c r="S302" i="3"/>
  <c r="W302" i="3" s="1"/>
  <c r="S310" i="3"/>
  <c r="S323" i="3"/>
  <c r="W323" i="3" s="1"/>
  <c r="S324" i="3"/>
  <c r="W324" i="3" s="1"/>
  <c r="S330" i="3"/>
  <c r="S332" i="3"/>
  <c r="S351" i="3"/>
  <c r="W351" i="3" s="1"/>
  <c r="S361" i="3"/>
  <c r="W361" i="3" s="1"/>
  <c r="S366" i="3"/>
  <c r="W366" i="3" s="1"/>
  <c r="S376" i="3"/>
  <c r="S286" i="3"/>
  <c r="S295" i="3"/>
  <c r="W295" i="3" s="1"/>
  <c r="S305" i="3"/>
  <c r="W305" i="3" s="1"/>
  <c r="S312" i="3"/>
  <c r="S317" i="3"/>
  <c r="W317" i="3" s="1"/>
  <c r="S325" i="3"/>
  <c r="W325" i="3" s="1"/>
  <c r="S333" i="3"/>
  <c r="W333" i="3" s="1"/>
  <c r="S339" i="3"/>
  <c r="W339" i="3" s="1"/>
  <c r="S352" i="3"/>
  <c r="W352" i="3" s="1"/>
  <c r="S358" i="3"/>
  <c r="S368" i="3"/>
  <c r="S377" i="3"/>
  <c r="W377" i="3" s="1"/>
  <c r="S288" i="3"/>
  <c r="S297" i="3"/>
  <c r="W297" i="3" s="1"/>
  <c r="S311" i="3"/>
  <c r="W311" i="3" s="1"/>
  <c r="S313" i="3"/>
  <c r="W313" i="3" s="1"/>
  <c r="S315" i="3"/>
  <c r="W315" i="3" s="1"/>
  <c r="S316" i="3"/>
  <c r="W316" i="3" s="1"/>
  <c r="S338" i="3"/>
  <c r="S340" i="3"/>
  <c r="S353" i="3"/>
  <c r="W353" i="3" s="1"/>
  <c r="S360" i="3"/>
  <c r="S369" i="3"/>
  <c r="W369" i="3" s="1"/>
  <c r="S375" i="3"/>
  <c r="W375" i="3" s="1"/>
  <c r="S283" i="3"/>
  <c r="W283" i="3" s="1"/>
  <c r="S284" i="3"/>
  <c r="W284" i="3" s="1"/>
  <c r="S298" i="3"/>
  <c r="S308" i="3"/>
  <c r="S321" i="3"/>
  <c r="W321" i="3" s="1"/>
  <c r="S327" i="3"/>
  <c r="S334" i="3"/>
  <c r="W334" i="3" s="1"/>
  <c r="S345" i="3"/>
  <c r="W345" i="3" s="1"/>
  <c r="S348" i="3"/>
  <c r="W348" i="3" s="1"/>
  <c r="S349" i="3"/>
  <c r="W349" i="3" s="1"/>
  <c r="S362" i="3"/>
  <c r="S371" i="3"/>
  <c r="W371" i="3" s="1"/>
  <c r="S282" i="3"/>
  <c r="S291" i="3"/>
  <c r="S307" i="3"/>
  <c r="W307" i="3" s="1"/>
  <c r="S309" i="3"/>
  <c r="W309" i="3" s="1"/>
  <c r="S318" i="3"/>
  <c r="S320" i="3"/>
  <c r="W320" i="3" s="1"/>
  <c r="S337" i="3"/>
  <c r="W337" i="3" s="1"/>
  <c r="S344" i="3"/>
  <c r="S347" i="3"/>
  <c r="W347" i="3" s="1"/>
  <c r="S356" i="3"/>
  <c r="S363" i="3"/>
  <c r="W363" i="3" s="1"/>
  <c r="S372" i="3"/>
  <c r="S292" i="3"/>
  <c r="W292" i="3" s="1"/>
  <c r="S293" i="3"/>
  <c r="W293" i="3" s="1"/>
  <c r="S300" i="3"/>
  <c r="S306" i="3"/>
  <c r="S326" i="3"/>
  <c r="S329" i="3"/>
  <c r="W329" i="3" s="1"/>
  <c r="S342" i="3"/>
  <c r="W342" i="3" s="1"/>
  <c r="S343" i="3"/>
  <c r="W343" i="3" s="1"/>
  <c r="S354" i="3"/>
  <c r="S355" i="3"/>
  <c r="W355" i="3" s="1"/>
  <c r="S364" i="3"/>
  <c r="S373" i="3"/>
  <c r="W373" i="3" s="1"/>
  <c r="S285" i="3"/>
  <c r="W285" i="3" s="1"/>
  <c r="S290" i="3"/>
  <c r="S299" i="3"/>
  <c r="W299" i="3" s="1"/>
  <c r="S301" i="3"/>
  <c r="W301" i="3" s="1"/>
  <c r="S319" i="3"/>
  <c r="W319" i="3" s="1"/>
  <c r="S328" i="3"/>
  <c r="W328" i="3" s="1"/>
  <c r="S335" i="3"/>
  <c r="W335" i="3" s="1"/>
  <c r="S336" i="3"/>
  <c r="S346" i="3"/>
  <c r="S357" i="3"/>
  <c r="W357" i="3" s="1"/>
  <c r="S365" i="3"/>
  <c r="W365" i="3" s="1"/>
  <c r="S370" i="3"/>
  <c r="S381" i="3"/>
  <c r="W381" i="3" s="1"/>
  <c r="S390" i="3"/>
  <c r="S399" i="3"/>
  <c r="W399" i="3" s="1"/>
  <c r="S404" i="3"/>
  <c r="S418" i="3"/>
  <c r="S423" i="3"/>
  <c r="S428" i="3"/>
  <c r="S439" i="3"/>
  <c r="W439" i="3" s="1"/>
  <c r="S383" i="3"/>
  <c r="W383" i="3" s="1"/>
  <c r="S392" i="3"/>
  <c r="W392" i="3" s="1"/>
  <c r="S407" i="3"/>
  <c r="W407" i="3" s="1"/>
  <c r="S408" i="3"/>
  <c r="S410" i="3"/>
  <c r="S415" i="3"/>
  <c r="S438" i="3"/>
  <c r="W438" i="3" s="1"/>
  <c r="S441" i="3"/>
  <c r="W441" i="3" s="1"/>
  <c r="S378" i="3"/>
  <c r="S385" i="3"/>
  <c r="W385" i="3" s="1"/>
  <c r="S405" i="3"/>
  <c r="W405" i="3" s="1"/>
  <c r="S406" i="3"/>
  <c r="S411" i="3"/>
  <c r="W411" i="3" s="1"/>
  <c r="S412" i="3"/>
  <c r="S433" i="3"/>
  <c r="W433" i="3" s="1"/>
  <c r="S440" i="3"/>
  <c r="S379" i="3"/>
  <c r="W379" i="3" s="1"/>
  <c r="S382" i="3"/>
  <c r="S394" i="3"/>
  <c r="W394" i="3" s="1"/>
  <c r="S401" i="3"/>
  <c r="W401" i="3" s="1"/>
  <c r="S420" i="3"/>
  <c r="W420" i="3" s="1"/>
  <c r="S421" i="3"/>
  <c r="W421" i="3" s="1"/>
  <c r="S427" i="3"/>
  <c r="W427" i="3" s="1"/>
  <c r="S436" i="3"/>
  <c r="S388" i="3"/>
  <c r="W388" i="3" s="1"/>
  <c r="S391" i="3"/>
  <c r="W391" i="3" s="1"/>
  <c r="S398" i="3"/>
  <c r="S409" i="3"/>
  <c r="W409" i="3" s="1"/>
  <c r="S413" i="3"/>
  <c r="W413" i="3" s="1"/>
  <c r="S422" i="3"/>
  <c r="S429" i="3"/>
  <c r="W429" i="3" s="1"/>
  <c r="S432" i="3"/>
  <c r="S380" i="3"/>
  <c r="W380" i="3" s="1"/>
  <c r="S387" i="3"/>
  <c r="W387" i="3" s="1"/>
  <c r="S395" i="3"/>
  <c r="W395" i="3" s="1"/>
  <c r="S396" i="3"/>
  <c r="S417" i="3"/>
  <c r="W417" i="3" s="1"/>
  <c r="S424" i="3"/>
  <c r="S434" i="3"/>
  <c r="W434" i="3" s="1"/>
  <c r="S437" i="3"/>
  <c r="W437" i="3" s="1"/>
  <c r="S384" i="3"/>
  <c r="W384" i="3" s="1"/>
  <c r="S393" i="3"/>
  <c r="W393" i="3" s="1"/>
  <c r="S397" i="3"/>
  <c r="W397" i="3" s="1"/>
  <c r="S402" i="3"/>
  <c r="S414" i="3"/>
  <c r="S419" i="3"/>
  <c r="S426" i="3"/>
  <c r="W426" i="3" s="1"/>
  <c r="S435" i="3"/>
  <c r="W435" i="3" s="1"/>
  <c r="S386" i="3"/>
  <c r="S389" i="3"/>
  <c r="W389" i="3" s="1"/>
  <c r="S400" i="3"/>
  <c r="S403" i="3"/>
  <c r="W403" i="3" s="1"/>
  <c r="S416" i="3"/>
  <c r="S425" i="3"/>
  <c r="W425" i="3" s="1"/>
  <c r="S430" i="3"/>
  <c r="W430" i="3" s="1"/>
  <c r="S431" i="3"/>
  <c r="W431" i="3" s="1"/>
  <c r="S446" i="3"/>
  <c r="S448" i="3"/>
  <c r="W448" i="3" s="1"/>
  <c r="S460" i="3"/>
  <c r="S464" i="3"/>
  <c r="S477" i="3"/>
  <c r="W477" i="3" s="1"/>
  <c r="S480" i="3"/>
  <c r="S492" i="3"/>
  <c r="S496" i="3"/>
  <c r="S443" i="3"/>
  <c r="W443" i="3" s="1"/>
  <c r="S447" i="3"/>
  <c r="W447" i="3" s="1"/>
  <c r="S462" i="3"/>
  <c r="W462" i="3" s="1"/>
  <c r="S463" i="3"/>
  <c r="W463" i="3" s="1"/>
  <c r="S475" i="3"/>
  <c r="W475" i="3" s="1"/>
  <c r="S478" i="3"/>
  <c r="S494" i="3"/>
  <c r="W494" i="3" s="1"/>
  <c r="S497" i="3"/>
  <c r="W497" i="3" s="1"/>
  <c r="S445" i="3"/>
  <c r="W445" i="3" s="1"/>
  <c r="S449" i="3"/>
  <c r="W449" i="3" s="1"/>
  <c r="S461" i="3"/>
  <c r="W461" i="3" s="1"/>
  <c r="S465" i="3"/>
  <c r="W465" i="3" s="1"/>
  <c r="S474" i="3"/>
  <c r="S479" i="3"/>
  <c r="S490" i="3"/>
  <c r="W490" i="3" s="1"/>
  <c r="S495" i="3"/>
  <c r="W495" i="3" s="1"/>
  <c r="S442" i="3"/>
  <c r="S444" i="3"/>
  <c r="W444" i="3" s="1"/>
  <c r="S458" i="3"/>
  <c r="S459" i="3"/>
  <c r="W459" i="3" s="1"/>
  <c r="S476" i="3"/>
  <c r="S481" i="3"/>
  <c r="W481" i="3" s="1"/>
  <c r="S491" i="3"/>
  <c r="W491" i="3" s="1"/>
  <c r="S493" i="3"/>
  <c r="W493" i="3" s="1"/>
  <c r="S453" i="3"/>
  <c r="W453" i="3" s="1"/>
  <c r="S457" i="3"/>
  <c r="W457" i="3" s="1"/>
  <c r="S472" i="3"/>
  <c r="S473" i="3"/>
  <c r="W473" i="3" s="1"/>
  <c r="S482" i="3"/>
  <c r="S489" i="3"/>
  <c r="W489" i="3" s="1"/>
  <c r="S502" i="3"/>
  <c r="W502" i="3" s="1"/>
  <c r="S504" i="3"/>
  <c r="S452" i="3"/>
  <c r="W452" i="3" s="1"/>
  <c r="S454" i="3"/>
  <c r="S467" i="3"/>
  <c r="W467" i="3" s="1"/>
  <c r="S468" i="3"/>
  <c r="S486" i="3"/>
  <c r="S487" i="3"/>
  <c r="S499" i="3"/>
  <c r="W499" i="3" s="1"/>
  <c r="S505" i="3"/>
  <c r="W505" i="3" s="1"/>
  <c r="S451" i="3"/>
  <c r="W451" i="3" s="1"/>
  <c r="S456" i="3"/>
  <c r="W456" i="3" s="1"/>
  <c r="S469" i="3"/>
  <c r="W469" i="3" s="1"/>
  <c r="S470" i="3"/>
  <c r="S483" i="3"/>
  <c r="W483" i="3" s="1"/>
  <c r="S488" i="3"/>
  <c r="S498" i="3"/>
  <c r="W498" i="3" s="1"/>
  <c r="S501" i="3"/>
  <c r="W501" i="3" s="1"/>
  <c r="S450" i="3"/>
  <c r="S455" i="3"/>
  <c r="W455" i="3" s="1"/>
  <c r="S466" i="3"/>
  <c r="W466" i="3" s="1"/>
  <c r="S471" i="3"/>
  <c r="W471" i="3" s="1"/>
  <c r="S484" i="3"/>
  <c r="S485" i="3"/>
  <c r="S500" i="3"/>
  <c r="S503" i="3"/>
  <c r="W503" i="3" s="1"/>
  <c r="S510" i="3"/>
  <c r="S512" i="3"/>
  <c r="W512" i="3" s="1"/>
  <c r="S524" i="3"/>
  <c r="S528" i="3"/>
  <c r="S541" i="3"/>
  <c r="W541" i="3" s="1"/>
  <c r="S544" i="3"/>
  <c r="S556" i="3"/>
  <c r="S560" i="3"/>
  <c r="S507" i="3"/>
  <c r="W507" i="3" s="1"/>
  <c r="S511" i="3"/>
  <c r="W511" i="3" s="1"/>
  <c r="S526" i="3"/>
  <c r="W526" i="3" s="1"/>
  <c r="S527" i="3"/>
  <c r="W527" i="3" s="1"/>
  <c r="S539" i="3"/>
  <c r="S542" i="3"/>
  <c r="S558" i="3"/>
  <c r="W558" i="3" s="1"/>
  <c r="S561" i="3"/>
  <c r="W561" i="3" s="1"/>
  <c r="S509" i="3"/>
  <c r="W509" i="3" s="1"/>
  <c r="S513" i="3"/>
  <c r="W513" i="3" s="1"/>
  <c r="S525" i="3"/>
  <c r="W525" i="3" s="1"/>
  <c r="S529" i="3"/>
  <c r="W529" i="3" s="1"/>
  <c r="S538" i="3"/>
  <c r="S543" i="3"/>
  <c r="S554" i="3"/>
  <c r="W554" i="3" s="1"/>
  <c r="S559" i="3"/>
  <c r="W559" i="3" s="1"/>
  <c r="S506" i="3"/>
  <c r="S508" i="3"/>
  <c r="W508" i="3" s="1"/>
  <c r="S522" i="3"/>
  <c r="S523" i="3"/>
  <c r="W523" i="3" s="1"/>
  <c r="S540" i="3"/>
  <c r="S545" i="3"/>
  <c r="W545" i="3" s="1"/>
  <c r="S555" i="3"/>
  <c r="W555" i="3" s="1"/>
  <c r="S557" i="3"/>
  <c r="W557" i="3" s="1"/>
  <c r="S517" i="3"/>
  <c r="W517" i="3" s="1"/>
  <c r="S521" i="3"/>
  <c r="W521" i="3" s="1"/>
  <c r="S536" i="3"/>
  <c r="S537" i="3"/>
  <c r="W537" i="3" s="1"/>
  <c r="S546" i="3"/>
  <c r="S553" i="3"/>
  <c r="W553" i="3" s="1"/>
  <c r="S566" i="3"/>
  <c r="W566" i="3" s="1"/>
  <c r="S568" i="3"/>
  <c r="S516" i="3"/>
  <c r="W516" i="3" s="1"/>
  <c r="S518" i="3"/>
  <c r="S531" i="3"/>
  <c r="W531" i="3" s="1"/>
  <c r="S532" i="3"/>
  <c r="S550" i="3"/>
  <c r="S551" i="3"/>
  <c r="S563" i="3"/>
  <c r="W563" i="3" s="1"/>
  <c r="S569" i="3"/>
  <c r="W569" i="3" s="1"/>
  <c r="S515" i="3"/>
  <c r="W515" i="3" s="1"/>
  <c r="S520" i="3"/>
  <c r="W520" i="3" s="1"/>
  <c r="S533" i="3"/>
  <c r="W533" i="3" s="1"/>
  <c r="S534" i="3"/>
  <c r="S547" i="3"/>
  <c r="W547" i="3" s="1"/>
  <c r="S552" i="3"/>
  <c r="S562" i="3"/>
  <c r="W562" i="3" s="1"/>
  <c r="S565" i="3"/>
  <c r="W565" i="3" s="1"/>
  <c r="S514" i="3"/>
  <c r="S519" i="3"/>
  <c r="W519" i="3" s="1"/>
  <c r="S530" i="3"/>
  <c r="W530" i="3" s="1"/>
  <c r="S535" i="3"/>
  <c r="W535" i="3" s="1"/>
  <c r="S548" i="3"/>
  <c r="S549" i="3"/>
  <c r="W549" i="3" s="1"/>
  <c r="S564" i="3"/>
  <c r="S567" i="3"/>
  <c r="W567" i="3" s="1"/>
  <c r="S570" i="3"/>
  <c r="S571" i="3"/>
  <c r="W571" i="3" s="1"/>
  <c r="S572" i="3"/>
  <c r="S573" i="3"/>
  <c r="W573" i="3" s="1"/>
  <c r="S574" i="3"/>
  <c r="S575" i="3"/>
  <c r="S576" i="3"/>
  <c r="S577" i="3"/>
  <c r="W577" i="3" s="1"/>
  <c r="S578" i="3"/>
  <c r="S579" i="3"/>
  <c r="W579" i="3" s="1"/>
  <c r="S580" i="3"/>
  <c r="S581" i="3"/>
  <c r="W581" i="3" s="1"/>
  <c r="S582" i="3"/>
  <c r="S583" i="3"/>
  <c r="S584" i="3"/>
  <c r="S585" i="3"/>
  <c r="W585" i="3" s="1"/>
  <c r="S586" i="3"/>
  <c r="S587" i="3"/>
  <c r="W587" i="3" s="1"/>
  <c r="S588" i="3"/>
  <c r="S589" i="3"/>
  <c r="W589" i="3" s="1"/>
  <c r="S590" i="3"/>
  <c r="W590" i="3" s="1"/>
  <c r="S591" i="3"/>
  <c r="S592" i="3"/>
  <c r="S593" i="3"/>
  <c r="W593" i="3" s="1"/>
  <c r="S594" i="3"/>
  <c r="S595" i="3"/>
  <c r="W595" i="3" s="1"/>
  <c r="S596" i="3"/>
  <c r="S597" i="3"/>
  <c r="W597" i="3" s="1"/>
  <c r="S598" i="3"/>
  <c r="S599" i="3"/>
  <c r="S600" i="3"/>
  <c r="S601" i="3"/>
  <c r="W601" i="3" s="1"/>
  <c r="S602" i="3"/>
  <c r="S603" i="3"/>
  <c r="W603" i="3" s="1"/>
  <c r="S604" i="3"/>
  <c r="S605" i="3"/>
  <c r="W605" i="3" s="1"/>
  <c r="S606" i="3"/>
  <c r="S607" i="3"/>
  <c r="S608" i="3"/>
  <c r="S609" i="3"/>
  <c r="W609" i="3" s="1"/>
  <c r="S610" i="3"/>
  <c r="S611" i="3"/>
  <c r="W611" i="3" s="1"/>
  <c r="S612" i="3"/>
  <c r="S613" i="3"/>
  <c r="W613" i="3" s="1"/>
  <c r="S614" i="3"/>
  <c r="S615" i="3"/>
  <c r="S616" i="3"/>
  <c r="S617" i="3"/>
  <c r="W617" i="3" s="1"/>
  <c r="S618" i="3"/>
  <c r="S619" i="3"/>
  <c r="W619" i="3" s="1"/>
  <c r="S620" i="3"/>
  <c r="S621" i="3"/>
  <c r="W621" i="3" s="1"/>
  <c r="S622" i="3"/>
  <c r="W622" i="3" s="1"/>
  <c r="S623" i="3"/>
  <c r="S624" i="3"/>
  <c r="S625" i="3"/>
  <c r="W625" i="3" s="1"/>
  <c r="S626" i="3"/>
  <c r="S627" i="3"/>
  <c r="W627" i="3" s="1"/>
  <c r="S628" i="3"/>
  <c r="S629" i="3"/>
  <c r="W629" i="3" s="1"/>
  <c r="S630" i="3"/>
  <c r="S631" i="3"/>
  <c r="S632" i="3"/>
  <c r="S633" i="3"/>
  <c r="W633" i="3" s="1"/>
  <c r="S634" i="3"/>
  <c r="S635" i="3"/>
  <c r="W635" i="3" s="1"/>
  <c r="S636" i="3"/>
  <c r="W636" i="3" s="1"/>
  <c r="S637" i="3"/>
  <c r="W637" i="3" s="1"/>
  <c r="S638" i="3"/>
  <c r="S639" i="3"/>
  <c r="S640" i="3"/>
  <c r="S641" i="3"/>
  <c r="W641" i="3" s="1"/>
  <c r="S642" i="3"/>
  <c r="S643" i="3"/>
  <c r="W643" i="3" s="1"/>
  <c r="S644" i="3"/>
  <c r="S645" i="3"/>
  <c r="W645" i="3" s="1"/>
  <c r="S646" i="3"/>
  <c r="S647" i="3"/>
  <c r="S648" i="3"/>
  <c r="S649" i="3"/>
  <c r="W649" i="3" s="1"/>
  <c r="S11" i="3"/>
  <c r="W11" i="3" s="1"/>
  <c r="H4" i="7"/>
  <c r="J4" i="7"/>
  <c r="T11" i="3"/>
  <c r="Y11" i="3"/>
  <c r="C45" i="7"/>
  <c r="B45" i="7"/>
  <c r="B42" i="7"/>
  <c r="B29" i="7"/>
  <c r="W428" i="3" l="1"/>
  <c r="W280" i="3"/>
  <c r="W272" i="3"/>
  <c r="W264" i="3"/>
  <c r="W256" i="3"/>
  <c r="W248" i="3"/>
  <c r="W240" i="3"/>
  <c r="W232" i="3"/>
  <c r="W224" i="3"/>
  <c r="W216" i="3"/>
  <c r="W208" i="3"/>
  <c r="W196" i="3"/>
  <c r="W160" i="3"/>
  <c r="W156" i="3"/>
  <c r="W132" i="3"/>
  <c r="W124" i="3"/>
  <c r="W68" i="3"/>
  <c r="W647" i="3"/>
  <c r="W639" i="3"/>
  <c r="W631" i="3"/>
  <c r="W623" i="3"/>
  <c r="W615" i="3"/>
  <c r="W607" i="3"/>
  <c r="W591" i="3"/>
  <c r="W583" i="3"/>
  <c r="W575" i="3"/>
  <c r="W552" i="3"/>
  <c r="W551" i="3"/>
  <c r="W543" i="3"/>
  <c r="W544" i="3"/>
  <c r="W488" i="3"/>
  <c r="W487" i="3"/>
  <c r="W479" i="3"/>
  <c r="W480" i="3"/>
  <c r="W419" i="3"/>
  <c r="W424" i="3"/>
  <c r="W412" i="3"/>
  <c r="W415" i="3"/>
  <c r="W423" i="3"/>
  <c r="W356" i="3"/>
  <c r="W291" i="3"/>
  <c r="W327" i="3"/>
  <c r="W360" i="3"/>
  <c r="W296" i="3"/>
  <c r="W279" i="3"/>
  <c r="W271" i="3"/>
  <c r="W263" i="3"/>
  <c r="W255" i="3"/>
  <c r="W247" i="3"/>
  <c r="W239" i="3"/>
  <c r="W231" i="3"/>
  <c r="W223" i="3"/>
  <c r="W215" i="3"/>
  <c r="W207" i="3"/>
  <c r="W191" i="3"/>
  <c r="W192" i="3"/>
  <c r="W151" i="3"/>
  <c r="W143" i="3"/>
  <c r="W116" i="3"/>
  <c r="W119" i="3"/>
  <c r="W120" i="3"/>
  <c r="W115" i="3"/>
  <c r="W59" i="3"/>
  <c r="W4" i="3"/>
  <c r="W35" i="3"/>
  <c r="W7" i="3"/>
  <c r="W640" i="3"/>
  <c r="W624" i="3"/>
  <c r="W608" i="3"/>
  <c r="W592" i="3"/>
  <c r="W576" i="3"/>
  <c r="W556" i="3"/>
  <c r="W492" i="3"/>
  <c r="W548" i="3"/>
  <c r="W540" i="3"/>
  <c r="W484" i="3"/>
  <c r="W18" i="3"/>
  <c r="W496" i="3"/>
  <c r="W436" i="3"/>
  <c r="W372" i="3"/>
  <c r="W376" i="3"/>
  <c r="W200" i="3"/>
  <c r="W128" i="3"/>
  <c r="W136" i="3"/>
  <c r="W648" i="3"/>
  <c r="W632" i="3"/>
  <c r="W616" i="3"/>
  <c r="W600" i="3"/>
  <c r="W584" i="3"/>
  <c r="W564" i="3"/>
  <c r="W500" i="3"/>
  <c r="W476" i="3"/>
  <c r="W416" i="3"/>
  <c r="W288" i="3"/>
  <c r="W188" i="3"/>
  <c r="W108" i="3"/>
  <c r="W112" i="3"/>
  <c r="W3" i="3"/>
  <c r="W8" i="3"/>
  <c r="X11" i="3"/>
  <c r="W532" i="3"/>
  <c r="W528" i="3"/>
  <c r="W468" i="3"/>
  <c r="W464" i="3"/>
  <c r="W396" i="3"/>
  <c r="W408" i="3"/>
  <c r="W404" i="3"/>
  <c r="W336" i="3"/>
  <c r="W344" i="3"/>
  <c r="W308" i="3"/>
  <c r="W340" i="3"/>
  <c r="W312" i="3"/>
  <c r="W332" i="3"/>
  <c r="W304" i="3"/>
  <c r="W184" i="3"/>
  <c r="W100" i="3"/>
  <c r="W104" i="3"/>
  <c r="W72" i="3"/>
  <c r="W64" i="3"/>
  <c r="W20" i="3"/>
  <c r="W48" i="3"/>
  <c r="W568" i="3"/>
  <c r="W560" i="3"/>
  <c r="W504" i="3"/>
  <c r="W432" i="3"/>
  <c r="W440" i="3"/>
  <c r="W168" i="3"/>
  <c r="W44" i="3"/>
  <c r="W24" i="3"/>
  <c r="W644" i="3"/>
  <c r="W628" i="3"/>
  <c r="W620" i="3"/>
  <c r="W612" i="3"/>
  <c r="W604" i="3"/>
  <c r="W596" i="3"/>
  <c r="W588" i="3"/>
  <c r="W580" i="3"/>
  <c r="W572" i="3"/>
  <c r="W536" i="3"/>
  <c r="W524" i="3"/>
  <c r="W472" i="3"/>
  <c r="W460" i="3"/>
  <c r="W400" i="3"/>
  <c r="W364" i="3"/>
  <c r="W300" i="3"/>
  <c r="W368" i="3"/>
  <c r="W276" i="3"/>
  <c r="W268" i="3"/>
  <c r="W260" i="3"/>
  <c r="W252" i="3"/>
  <c r="W244" i="3"/>
  <c r="W236" i="3"/>
  <c r="W228" i="3"/>
  <c r="W220" i="3"/>
  <c r="W212" i="3"/>
  <c r="W204" i="3"/>
  <c r="W180" i="3"/>
  <c r="W164" i="3"/>
  <c r="W96" i="3"/>
  <c r="W92" i="3"/>
  <c r="W40" i="3"/>
  <c r="W16" i="3"/>
  <c r="W15" i="3"/>
  <c r="W34" i="3"/>
  <c r="W370" i="3"/>
  <c r="W310" i="3"/>
  <c r="W198" i="3"/>
  <c r="W162" i="3"/>
  <c r="W158" i="3"/>
  <c r="W134" i="3"/>
  <c r="W130" i="3"/>
  <c r="W70" i="3"/>
  <c r="W478" i="3"/>
  <c r="W322" i="3"/>
  <c r="W646" i="3"/>
  <c r="W638" i="3"/>
  <c r="W630" i="3"/>
  <c r="W614" i="3"/>
  <c r="W606" i="3"/>
  <c r="W598" i="3"/>
  <c r="W582" i="3"/>
  <c r="W574" i="3"/>
  <c r="W550" i="3"/>
  <c r="W546" i="3"/>
  <c r="W538" i="3"/>
  <c r="W486" i="3"/>
  <c r="W482" i="3"/>
  <c r="W474" i="3"/>
  <c r="W414" i="3"/>
  <c r="W410" i="3"/>
  <c r="W418" i="3"/>
  <c r="W346" i="3"/>
  <c r="W326" i="3"/>
  <c r="W282" i="3"/>
  <c r="W314" i="3"/>
  <c r="W278" i="3"/>
  <c r="W270" i="3"/>
  <c r="W262" i="3"/>
  <c r="W254" i="3"/>
  <c r="W246" i="3"/>
  <c r="W238" i="3"/>
  <c r="W230" i="3"/>
  <c r="W222" i="3"/>
  <c r="W214" i="3"/>
  <c r="W206" i="3"/>
  <c r="W186" i="3"/>
  <c r="W146" i="3"/>
  <c r="W106" i="3"/>
  <c r="W110" i="3"/>
  <c r="W30" i="3"/>
  <c r="W290" i="3"/>
  <c r="W190" i="3"/>
  <c r="W402" i="3"/>
  <c r="W306" i="3"/>
  <c r="W374" i="3"/>
  <c r="W182" i="3"/>
  <c r="W166" i="3"/>
  <c r="W98" i="3"/>
  <c r="W102" i="3"/>
  <c r="W46" i="3"/>
  <c r="W22" i="3"/>
  <c r="W542" i="3"/>
  <c r="W142" i="3"/>
  <c r="W118" i="3"/>
  <c r="W10" i="3"/>
  <c r="W406" i="3"/>
  <c r="W522" i="3"/>
  <c r="W458" i="3"/>
  <c r="W398" i="3"/>
  <c r="W362" i="3"/>
  <c r="W298" i="3"/>
  <c r="W338" i="3"/>
  <c r="W330" i="3"/>
  <c r="W178" i="3"/>
  <c r="W154" i="3"/>
  <c r="W90" i="3"/>
  <c r="W94" i="3"/>
  <c r="W62" i="3"/>
  <c r="W422" i="3"/>
  <c r="W518" i="3"/>
  <c r="W454" i="3"/>
  <c r="W382" i="3"/>
  <c r="W390" i="3"/>
  <c r="W358" i="3"/>
  <c r="W294" i="3"/>
  <c r="W174" i="3"/>
  <c r="W86" i="3"/>
  <c r="W82" i="3"/>
  <c r="W58" i="3"/>
  <c r="W150" i="3"/>
  <c r="W534" i="3"/>
  <c r="W470" i="3"/>
  <c r="W642" i="3"/>
  <c r="W634" i="3"/>
  <c r="W626" i="3"/>
  <c r="W618" i="3"/>
  <c r="W610" i="3"/>
  <c r="W602" i="3"/>
  <c r="W594" i="3"/>
  <c r="W586" i="3"/>
  <c r="W578" i="3"/>
  <c r="W570" i="3"/>
  <c r="W514" i="3"/>
  <c r="W506" i="3"/>
  <c r="W510" i="3"/>
  <c r="W450" i="3"/>
  <c r="W442" i="3"/>
  <c r="W446" i="3"/>
  <c r="W386" i="3"/>
  <c r="W378" i="3"/>
  <c r="W354" i="3"/>
  <c r="W318" i="3"/>
  <c r="W286" i="3"/>
  <c r="W350" i="3"/>
  <c r="W266" i="3"/>
  <c r="W258" i="3"/>
  <c r="W250" i="3"/>
  <c r="W242" i="3"/>
  <c r="W234" i="3"/>
  <c r="W226" i="3"/>
  <c r="W218" i="3"/>
  <c r="W210" i="3"/>
  <c r="W202" i="3"/>
  <c r="W170" i="3"/>
  <c r="W74" i="3"/>
  <c r="W54" i="3"/>
  <c r="W2" i="3"/>
  <c r="W26" i="3"/>
  <c r="W6" i="3"/>
  <c r="W50" i="3"/>
  <c r="AR2" i="2"/>
  <c r="AO3" i="2"/>
  <c r="AR5" i="2"/>
  <c r="AQ5" i="2"/>
  <c r="AE29" i="2"/>
  <c r="AT29" i="2" s="1"/>
  <c r="AA5" i="2"/>
  <c r="AF5" i="2" s="1"/>
  <c r="Z5" i="2"/>
  <c r="Y5" i="2"/>
  <c r="AD5" i="2" s="1"/>
  <c r="AS5" i="2" s="1"/>
  <c r="AT3" i="2"/>
  <c r="AA4" i="2"/>
  <c r="Z4" i="2"/>
  <c r="AE4" i="2" s="1"/>
  <c r="Y4" i="2"/>
  <c r="AE5" i="2"/>
  <c r="AS4" i="2"/>
  <c r="AE117" i="2"/>
  <c r="AA3" i="2"/>
  <c r="AF3" i="2" s="1"/>
  <c r="Z3" i="2"/>
  <c r="AE3" i="2" s="1"/>
  <c r="Y3" i="2"/>
  <c r="AD3" i="2" s="1"/>
  <c r="AP3" i="2" s="1"/>
  <c r="AR27" i="2"/>
  <c r="AQ27" i="2"/>
  <c r="AQ3" i="2"/>
  <c r="AR3" i="2"/>
  <c r="AT6" i="2"/>
  <c r="AU6" i="2"/>
  <c r="AS6" i="2"/>
  <c r="AU7" i="2"/>
  <c r="AT7" i="2"/>
  <c r="AU8" i="2"/>
  <c r="AM37" i="2"/>
  <c r="AO37" i="2"/>
  <c r="AN37" i="2"/>
  <c r="AN70" i="2"/>
  <c r="AM70" i="2"/>
  <c r="AT21" i="2"/>
  <c r="AO23" i="2"/>
  <c r="AE24" i="2"/>
  <c r="AQ24" i="2" s="1"/>
  <c r="AD24" i="2"/>
  <c r="AP24" i="2" s="1"/>
  <c r="AA41" i="2"/>
  <c r="AF41" i="2" s="1"/>
  <c r="Z41" i="2"/>
  <c r="AE41" i="2" s="1"/>
  <c r="Y41" i="2"/>
  <c r="AU45" i="2"/>
  <c r="AT49" i="2"/>
  <c r="AN54" i="2"/>
  <c r="AR71" i="2"/>
  <c r="AJ2" i="2"/>
  <c r="V4" i="2"/>
  <c r="AD4" i="2"/>
  <c r="W5" i="2"/>
  <c r="AU5" i="2"/>
  <c r="AL9" i="2"/>
  <c r="Z10" i="2"/>
  <c r="AE10" i="2" s="1"/>
  <c r="AN10" i="2" s="1"/>
  <c r="AK10" i="2"/>
  <c r="Z11" i="2"/>
  <c r="AE11" i="2" s="1"/>
  <c r="Y11" i="2"/>
  <c r="AD11" i="2" s="1"/>
  <c r="V12" i="2"/>
  <c r="AA18" i="2"/>
  <c r="Y18" i="2"/>
  <c r="M20" i="2"/>
  <c r="X20" i="2"/>
  <c r="AF24" i="2"/>
  <c r="AR24" i="2" s="1"/>
  <c r="AA26" i="2"/>
  <c r="Y26" i="2"/>
  <c r="AN31" i="2"/>
  <c r="AQ32" i="2"/>
  <c r="AR36" i="2"/>
  <c r="AQ36" i="2"/>
  <c r="AP36" i="2"/>
  <c r="M56" i="2"/>
  <c r="X56" i="2"/>
  <c r="W56" i="2"/>
  <c r="V56" i="2"/>
  <c r="AT74" i="2"/>
  <c r="AL85" i="2"/>
  <c r="AJ85" i="2"/>
  <c r="AK85" i="2"/>
  <c r="AM9" i="2"/>
  <c r="X10" i="2"/>
  <c r="V10" i="2"/>
  <c r="AM10" i="2"/>
  <c r="AO11" i="2"/>
  <c r="AR13" i="2"/>
  <c r="AQ13" i="2"/>
  <c r="AK14" i="2"/>
  <c r="AJ14" i="2"/>
  <c r="AL14" i="2"/>
  <c r="AE15" i="2"/>
  <c r="AD15" i="2"/>
  <c r="AJ17" i="2"/>
  <c r="AD21" i="2"/>
  <c r="AP21" i="2" s="1"/>
  <c r="AR23" i="2"/>
  <c r="AT26" i="2"/>
  <c r="AD29" i="2"/>
  <c r="AP29" i="2" s="1"/>
  <c r="AF29" i="2"/>
  <c r="AT32" i="2"/>
  <c r="AT36" i="2"/>
  <c r="AS36" i="2"/>
  <c r="AL39" i="2"/>
  <c r="AK39" i="2"/>
  <c r="AF55" i="2"/>
  <c r="AT61" i="2"/>
  <c r="AA65" i="2"/>
  <c r="Y65" i="2"/>
  <c r="Z65" i="2"/>
  <c r="AL71" i="2"/>
  <c r="AJ71" i="2"/>
  <c r="AF79" i="2"/>
  <c r="AU79" i="2" s="1"/>
  <c r="AE79" i="2"/>
  <c r="AT79" i="2" s="1"/>
  <c r="AD79" i="2"/>
  <c r="AP121" i="2"/>
  <c r="AR121" i="2"/>
  <c r="AL2" i="2"/>
  <c r="AM3" i="2"/>
  <c r="AU3" i="2"/>
  <c r="AF4" i="2"/>
  <c r="AO4" i="2" s="1"/>
  <c r="AR8" i="2"/>
  <c r="AN9" i="2"/>
  <c r="AA13" i="2"/>
  <c r="AF13" i="2" s="1"/>
  <c r="Y13" i="2"/>
  <c r="AD13" i="2" s="1"/>
  <c r="AP17" i="2"/>
  <c r="AL17" i="2"/>
  <c r="AR19" i="2"/>
  <c r="AN25" i="2"/>
  <c r="AM25" i="2"/>
  <c r="AR35" i="2"/>
  <c r="AD41" i="2"/>
  <c r="AJ42" i="2"/>
  <c r="AL42" i="2"/>
  <c r="AK42" i="2"/>
  <c r="AT59" i="2"/>
  <c r="AS59" i="2"/>
  <c r="AU59" i="2"/>
  <c r="AN59" i="2"/>
  <c r="AM59" i="2"/>
  <c r="AK66" i="2"/>
  <c r="AJ66" i="2"/>
  <c r="AL66" i="2"/>
  <c r="AU72" i="2"/>
  <c r="AF83" i="2"/>
  <c r="AE99" i="2"/>
  <c r="AD99" i="2"/>
  <c r="AF99" i="2"/>
  <c r="AU105" i="2"/>
  <c r="AF117" i="2"/>
  <c r="AO117" i="2" s="1"/>
  <c r="AD117" i="2"/>
  <c r="AO118" i="2"/>
  <c r="AU118" i="2"/>
  <c r="AU144" i="2"/>
  <c r="AE2" i="2"/>
  <c r="AQ2" i="2" s="1"/>
  <c r="AN3" i="2"/>
  <c r="AJ7" i="2"/>
  <c r="AT10" i="2"/>
  <c r="AT13" i="2"/>
  <c r="AF18" i="2"/>
  <c r="AD18" i="2"/>
  <c r="AP18" i="2" s="1"/>
  <c r="AU19" i="2"/>
  <c r="AP25" i="2"/>
  <c r="AL25" i="2"/>
  <c r="AF26" i="2"/>
  <c r="Z27" i="2"/>
  <c r="AE27" i="2" s="1"/>
  <c r="Y27" i="2"/>
  <c r="AK30" i="2"/>
  <c r="AJ30" i="2"/>
  <c r="AL30" i="2"/>
  <c r="AE32" i="2"/>
  <c r="AD32" i="2"/>
  <c r="AO34" i="2"/>
  <c r="AN34" i="2"/>
  <c r="AJ35" i="2"/>
  <c r="AL35" i="2"/>
  <c r="AU36" i="2"/>
  <c r="AU53" i="2"/>
  <c r="AS53" i="2"/>
  <c r="AL55" i="2"/>
  <c r="AK55" i="2"/>
  <c r="AJ55" i="2"/>
  <c r="AO59" i="2"/>
  <c r="AM96" i="2"/>
  <c r="AO106" i="2"/>
  <c r="AJ6" i="2"/>
  <c r="AK7" i="2"/>
  <c r="AD8" i="2"/>
  <c r="AP8" i="2" s="1"/>
  <c r="AM8" i="2"/>
  <c r="M12" i="2"/>
  <c r="X12" i="2"/>
  <c r="AQ17" i="2"/>
  <c r="AN23" i="2"/>
  <c r="AJ27" i="2"/>
  <c r="AL27" i="2"/>
  <c r="M28" i="2"/>
  <c r="X28" i="2"/>
  <c r="W28" i="2"/>
  <c r="AO31" i="2"/>
  <c r="AF32" i="2"/>
  <c r="AT34" i="2"/>
  <c r="AQ34" i="2"/>
  <c r="AT40" i="2"/>
  <c r="AQ41" i="2"/>
  <c r="AR41" i="2"/>
  <c r="AM44" i="2"/>
  <c r="AN44" i="2"/>
  <c r="Y54" i="2"/>
  <c r="AD54" i="2" s="1"/>
  <c r="AM54" i="2" s="1"/>
  <c r="AA54" i="2"/>
  <c r="AF54" i="2" s="1"/>
  <c r="AO54" i="2" s="1"/>
  <c r="AF65" i="2"/>
  <c r="AO65" i="2" s="1"/>
  <c r="AE65" i="2"/>
  <c r="AD65" i="2"/>
  <c r="Z84" i="2"/>
  <c r="AE84" i="2" s="1"/>
  <c r="AQ84" i="2" s="1"/>
  <c r="Y84" i="2"/>
  <c r="AD84" i="2" s="1"/>
  <c r="AM84" i="2" s="1"/>
  <c r="AA84" i="2"/>
  <c r="AF84" i="2" s="1"/>
  <c r="AO86" i="2"/>
  <c r="W115" i="2"/>
  <c r="V115" i="2"/>
  <c r="X115" i="2"/>
  <c r="M115" i="2"/>
  <c r="Y2" i="2"/>
  <c r="AD2" i="2" s="1"/>
  <c r="AP2" i="2" s="1"/>
  <c r="AJ5" i="2"/>
  <c r="AK6" i="2"/>
  <c r="AD7" i="2"/>
  <c r="AS7" i="2" s="1"/>
  <c r="AE8" i="2"/>
  <c r="AQ9" i="2"/>
  <c r="AF10" i="2"/>
  <c r="AO10" i="2" s="1"/>
  <c r="AD10" i="2"/>
  <c r="AS10" i="2"/>
  <c r="AR17" i="2"/>
  <c r="Z18" i="2"/>
  <c r="AE18" i="2" s="1"/>
  <c r="AO19" i="2"/>
  <c r="AM19" i="2"/>
  <c r="AD19" i="2"/>
  <c r="AP19" i="2" s="1"/>
  <c r="AQ19" i="2"/>
  <c r="W20" i="2"/>
  <c r="AQ21" i="2"/>
  <c r="AK22" i="2"/>
  <c r="AJ22" i="2"/>
  <c r="AT23" i="2"/>
  <c r="AQ23" i="2"/>
  <c r="AL24" i="2"/>
  <c r="AJ24" i="2"/>
  <c r="AF25" i="2"/>
  <c r="AQ25" i="2"/>
  <c r="AN26" i="2"/>
  <c r="AR31" i="2"/>
  <c r="AE35" i="2"/>
  <c r="AQ35" i="2" s="1"/>
  <c r="AD35" i="2"/>
  <c r="AP35" i="2" s="1"/>
  <c r="AQ40" i="2"/>
  <c r="AT41" i="2"/>
  <c r="AU44" i="2"/>
  <c r="AT44" i="2"/>
  <c r="AS44" i="2"/>
  <c r="AU51" i="2"/>
  <c r="AO51" i="2"/>
  <c r="AE63" i="2"/>
  <c r="AN63" i="2" s="1"/>
  <c r="AF63" i="2"/>
  <c r="AM76" i="2"/>
  <c r="AN76" i="2"/>
  <c r="AQ81" i="2"/>
  <c r="AU89" i="2"/>
  <c r="AT89" i="2"/>
  <c r="AS89" i="2"/>
  <c r="AT5" i="2"/>
  <c r="W10" i="2"/>
  <c r="AU10" i="2"/>
  <c r="AK11" i="2"/>
  <c r="AU13" i="2"/>
  <c r="AF19" i="2"/>
  <c r="AA21" i="2"/>
  <c r="AF21" i="2" s="1"/>
  <c r="Y21" i="2"/>
  <c r="AU22" i="2"/>
  <c r="AS22" i="2"/>
  <c r="AQ26" i="2"/>
  <c r="AD27" i="2"/>
  <c r="AP27" i="2" s="1"/>
  <c r="AA29" i="2"/>
  <c r="Y29" i="2"/>
  <c r="AK33" i="2"/>
  <c r="AJ33" i="2"/>
  <c r="AL33" i="2"/>
  <c r="AL37" i="2"/>
  <c r="AK37" i="2"/>
  <c r="AU38" i="2"/>
  <c r="AJ39" i="2"/>
  <c r="AQ43" i="2"/>
  <c r="AO43" i="2"/>
  <c r="AM43" i="2"/>
  <c r="AS58" i="2"/>
  <c r="AU58" i="2"/>
  <c r="AT58" i="2"/>
  <c r="AU60" i="2"/>
  <c r="AT60" i="2"/>
  <c r="AR60" i="2"/>
  <c r="AU65" i="2"/>
  <c r="AT65" i="2"/>
  <c r="AL70" i="2"/>
  <c r="AK70" i="2"/>
  <c r="AR73" i="2"/>
  <c r="AQ73" i="2"/>
  <c r="AP73" i="2"/>
  <c r="AO84" i="2"/>
  <c r="AN84" i="2"/>
  <c r="X90" i="2"/>
  <c r="W90" i="2"/>
  <c r="V90" i="2"/>
  <c r="M90" i="2"/>
  <c r="Z93" i="2"/>
  <c r="Y93" i="2"/>
  <c r="AA93" i="2"/>
  <c r="AF93" i="2" s="1"/>
  <c r="AO104" i="2"/>
  <c r="AF108" i="2"/>
  <c r="AS110" i="2"/>
  <c r="AM110" i="2"/>
  <c r="AE187" i="2"/>
  <c r="AM36" i="2"/>
  <c r="AF38" i="2"/>
  <c r="AO38" i="2" s="1"/>
  <c r="AD38" i="2"/>
  <c r="AE40" i="2"/>
  <c r="AN40" i="2"/>
  <c r="AS43" i="2"/>
  <c r="AE47" i="2"/>
  <c r="AN47" i="2" s="1"/>
  <c r="AF49" i="2"/>
  <c r="AE52" i="2"/>
  <c r="AN52" i="2" s="1"/>
  <c r="AD52" i="2"/>
  <c r="AO62" i="2"/>
  <c r="AN62" i="2"/>
  <c r="AU63" i="2"/>
  <c r="W68" i="2"/>
  <c r="V68" i="2"/>
  <c r="AF69" i="2"/>
  <c r="V75" i="2"/>
  <c r="M75" i="2"/>
  <c r="AU78" i="2"/>
  <c r="AS78" i="2"/>
  <c r="AS81" i="2"/>
  <c r="AJ83" i="2"/>
  <c r="AL83" i="2"/>
  <c r="AK83" i="2"/>
  <c r="AR84" i="2"/>
  <c r="AP84" i="2"/>
  <c r="AM94" i="2"/>
  <c r="AO94" i="2"/>
  <c r="AS102" i="2"/>
  <c r="AM102" i="2"/>
  <c r="AF105" i="2"/>
  <c r="AO105" i="2" s="1"/>
  <c r="AE105" i="2"/>
  <c r="AN119" i="2"/>
  <c r="AT126" i="2"/>
  <c r="AN126" i="2"/>
  <c r="AM126" i="2"/>
  <c r="AF141" i="2"/>
  <c r="AR141" i="2" s="1"/>
  <c r="AE141" i="2"/>
  <c r="AN141" i="2" s="1"/>
  <c r="AD141" i="2"/>
  <c r="AM141" i="2" s="1"/>
  <c r="AS149" i="2"/>
  <c r="V18" i="2"/>
  <c r="AD26" i="2"/>
  <c r="W27" i="2"/>
  <c r="AJ32" i="2"/>
  <c r="AD34" i="2"/>
  <c r="V38" i="2"/>
  <c r="AA39" i="2"/>
  <c r="AF39" i="2" s="1"/>
  <c r="V40" i="2"/>
  <c r="AF40" i="2"/>
  <c r="AL46" i="2"/>
  <c r="AK46" i="2"/>
  <c r="M48" i="2"/>
  <c r="X48" i="2"/>
  <c r="W48" i="2"/>
  <c r="AF52" i="2"/>
  <c r="AO52" i="2" s="1"/>
  <c r="AE55" i="2"/>
  <c r="AE60" i="2"/>
  <c r="AN60" i="2" s="1"/>
  <c r="AD60" i="2"/>
  <c r="AA62" i="2"/>
  <c r="AM62" i="2"/>
  <c r="M68" i="2"/>
  <c r="AN73" i="2"/>
  <c r="AN81" i="2"/>
  <c r="AT81" i="2"/>
  <c r="AP87" i="2"/>
  <c r="AR87" i="2"/>
  <c r="AD89" i="2"/>
  <c r="V93" i="2"/>
  <c r="X93" i="2"/>
  <c r="W93" i="2"/>
  <c r="AR94" i="2"/>
  <c r="AQ94" i="2"/>
  <c r="AP94" i="2"/>
  <c r="AL94" i="2"/>
  <c r="AR100" i="2"/>
  <c r="AQ100" i="2"/>
  <c r="AD105" i="2"/>
  <c r="AM105" i="2" s="1"/>
  <c r="AR107" i="2"/>
  <c r="AM116" i="2"/>
  <c r="AN130" i="2"/>
  <c r="AP148" i="2"/>
  <c r="Y19" i="2"/>
  <c r="Y38" i="2"/>
  <c r="X40" i="2"/>
  <c r="AQ44" i="2"/>
  <c r="AK45" i="2"/>
  <c r="AJ45" i="2"/>
  <c r="AF46" i="2"/>
  <c r="AO47" i="2"/>
  <c r="AN49" i="2"/>
  <c r="AL54" i="2"/>
  <c r="AK54" i="2"/>
  <c r="M64" i="2"/>
  <c r="X64" i="2"/>
  <c r="W64" i="2"/>
  <c r="Z69" i="2"/>
  <c r="AU69" i="2"/>
  <c r="AS69" i="2"/>
  <c r="AF72" i="2"/>
  <c r="AR72" i="2" s="1"/>
  <c r="AE72" i="2"/>
  <c r="AK74" i="2"/>
  <c r="AJ74" i="2"/>
  <c r="AA76" i="2"/>
  <c r="AF76" i="2" s="1"/>
  <c r="AO76" i="2" s="1"/>
  <c r="AF81" i="2"/>
  <c r="AE81" i="2"/>
  <c r="AD81" i="2"/>
  <c r="AP81" i="2" s="1"/>
  <c r="V82" i="2"/>
  <c r="M82" i="2"/>
  <c r="AL84" i="2"/>
  <c r="W92" i="2"/>
  <c r="X92" i="2"/>
  <c r="V92" i="2"/>
  <c r="AL93" i="2"/>
  <c r="AJ93" i="2"/>
  <c r="AK93" i="2"/>
  <c r="AQ101" i="2"/>
  <c r="AP101" i="2"/>
  <c r="AT103" i="2"/>
  <c r="AS124" i="2"/>
  <c r="AP124" i="2"/>
  <c r="Z152" i="2"/>
  <c r="Y152" i="2"/>
  <c r="AD152" i="2" s="1"/>
  <c r="AS152" i="2" s="1"/>
  <c r="AA152" i="2"/>
  <c r="AJ13" i="2"/>
  <c r="AJ21" i="2"/>
  <c r="AD23" i="2"/>
  <c r="AJ29" i="2"/>
  <c r="AD31" i="2"/>
  <c r="Z38" i="2"/>
  <c r="AE38" i="2" s="1"/>
  <c r="AD39" i="2"/>
  <c r="Y40" i="2"/>
  <c r="AD40" i="2" s="1"/>
  <c r="AD44" i="2"/>
  <c r="AQ49" i="2"/>
  <c r="AL62" i="2"/>
  <c r="AK62" i="2"/>
  <c r="V67" i="2"/>
  <c r="M67" i="2"/>
  <c r="X69" i="2"/>
  <c r="W69" i="2"/>
  <c r="AF70" i="2"/>
  <c r="AO70" i="2" s="1"/>
  <c r="AE71" i="2"/>
  <c r="AQ71" i="2" s="1"/>
  <c r="AD71" i="2"/>
  <c r="AP71" i="2" s="1"/>
  <c r="AD72" i="2"/>
  <c r="AS72" i="2" s="1"/>
  <c r="AM73" i="2"/>
  <c r="W75" i="2"/>
  <c r="AR79" i="2"/>
  <c r="AN80" i="2"/>
  <c r="AQ87" i="2"/>
  <c r="M92" i="2"/>
  <c r="AJ95" i="2"/>
  <c r="AS106" i="2"/>
  <c r="AM106" i="2"/>
  <c r="AU109" i="2"/>
  <c r="AU110" i="2"/>
  <c r="AO110" i="2"/>
  <c r="AN110" i="2"/>
  <c r="AA40" i="2"/>
  <c r="AM40" i="2"/>
  <c r="AF45" i="2"/>
  <c r="AE45" i="2"/>
  <c r="AT45" i="2" s="1"/>
  <c r="AA49" i="2"/>
  <c r="Y49" i="2"/>
  <c r="AK50" i="2"/>
  <c r="AJ50" i="2"/>
  <c r="AM52" i="2"/>
  <c r="AK53" i="2"/>
  <c r="AJ53" i="2"/>
  <c r="AQ57" i="2"/>
  <c r="AU61" i="2"/>
  <c r="AS61" i="2"/>
  <c r="AO63" i="2"/>
  <c r="AK76" i="2"/>
  <c r="AL76" i="2"/>
  <c r="AN79" i="2"/>
  <c r="AO79" i="2"/>
  <c r="V85" i="2"/>
  <c r="X85" i="2"/>
  <c r="W85" i="2"/>
  <c r="AL86" i="2"/>
  <c r="AK86" i="2"/>
  <c r="AE93" i="2"/>
  <c r="AT95" i="2"/>
  <c r="AU95" i="2"/>
  <c r="AK95" i="2"/>
  <c r="AM109" i="2"/>
  <c r="AF112" i="2"/>
  <c r="AE112" i="2"/>
  <c r="AQ112" i="2" s="1"/>
  <c r="AD112" i="2"/>
  <c r="AQ141" i="2"/>
  <c r="AP141" i="2"/>
  <c r="AF37" i="2"/>
  <c r="AN41" i="2"/>
  <c r="AP43" i="2"/>
  <c r="AT43" i="2"/>
  <c r="AF44" i="2"/>
  <c r="AR44" i="2" s="1"/>
  <c r="AP44" i="2"/>
  <c r="AD45" i="2"/>
  <c r="AS45" i="2" s="1"/>
  <c r="Z46" i="2"/>
  <c r="AE46" i="2" s="1"/>
  <c r="AJ46" i="2"/>
  <c r="AU47" i="2"/>
  <c r="AQ47" i="2"/>
  <c r="AD49" i="2"/>
  <c r="AL50" i="2"/>
  <c r="AT51" i="2"/>
  <c r="AS51" i="2"/>
  <c r="AU52" i="2"/>
  <c r="AT52" i="2"/>
  <c r="AR52" i="2"/>
  <c r="AQ52" i="2"/>
  <c r="AA57" i="2"/>
  <c r="AF57" i="2" s="1"/>
  <c r="Y57" i="2"/>
  <c r="AD57" i="2" s="1"/>
  <c r="AK58" i="2"/>
  <c r="AJ58" i="2"/>
  <c r="AK61" i="2"/>
  <c r="AJ61" i="2"/>
  <c r="AF62" i="2"/>
  <c r="AK63" i="2"/>
  <c r="AR65" i="2"/>
  <c r="AK69" i="2"/>
  <c r="AJ69" i="2"/>
  <c r="V77" i="2"/>
  <c r="X77" i="2"/>
  <c r="W77" i="2"/>
  <c r="M77" i="2"/>
  <c r="AR80" i="2"/>
  <c r="M85" i="2"/>
  <c r="AO88" i="2"/>
  <c r="AN88" i="2"/>
  <c r="AM88" i="2"/>
  <c r="AQ89" i="2"/>
  <c r="AO98" i="2"/>
  <c r="AF101" i="2"/>
  <c r="AE101" i="2"/>
  <c r="AN101" i="2" s="1"/>
  <c r="AD101" i="2"/>
  <c r="AM101" i="2" s="1"/>
  <c r="AP105" i="2"/>
  <c r="AR105" i="2"/>
  <c r="AE109" i="2"/>
  <c r="AN109" i="2" s="1"/>
  <c r="AF120" i="2"/>
  <c r="AU120" i="2" s="1"/>
  <c r="AE120" i="2"/>
  <c r="AO120" i="2"/>
  <c r="AO122" i="2"/>
  <c r="AU141" i="2"/>
  <c r="AT141" i="2"/>
  <c r="AS141" i="2"/>
  <c r="AU127" i="2"/>
  <c r="AS127" i="2"/>
  <c r="AT127" i="2"/>
  <c r="M129" i="2"/>
  <c r="W129" i="2"/>
  <c r="V129" i="2"/>
  <c r="X129" i="2"/>
  <c r="AA149" i="2"/>
  <c r="Z149" i="2"/>
  <c r="AE149" i="2" s="1"/>
  <c r="AN149" i="2" s="1"/>
  <c r="Y149" i="2"/>
  <c r="AD149" i="2" s="1"/>
  <c r="AM149" i="2" s="1"/>
  <c r="AF164" i="2"/>
  <c r="AO164" i="2" s="1"/>
  <c r="AE164" i="2"/>
  <c r="AD164" i="2"/>
  <c r="AS164" i="2" s="1"/>
  <c r="Z202" i="2"/>
  <c r="AE202" i="2" s="1"/>
  <c r="Y202" i="2"/>
  <c r="AD202" i="2" s="1"/>
  <c r="AM202" i="2" s="1"/>
  <c r="AA202" i="2"/>
  <c r="AF202" i="2" s="1"/>
  <c r="AN57" i="2"/>
  <c r="Y66" i="2"/>
  <c r="AD66" i="2" s="1"/>
  <c r="Y74" i="2"/>
  <c r="AD74" i="2" s="1"/>
  <c r="AS74" i="2" s="1"/>
  <c r="AQ88" i="2"/>
  <c r="M91" i="2"/>
  <c r="V91" i="2"/>
  <c r="AF95" i="2"/>
  <c r="AD95" i="2"/>
  <c r="AS95" i="2" s="1"/>
  <c r="AQ96" i="2"/>
  <c r="W107" i="2"/>
  <c r="V107" i="2"/>
  <c r="X107" i="2"/>
  <c r="AR118" i="2"/>
  <c r="Z136" i="2"/>
  <c r="Y136" i="2"/>
  <c r="AD136" i="2" s="1"/>
  <c r="AS136" i="2" s="1"/>
  <c r="AA136" i="2"/>
  <c r="AU140" i="2"/>
  <c r="AT140" i="2"/>
  <c r="AR155" i="2"/>
  <c r="AO155" i="2"/>
  <c r="AU155" i="2"/>
  <c r="AR158" i="2"/>
  <c r="AU158" i="2"/>
  <c r="AO158" i="2"/>
  <c r="AR192" i="2"/>
  <c r="AO192" i="2"/>
  <c r="AO214" i="2"/>
  <c r="AN214" i="2"/>
  <c r="AM214" i="2"/>
  <c r="V54" i="2"/>
  <c r="V62" i="2"/>
  <c r="AJ78" i="2"/>
  <c r="AO80" i="2"/>
  <c r="AE86" i="2"/>
  <c r="AN86" i="2" s="1"/>
  <c r="AJ91" i="2"/>
  <c r="AL91" i="2"/>
  <c r="AD93" i="2"/>
  <c r="AE96" i="2"/>
  <c r="AT96" i="2" s="1"/>
  <c r="AN97" i="2"/>
  <c r="AK97" i="2"/>
  <c r="Y100" i="2"/>
  <c r="Z100" i="2"/>
  <c r="AE100" i="2" s="1"/>
  <c r="AN100" i="2" s="1"/>
  <c r="AP113" i="2"/>
  <c r="AR113" i="2"/>
  <c r="AR114" i="2"/>
  <c r="AT118" i="2"/>
  <c r="AE119" i="2"/>
  <c r="AQ119" i="2" s="1"/>
  <c r="Y123" i="2"/>
  <c r="AD123" i="2" s="1"/>
  <c r="Z123" i="2"/>
  <c r="AE123" i="2" s="1"/>
  <c r="AM125" i="2"/>
  <c r="AP130" i="2"/>
  <c r="AU133" i="2"/>
  <c r="AF140" i="2"/>
  <c r="AR140" i="2" s="1"/>
  <c r="AE140" i="2"/>
  <c r="AQ140" i="2" s="1"/>
  <c r="AN147" i="2"/>
  <c r="AM147" i="2"/>
  <c r="AO147" i="2"/>
  <c r="AF149" i="2"/>
  <c r="AN163" i="2"/>
  <c r="AM163" i="2"/>
  <c r="AO163" i="2"/>
  <c r="AO168" i="2"/>
  <c r="AD172" i="2"/>
  <c r="AM210" i="2"/>
  <c r="AK78" i="2"/>
  <c r="AQ80" i="2"/>
  <c r="Y83" i="2"/>
  <c r="AD83" i="2" s="1"/>
  <c r="X84" i="2"/>
  <c r="AD86" i="2"/>
  <c r="AM86" i="2" s="1"/>
  <c r="AJ87" i="2"/>
  <c r="AT87" i="2"/>
  <c r="AD96" i="2"/>
  <c r="AS96" i="2" s="1"/>
  <c r="AL97" i="2"/>
  <c r="AR99" i="2"/>
  <c r="AO102" i="2"/>
  <c r="Y104" i="2"/>
  <c r="AD104" i="2" s="1"/>
  <c r="Z104" i="2"/>
  <c r="AR106" i="2"/>
  <c r="W111" i="2"/>
  <c r="V111" i="2"/>
  <c r="X111" i="2"/>
  <c r="AD114" i="2"/>
  <c r="Y116" i="2"/>
  <c r="AD116" i="2" s="1"/>
  <c r="Z116" i="2"/>
  <c r="AE116" i="2" s="1"/>
  <c r="AE121" i="2"/>
  <c r="AN121" i="2" s="1"/>
  <c r="AS121" i="2"/>
  <c r="AM122" i="2"/>
  <c r="AP125" i="2"/>
  <c r="AO126" i="2"/>
  <c r="AM128" i="2"/>
  <c r="AN133" i="2"/>
  <c r="AD140" i="2"/>
  <c r="AS140" i="2" s="1"/>
  <c r="AM153" i="2"/>
  <c r="AT156" i="2"/>
  <c r="AR168" i="2"/>
  <c r="AQ168" i="2"/>
  <c r="AP168" i="2"/>
  <c r="AR172" i="2"/>
  <c r="AQ172" i="2"/>
  <c r="AR191" i="2"/>
  <c r="AO191" i="2"/>
  <c r="AP199" i="2"/>
  <c r="AM199" i="2"/>
  <c r="AQ210" i="2"/>
  <c r="Y47" i="2"/>
  <c r="AD47" i="2" s="1"/>
  <c r="AK51" i="2"/>
  <c r="AE53" i="2"/>
  <c r="AT53" i="2" s="1"/>
  <c r="Y55" i="2"/>
  <c r="AD55" i="2" s="1"/>
  <c r="AK59" i="2"/>
  <c r="AE61" i="2"/>
  <c r="Y63" i="2"/>
  <c r="AD63" i="2" s="1"/>
  <c r="AK67" i="2"/>
  <c r="AE69" i="2"/>
  <c r="AT69" i="2" s="1"/>
  <c r="AL75" i="2"/>
  <c r="AE78" i="2"/>
  <c r="AT78" i="2" s="1"/>
  <c r="Z83" i="2"/>
  <c r="AE83" i="2" s="1"/>
  <c r="AF86" i="2"/>
  <c r="AF96" i="2"/>
  <c r="AP96" i="2"/>
  <c r="AF97" i="2"/>
  <c r="AO97" i="2" s="1"/>
  <c r="AM97" i="2"/>
  <c r="AR98" i="2"/>
  <c r="AF100" i="2"/>
  <c r="AU100" i="2" s="1"/>
  <c r="AD100" i="2"/>
  <c r="AS100" i="2" s="1"/>
  <c r="AN103" i="2"/>
  <c r="AE107" i="2"/>
  <c r="AQ107" i="2" s="1"/>
  <c r="Y108" i="2"/>
  <c r="AD108" i="2" s="1"/>
  <c r="Z108" i="2"/>
  <c r="AE108" i="2" s="1"/>
  <c r="M111" i="2"/>
  <c r="AN112" i="2"/>
  <c r="AM112" i="2"/>
  <c r="AD113" i="2"/>
  <c r="AQ117" i="2"/>
  <c r="AR117" i="2"/>
  <c r="AS125" i="2"/>
  <c r="AQ128" i="2"/>
  <c r="AP128" i="2"/>
  <c r="AF137" i="2"/>
  <c r="AU172" i="2"/>
  <c r="AT172" i="2"/>
  <c r="AM80" i="2"/>
  <c r="AR89" i="2"/>
  <c r="AT98" i="2"/>
  <c r="AF104" i="2"/>
  <c r="AU104" i="2" s="1"/>
  <c r="AE104" i="2"/>
  <c r="AN107" i="2"/>
  <c r="AP109" i="2"/>
  <c r="AR109" i="2"/>
  <c r="AR110" i="2"/>
  <c r="AF116" i="2"/>
  <c r="AU116" i="2" s="1"/>
  <c r="AD118" i="2"/>
  <c r="Y120" i="2"/>
  <c r="AD120" i="2" s="1"/>
  <c r="Z120" i="2"/>
  <c r="AU122" i="2"/>
  <c r="AO123" i="2"/>
  <c r="AN123" i="2"/>
  <c r="AR124" i="2"/>
  <c r="AF125" i="2"/>
  <c r="AE125" i="2"/>
  <c r="AT125" i="2" s="1"/>
  <c r="AN135" i="2"/>
  <c r="AM135" i="2"/>
  <c r="AO135" i="2"/>
  <c r="AU139" i="2"/>
  <c r="AP144" i="2"/>
  <c r="AR144" i="2"/>
  <c r="AN148" i="2"/>
  <c r="AF156" i="2"/>
  <c r="AR156" i="2" s="1"/>
  <c r="AE156" i="2"/>
  <c r="AQ156" i="2" s="1"/>
  <c r="AD156" i="2"/>
  <c r="AS156" i="2" s="1"/>
  <c r="AM162" i="2"/>
  <c r="AP162" i="2"/>
  <c r="AU171" i="2"/>
  <c r="AQ182" i="2"/>
  <c r="AF103" i="2"/>
  <c r="AR103" i="2" s="1"/>
  <c r="AF107" i="2"/>
  <c r="AF119" i="2"/>
  <c r="AE124" i="2"/>
  <c r="AU124" i="2"/>
  <c r="AM127" i="2"/>
  <c r="AU132" i="2"/>
  <c r="AN139" i="2"/>
  <c r="AM139" i="2"/>
  <c r="AO141" i="2"/>
  <c r="V142" i="2"/>
  <c r="M142" i="2"/>
  <c r="AA145" i="2"/>
  <c r="AF145" i="2" s="1"/>
  <c r="AU145" i="2" s="1"/>
  <c r="Z145" i="2"/>
  <c r="AE145" i="2" s="1"/>
  <c r="Y145" i="2"/>
  <c r="AD145" i="2" s="1"/>
  <c r="AQ149" i="2"/>
  <c r="AP149" i="2"/>
  <c r="AN155" i="2"/>
  <c r="AM155" i="2"/>
  <c r="AP156" i="2"/>
  <c r="AF157" i="2"/>
  <c r="AU157" i="2" s="1"/>
  <c r="AM158" i="2"/>
  <c r="AS161" i="2"/>
  <c r="AR164" i="2"/>
  <c r="AT165" i="2"/>
  <c r="AT166" i="2"/>
  <c r="AO169" i="2"/>
  <c r="AP171" i="2"/>
  <c r="AO179" i="2"/>
  <c r="AN179" i="2"/>
  <c r="AM179" i="2"/>
  <c r="AF180" i="2"/>
  <c r="AO180" i="2" s="1"/>
  <c r="AE180" i="2"/>
  <c r="AN182" i="2"/>
  <c r="AA207" i="2"/>
  <c r="AF207" i="2" s="1"/>
  <c r="Z207" i="2"/>
  <c r="AE207" i="2" s="1"/>
  <c r="Y207" i="2"/>
  <c r="AD207" i="2" s="1"/>
  <c r="AU226" i="2"/>
  <c r="AR226" i="2"/>
  <c r="AF152" i="2"/>
  <c r="AR152" i="2" s="1"/>
  <c r="AE152" i="2"/>
  <c r="AM160" i="2"/>
  <c r="AU163" i="2"/>
  <c r="AO175" i="2"/>
  <c r="AM175" i="2"/>
  <c r="AF176" i="2"/>
  <c r="AO176" i="2" s="1"/>
  <c r="AQ178" i="2"/>
  <c r="AS185" i="2"/>
  <c r="AP185" i="2"/>
  <c r="AO187" i="2"/>
  <c r="AF188" i="2"/>
  <c r="AO188" i="2" s="1"/>
  <c r="X190" i="2"/>
  <c r="W190" i="2"/>
  <c r="V190" i="2"/>
  <c r="M190" i="2"/>
  <c r="AN191" i="2"/>
  <c r="AM193" i="2"/>
  <c r="AR195" i="2"/>
  <c r="AU195" i="2"/>
  <c r="AO195" i="2"/>
  <c r="X219" i="2"/>
  <c r="W219" i="2"/>
  <c r="V219" i="2"/>
  <c r="M219" i="2"/>
  <c r="AD234" i="2"/>
  <c r="AR255" i="2"/>
  <c r="AP255" i="2"/>
  <c r="AP98" i="2"/>
  <c r="AP102" i="2"/>
  <c r="Z106" i="2"/>
  <c r="AE106" i="2" s="1"/>
  <c r="AP106" i="2"/>
  <c r="AP110" i="2"/>
  <c r="AP114" i="2"/>
  <c r="Z118" i="2"/>
  <c r="AE118" i="2" s="1"/>
  <c r="Z122" i="2"/>
  <c r="AE122" i="2" s="1"/>
  <c r="AU123" i="2"/>
  <c r="AE128" i="2"/>
  <c r="AT128" i="2" s="1"/>
  <c r="AU128" i="2"/>
  <c r="AU135" i="2"/>
  <c r="AF136" i="2"/>
  <c r="AR136" i="2" s="1"/>
  <c r="AE136" i="2"/>
  <c r="AQ137" i="2"/>
  <c r="AP137" i="2"/>
  <c r="X139" i="2"/>
  <c r="W139" i="2"/>
  <c r="V139" i="2"/>
  <c r="X155" i="2"/>
  <c r="W155" i="2"/>
  <c r="V155" i="2"/>
  <c r="AO157" i="2"/>
  <c r="AN159" i="2"/>
  <c r="AM159" i="2"/>
  <c r="AP160" i="2"/>
  <c r="AQ161" i="2"/>
  <c r="AP161" i="2"/>
  <c r="AQ162" i="2"/>
  <c r="AO167" i="2"/>
  <c r="AN167" i="2"/>
  <c r="AM167" i="2"/>
  <c r="AF168" i="2"/>
  <c r="AU168" i="2" s="1"/>
  <c r="AE168" i="2"/>
  <c r="AT168" i="2" s="1"/>
  <c r="AS168" i="2"/>
  <c r="AP175" i="2"/>
  <c r="AT178" i="2"/>
  <c r="AR181" i="2"/>
  <c r="AU182" i="2"/>
  <c r="AR182" i="2"/>
  <c r="AQ184" i="2"/>
  <c r="AP184" i="2"/>
  <c r="AM185" i="2"/>
  <c r="AP193" i="2"/>
  <c r="AO200" i="2"/>
  <c r="AU212" i="2"/>
  <c r="AR212" i="2"/>
  <c r="AN233" i="2"/>
  <c r="AO244" i="2"/>
  <c r="AU244" i="2"/>
  <c r="AQ130" i="2"/>
  <c r="AN131" i="2"/>
  <c r="AM131" i="2"/>
  <c r="AO133" i="2"/>
  <c r="V134" i="2"/>
  <c r="M134" i="2"/>
  <c r="AA137" i="2"/>
  <c r="Z137" i="2"/>
  <c r="Y137" i="2"/>
  <c r="AD137" i="2" s="1"/>
  <c r="AM137" i="2" s="1"/>
  <c r="AQ138" i="2"/>
  <c r="AN143" i="2"/>
  <c r="AM143" i="2"/>
  <c r="Z144" i="2"/>
  <c r="AE144" i="2" s="1"/>
  <c r="Y144" i="2"/>
  <c r="AD144" i="2" s="1"/>
  <c r="AS144" i="2" s="1"/>
  <c r="AU147" i="2"/>
  <c r="AF148" i="2"/>
  <c r="AR148" i="2" s="1"/>
  <c r="AE148" i="2"/>
  <c r="X151" i="2"/>
  <c r="W151" i="2"/>
  <c r="V151" i="2"/>
  <c r="AM152" i="2"/>
  <c r="AR157" i="2"/>
  <c r="AU160" i="2"/>
  <c r="AT162" i="2"/>
  <c r="AU175" i="2"/>
  <c r="AR176" i="2"/>
  <c r="AS181" i="2"/>
  <c r="AP181" i="2"/>
  <c r="AU187" i="2"/>
  <c r="AR188" i="2"/>
  <c r="AU191" i="2"/>
  <c r="AP195" i="2"/>
  <c r="AM195" i="2"/>
  <c r="AQ233" i="2"/>
  <c r="AP233" i="2"/>
  <c r="AD103" i="2"/>
  <c r="AD107" i="2"/>
  <c r="Z109" i="2"/>
  <c r="Z113" i="2"/>
  <c r="AE113" i="2" s="1"/>
  <c r="Z117" i="2"/>
  <c r="AD119" i="2"/>
  <c r="AO124" i="2"/>
  <c r="AM124" i="2"/>
  <c r="AT124" i="2"/>
  <c r="AQ126" i="2"/>
  <c r="AF128" i="2"/>
  <c r="AO128" i="2" s="1"/>
  <c r="AT130" i="2"/>
  <c r="AO132" i="2"/>
  <c r="AM132" i="2"/>
  <c r="AA133" i="2"/>
  <c r="AF133" i="2" s="1"/>
  <c r="Y133" i="2"/>
  <c r="AD133" i="2" s="1"/>
  <c r="AP133" i="2" s="1"/>
  <c r="AR133" i="2"/>
  <c r="AQ133" i="2"/>
  <c r="AO136" i="2"/>
  <c r="AM136" i="2"/>
  <c r="AE137" i="2"/>
  <c r="AT138" i="2"/>
  <c r="AO145" i="2"/>
  <c r="V146" i="2"/>
  <c r="M146" i="2"/>
  <c r="AD148" i="2"/>
  <c r="AS148" i="2" s="1"/>
  <c r="M151" i="2"/>
  <c r="AP152" i="2"/>
  <c r="AO153" i="2"/>
  <c r="V154" i="2"/>
  <c r="M154" i="2"/>
  <c r="AA157" i="2"/>
  <c r="Z157" i="2"/>
  <c r="AE157" i="2" s="1"/>
  <c r="AQ157" i="2" s="1"/>
  <c r="Y157" i="2"/>
  <c r="AD157" i="2" s="1"/>
  <c r="AQ158" i="2"/>
  <c r="AU159" i="2"/>
  <c r="AF160" i="2"/>
  <c r="AR160" i="2" s="1"/>
  <c r="AE160" i="2"/>
  <c r="AT160" i="2" s="1"/>
  <c r="AQ160" i="2"/>
  <c r="AE161" i="2"/>
  <c r="AN161" i="2" s="1"/>
  <c r="AO165" i="2"/>
  <c r="AU167" i="2"/>
  <c r="X170" i="2"/>
  <c r="W170" i="2"/>
  <c r="V170" i="2"/>
  <c r="M170" i="2"/>
  <c r="Z171" i="2"/>
  <c r="AE171" i="2" s="1"/>
  <c r="Y171" i="2"/>
  <c r="AD171" i="2" s="1"/>
  <c r="AS171" i="2" s="1"/>
  <c r="AU176" i="2"/>
  <c r="AU178" i="2"/>
  <c r="AR178" i="2"/>
  <c r="AQ180" i="2"/>
  <c r="AP180" i="2"/>
  <c r="AM181" i="2"/>
  <c r="AO183" i="2"/>
  <c r="AN183" i="2"/>
  <c r="AM183" i="2"/>
  <c r="AF184" i="2"/>
  <c r="AE184" i="2"/>
  <c r="AN184" i="2" s="1"/>
  <c r="AS184" i="2"/>
  <c r="AU188" i="2"/>
  <c r="AA240" i="2"/>
  <c r="Z240" i="2"/>
  <c r="AE240" i="2" s="1"/>
  <c r="AN240" i="2" s="1"/>
  <c r="Y240" i="2"/>
  <c r="AS126" i="2"/>
  <c r="AU131" i="2"/>
  <c r="AS131" i="2"/>
  <c r="AP132" i="2"/>
  <c r="AO140" i="2"/>
  <c r="AN140" i="2"/>
  <c r="AM140" i="2"/>
  <c r="AU143" i="2"/>
  <c r="AF144" i="2"/>
  <c r="AO144" i="2" s="1"/>
  <c r="AP145" i="2"/>
  <c r="V150" i="2"/>
  <c r="M150" i="2"/>
  <c r="AU152" i="2"/>
  <c r="AR153" i="2"/>
  <c r="AQ153" i="2"/>
  <c r="AP153" i="2"/>
  <c r="AN156" i="2"/>
  <c r="AM156" i="2"/>
  <c r="AT158" i="2"/>
  <c r="AF161" i="2"/>
  <c r="AU161" i="2" s="1"/>
  <c r="AR165" i="2"/>
  <c r="AQ165" i="2"/>
  <c r="AP165" i="2"/>
  <c r="AQ166" i="2"/>
  <c r="AO171" i="2"/>
  <c r="AM171" i="2"/>
  <c r="AF172" i="2"/>
  <c r="AO172" i="2" s="1"/>
  <c r="AE172" i="2"/>
  <c r="AN172" i="2" s="1"/>
  <c r="X174" i="2"/>
  <c r="W174" i="2"/>
  <c r="V174" i="2"/>
  <c r="M174" i="2"/>
  <c r="Z175" i="2"/>
  <c r="AE175" i="2" s="1"/>
  <c r="AQ175" i="2" s="1"/>
  <c r="Y175" i="2"/>
  <c r="AD175" i="2" s="1"/>
  <c r="AU180" i="2"/>
  <c r="AT184" i="2"/>
  <c r="X186" i="2"/>
  <c r="W186" i="2"/>
  <c r="V186" i="2"/>
  <c r="M186" i="2"/>
  <c r="Z187" i="2"/>
  <c r="Y187" i="2"/>
  <c r="AD187" i="2" s="1"/>
  <c r="AM187" i="2" s="1"/>
  <c r="AR199" i="2"/>
  <c r="AU199" i="2"/>
  <c r="AO199" i="2"/>
  <c r="AT202" i="2"/>
  <c r="AU207" i="2"/>
  <c r="Y209" i="2"/>
  <c r="AA209" i="2"/>
  <c r="Z209" i="2"/>
  <c r="AA223" i="2"/>
  <c r="AF223" i="2" s="1"/>
  <c r="Z223" i="2"/>
  <c r="Y223" i="2"/>
  <c r="AD223" i="2" s="1"/>
  <c r="AO226" i="2"/>
  <c r="AN226" i="2"/>
  <c r="AM229" i="2"/>
  <c r="AP229" i="2"/>
  <c r="AS135" i="2"/>
  <c r="AS139" i="2"/>
  <c r="AS143" i="2"/>
  <c r="AS147" i="2"/>
  <c r="AS155" i="2"/>
  <c r="AS159" i="2"/>
  <c r="AS163" i="2"/>
  <c r="AM164" i="2"/>
  <c r="AS167" i="2"/>
  <c r="AM168" i="2"/>
  <c r="AS175" i="2"/>
  <c r="AS179" i="2"/>
  <c r="AS183" i="2"/>
  <c r="Z191" i="2"/>
  <c r="AE191" i="2" s="1"/>
  <c r="X192" i="2"/>
  <c r="AA193" i="2"/>
  <c r="AO194" i="2"/>
  <c r="AN194" i="2"/>
  <c r="AO197" i="2"/>
  <c r="AO198" i="2"/>
  <c r="AN198" i="2"/>
  <c r="AM201" i="2"/>
  <c r="AN206" i="2"/>
  <c r="AF209" i="2"/>
  <c r="AR209" i="2" s="1"/>
  <c r="AO209" i="2"/>
  <c r="AU210" i="2"/>
  <c r="AU211" i="2"/>
  <c r="AS211" i="2"/>
  <c r="AT211" i="2"/>
  <c r="AR217" i="2"/>
  <c r="AP217" i="2"/>
  <c r="AE223" i="2"/>
  <c r="AO260" i="2"/>
  <c r="AU260" i="2"/>
  <c r="AT291" i="2"/>
  <c r="AQ291" i="2"/>
  <c r="AN291" i="2"/>
  <c r="AT135" i="2"/>
  <c r="AT139" i="2"/>
  <c r="AT143" i="2"/>
  <c r="AT147" i="2"/>
  <c r="AT155" i="2"/>
  <c r="AT159" i="2"/>
  <c r="AT163" i="2"/>
  <c r="AT167" i="2"/>
  <c r="AN168" i="2"/>
  <c r="V171" i="2"/>
  <c r="AT175" i="2"/>
  <c r="AT179" i="2"/>
  <c r="AT183" i="2"/>
  <c r="Y192" i="2"/>
  <c r="AD192" i="2" s="1"/>
  <c r="AP192" i="2" s="1"/>
  <c r="AU193" i="2"/>
  <c r="AP194" i="2"/>
  <c r="AQ194" i="2"/>
  <c r="AP198" i="2"/>
  <c r="AQ198" i="2"/>
  <c r="V204" i="2"/>
  <c r="M204" i="2"/>
  <c r="W204" i="2"/>
  <c r="AF210" i="2"/>
  <c r="AR210" i="2" s="1"/>
  <c r="AE210" i="2"/>
  <c r="AN210" i="2" s="1"/>
  <c r="AM211" i="2"/>
  <c r="AS217" i="2"/>
  <c r="AO218" i="2"/>
  <c r="AN218" i="2"/>
  <c r="AR220" i="2"/>
  <c r="AQ220" i="2"/>
  <c r="AF224" i="2"/>
  <c r="AF258" i="2"/>
  <c r="AE258" i="2"/>
  <c r="AQ258" i="2" s="1"/>
  <c r="AD258" i="2"/>
  <c r="AM258" i="2" s="1"/>
  <c r="AU282" i="2"/>
  <c r="AR282" i="2"/>
  <c r="AS130" i="2"/>
  <c r="AS138" i="2"/>
  <c r="AS158" i="2"/>
  <c r="AS162" i="2"/>
  <c r="AS166" i="2"/>
  <c r="AQ169" i="2"/>
  <c r="W171" i="2"/>
  <c r="Y172" i="2"/>
  <c r="M173" i="2"/>
  <c r="Y176" i="2"/>
  <c r="AD176" i="2" s="1"/>
  <c r="M177" i="2"/>
  <c r="AS178" i="2"/>
  <c r="AQ181" i="2"/>
  <c r="AS182" i="2"/>
  <c r="AQ185" i="2"/>
  <c r="Y188" i="2"/>
  <c r="AD188" i="2" s="1"/>
  <c r="M189" i="2"/>
  <c r="Z192" i="2"/>
  <c r="AE192" i="2" s="1"/>
  <c r="X193" i="2"/>
  <c r="W193" i="2"/>
  <c r="AM196" i="2"/>
  <c r="AM200" i="2"/>
  <c r="AD210" i="2"/>
  <c r="AS210" i="2" s="1"/>
  <c r="AO211" i="2"/>
  <c r="AO212" i="2"/>
  <c r="AR214" i="2"/>
  <c r="AT220" i="2"/>
  <c r="AT229" i="2"/>
  <c r="Z172" i="2"/>
  <c r="Z176" i="2"/>
  <c r="AE176" i="2" s="1"/>
  <c r="Z188" i="2"/>
  <c r="AE188" i="2" s="1"/>
  <c r="AS191" i="2"/>
  <c r="AM194" i="2"/>
  <c r="AM198" i="2"/>
  <c r="X205" i="2"/>
  <c r="W205" i="2"/>
  <c r="V205" i="2"/>
  <c r="V208" i="2"/>
  <c r="M208" i="2"/>
  <c r="W208" i="2"/>
  <c r="AT210" i="2"/>
  <c r="AR227" i="2"/>
  <c r="AM232" i="2"/>
  <c r="X241" i="2"/>
  <c r="V241" i="2"/>
  <c r="M241" i="2"/>
  <c r="W241" i="2"/>
  <c r="AO252" i="2"/>
  <c r="AU252" i="2"/>
  <c r="X257" i="2"/>
  <c r="W257" i="2"/>
  <c r="V257" i="2"/>
  <c r="M257" i="2"/>
  <c r="AS169" i="2"/>
  <c r="AM178" i="2"/>
  <c r="AM182" i="2"/>
  <c r="V191" i="2"/>
  <c r="AM191" i="2"/>
  <c r="AS195" i="2"/>
  <c r="AF197" i="2"/>
  <c r="AR197" i="2" s="1"/>
  <c r="AE197" i="2"/>
  <c r="AN197" i="2" s="1"/>
  <c r="AD197" i="2"/>
  <c r="AS197" i="2" s="1"/>
  <c r="AQ197" i="2"/>
  <c r="AR198" i="2"/>
  <c r="AS199" i="2"/>
  <c r="AF201" i="2"/>
  <c r="AO201" i="2" s="1"/>
  <c r="AE201" i="2"/>
  <c r="AD201" i="2"/>
  <c r="AS201" i="2" s="1"/>
  <c r="AO202" i="2"/>
  <c r="AN202" i="2"/>
  <c r="AA203" i="2"/>
  <c r="AF203" i="2" s="1"/>
  <c r="Z203" i="2"/>
  <c r="AE203" i="2" s="1"/>
  <c r="Y203" i="2"/>
  <c r="AD203" i="2" s="1"/>
  <c r="AS203" i="2"/>
  <c r="X204" i="2"/>
  <c r="M205" i="2"/>
  <c r="Z206" i="2"/>
  <c r="AE206" i="2" s="1"/>
  <c r="AQ206" i="2" s="1"/>
  <c r="Y206" i="2"/>
  <c r="AD206" i="2" s="1"/>
  <c r="AA206" i="2"/>
  <c r="AF206" i="2" s="1"/>
  <c r="AT213" i="2"/>
  <c r="AS213" i="2"/>
  <c r="AU213" i="2"/>
  <c r="AP215" i="2"/>
  <c r="AR218" i="2"/>
  <c r="Z220" i="2"/>
  <c r="AE220" i="2" s="1"/>
  <c r="AN220" i="2" s="1"/>
  <c r="Y220" i="2"/>
  <c r="AD220" i="2" s="1"/>
  <c r="AA220" i="2"/>
  <c r="M221" i="2"/>
  <c r="X221" i="2"/>
  <c r="W221" i="2"/>
  <c r="V221" i="2"/>
  <c r="Z222" i="2"/>
  <c r="AE222" i="2" s="1"/>
  <c r="AA222" i="2"/>
  <c r="AF222" i="2" s="1"/>
  <c r="Y222" i="2"/>
  <c r="AD222" i="2" s="1"/>
  <c r="AM228" i="2"/>
  <c r="AO230" i="2"/>
  <c r="AR232" i="2"/>
  <c r="AU243" i="2"/>
  <c r="AO243" i="2"/>
  <c r="W191" i="2"/>
  <c r="AN192" i="2"/>
  <c r="AF193" i="2"/>
  <c r="AE193" i="2"/>
  <c r="AS193" i="2"/>
  <c r="AE196" i="2"/>
  <c r="AE200" i="2"/>
  <c r="AT200" i="2" s="1"/>
  <c r="AP202" i="2"/>
  <c r="AQ202" i="2"/>
  <c r="AT206" i="2"/>
  <c r="X209" i="2"/>
  <c r="W209" i="2"/>
  <c r="V209" i="2"/>
  <c r="AM213" i="2"/>
  <c r="AT216" i="2"/>
  <c r="AS216" i="2"/>
  <c r="AU216" i="2"/>
  <c r="AP228" i="2"/>
  <c r="AE234" i="2"/>
  <c r="AQ234" i="2" s="1"/>
  <c r="Z236" i="2"/>
  <c r="AA236" i="2"/>
  <c r="AF236" i="2" s="1"/>
  <c r="Y236" i="2"/>
  <c r="AN244" i="2"/>
  <c r="AQ244" i="2"/>
  <c r="AR244" i="2"/>
  <c r="AU192" i="2"/>
  <c r="AU196" i="2"/>
  <c r="AU200" i="2"/>
  <c r="AR213" i="2"/>
  <c r="AQ213" i="2"/>
  <c r="AP214" i="2"/>
  <c r="AP216" i="2"/>
  <c r="AO220" i="2"/>
  <c r="X223" i="2"/>
  <c r="W223" i="2"/>
  <c r="V236" i="2"/>
  <c r="W236" i="2"/>
  <c r="AD238" i="2"/>
  <c r="AR246" i="2"/>
  <c r="AU248" i="2"/>
  <c r="AO248" i="2"/>
  <c r="AF250" i="2"/>
  <c r="AD250" i="2"/>
  <c r="AP254" i="2"/>
  <c r="AQ273" i="2"/>
  <c r="AN273" i="2"/>
  <c r="AT244" i="2"/>
  <c r="AP250" i="2"/>
  <c r="AS259" i="2"/>
  <c r="AQ263" i="2"/>
  <c r="AR264" i="2"/>
  <c r="AO264" i="2"/>
  <c r="AQ277" i="2"/>
  <c r="AN277" i="2"/>
  <c r="AE280" i="2"/>
  <c r="AD280" i="2"/>
  <c r="AS280" i="2" s="1"/>
  <c r="AF280" i="2"/>
  <c r="AT214" i="2"/>
  <c r="AN215" i="2"/>
  <c r="AM215" i="2"/>
  <c r="AT218" i="2"/>
  <c r="AF220" i="2"/>
  <c r="AU220" i="2" s="1"/>
  <c r="AO224" i="2"/>
  <c r="M225" i="2"/>
  <c r="X225" i="2"/>
  <c r="AU227" i="2"/>
  <c r="AM230" i="2"/>
  <c r="AT232" i="2"/>
  <c r="Z235" i="2"/>
  <c r="Y235" i="2"/>
  <c r="AD235" i="2" s="1"/>
  <c r="AS235" i="2" s="1"/>
  <c r="AU235" i="2"/>
  <c r="AS239" i="2"/>
  <c r="AF249" i="2"/>
  <c r="AE249" i="2"/>
  <c r="AQ249" i="2" s="1"/>
  <c r="AD249" i="2"/>
  <c r="X253" i="2"/>
  <c r="W253" i="2"/>
  <c r="V253" i="2"/>
  <c r="M253" i="2"/>
  <c r="AM255" i="2"/>
  <c r="AT197" i="2"/>
  <c r="AD209" i="2"/>
  <c r="AT209" i="2"/>
  <c r="AD212" i="2"/>
  <c r="AS212" i="2" s="1"/>
  <c r="AD217" i="2"/>
  <c r="AM217" i="2" s="1"/>
  <c r="AQ224" i="2"/>
  <c r="AD226" i="2"/>
  <c r="AF227" i="2"/>
  <c r="AO227" i="2" s="1"/>
  <c r="AE227" i="2"/>
  <c r="AE228" i="2"/>
  <c r="AS229" i="2"/>
  <c r="AD232" i="2"/>
  <c r="AS232" i="2" s="1"/>
  <c r="AE232" i="2"/>
  <c r="AN232" i="2" s="1"/>
  <c r="Z239" i="2"/>
  <c r="AE239" i="2" s="1"/>
  <c r="AA239" i="2"/>
  <c r="AF239" i="2" s="1"/>
  <c r="Y239" i="2"/>
  <c r="AS244" i="2"/>
  <c r="AP244" i="2"/>
  <c r="AM244" i="2"/>
  <c r="AR251" i="2"/>
  <c r="AQ251" i="2"/>
  <c r="AF254" i="2"/>
  <c r="AE254" i="2"/>
  <c r="AU261" i="2"/>
  <c r="AO261" i="2"/>
  <c r="AF263" i="2"/>
  <c r="AE263" i="2"/>
  <c r="AO304" i="2"/>
  <c r="AU304" i="2"/>
  <c r="AS196" i="2"/>
  <c r="AS200" i="2"/>
  <c r="AE209" i="2"/>
  <c r="AE212" i="2"/>
  <c r="AT212" i="2" s="1"/>
  <c r="AE217" i="2"/>
  <c r="AD218" i="2"/>
  <c r="AM218" i="2" s="1"/>
  <c r="AN223" i="2"/>
  <c r="AT224" i="2"/>
  <c r="AD227" i="2"/>
  <c r="AP227" i="2" s="1"/>
  <c r="AF228" i="2"/>
  <c r="AD230" i="2"/>
  <c r="AF231" i="2"/>
  <c r="AE231" i="2"/>
  <c r="AT231" i="2" s="1"/>
  <c r="AP231" i="2"/>
  <c r="AF232" i="2"/>
  <c r="AF235" i="2"/>
  <c r="AO235" i="2" s="1"/>
  <c r="AE235" i="2"/>
  <c r="AN235" i="2" s="1"/>
  <c r="AT240" i="2"/>
  <c r="AR243" i="2"/>
  <c r="AQ243" i="2"/>
  <c r="AP243" i="2"/>
  <c r="AU251" i="2"/>
  <c r="AR260" i="2"/>
  <c r="AO262" i="2"/>
  <c r="AN262" i="2"/>
  <c r="AM262" i="2"/>
  <c r="AD263" i="2"/>
  <c r="AU273" i="2"/>
  <c r="AT273" i="2"/>
  <c r="AU279" i="2"/>
  <c r="AS279" i="2"/>
  <c r="AT279" i="2"/>
  <c r="AN211" i="2"/>
  <c r="AF215" i="2"/>
  <c r="AE215" i="2"/>
  <c r="AO216" i="2"/>
  <c r="V225" i="2"/>
  <c r="AS227" i="2"/>
  <c r="AN230" i="2"/>
  <c r="AD231" i="2"/>
  <c r="AS231" i="2" s="1"/>
  <c r="AQ231" i="2"/>
  <c r="AT234" i="2"/>
  <c r="AS234" i="2"/>
  <c r="AT235" i="2"/>
  <c r="AU238" i="2"/>
  <c r="AD239" i="2"/>
  <c r="AM239" i="2" s="1"/>
  <c r="AP240" i="2"/>
  <c r="AT243" i="2"/>
  <c r="AO246" i="2"/>
  <c r="AM246" i="2"/>
  <c r="AD251" i="2"/>
  <c r="AN254" i="2"/>
  <c r="AR235" i="2"/>
  <c r="AN245" i="2"/>
  <c r="AS248" i="2"/>
  <c r="AP248" i="2"/>
  <c r="AT248" i="2"/>
  <c r="AS252" i="2"/>
  <c r="AP252" i="2"/>
  <c r="AS256" i="2"/>
  <c r="AP256" i="2"/>
  <c r="AS260" i="2"/>
  <c r="AP260" i="2"/>
  <c r="AT260" i="2"/>
  <c r="AQ269" i="2"/>
  <c r="AN269" i="2"/>
  <c r="AT294" i="2"/>
  <c r="AQ294" i="2"/>
  <c r="AQ296" i="2"/>
  <c r="AN296" i="2"/>
  <c r="Y224" i="2"/>
  <c r="AD224" i="2" s="1"/>
  <c r="AM224" i="2" s="1"/>
  <c r="AM227" i="2"/>
  <c r="AQ229" i="2"/>
  <c r="AM231" i="2"/>
  <c r="AF233" i="2"/>
  <c r="Y234" i="2"/>
  <c r="X237" i="2"/>
  <c r="V237" i="2"/>
  <c r="AN238" i="2"/>
  <c r="AT238" i="2"/>
  <c r="AD240" i="2"/>
  <c r="AO242" i="2"/>
  <c r="AN242" i="2"/>
  <c r="AO245" i="2"/>
  <c r="AF246" i="2"/>
  <c r="AU246" i="2" s="1"/>
  <c r="AT247" i="2"/>
  <c r="AN258" i="2"/>
  <c r="AF259" i="2"/>
  <c r="AE259" i="2"/>
  <c r="AF262" i="2"/>
  <c r="AT274" i="2"/>
  <c r="AP284" i="2"/>
  <c r="AR284" i="2"/>
  <c r="AA289" i="2"/>
  <c r="Z289" i="2"/>
  <c r="AE289" i="2" s="1"/>
  <c r="Y289" i="2"/>
  <c r="AQ336" i="2"/>
  <c r="AN336" i="2"/>
  <c r="Z224" i="2"/>
  <c r="AE224" i="2" s="1"/>
  <c r="AN224" i="2" s="1"/>
  <c r="AD233" i="2"/>
  <c r="AA234" i="2"/>
  <c r="AF234" i="2" s="1"/>
  <c r="AD236" i="2"/>
  <c r="AE236" i="2"/>
  <c r="AN236" i="2" s="1"/>
  <c r="M237" i="2"/>
  <c r="W240" i="2"/>
  <c r="AF240" i="2"/>
  <c r="AP242" i="2"/>
  <c r="AS243" i="2"/>
  <c r="AF245" i="2"/>
  <c r="AU245" i="2" s="1"/>
  <c r="AE245" i="2"/>
  <c r="AT245" i="2" s="1"/>
  <c r="AD245" i="2"/>
  <c r="AD246" i="2"/>
  <c r="AS246" i="2" s="1"/>
  <c r="AR252" i="2"/>
  <c r="AR256" i="2"/>
  <c r="AP258" i="2"/>
  <c r="AD259" i="2"/>
  <c r="AR261" i="2"/>
  <c r="AP265" i="2"/>
  <c r="AM265" i="2"/>
  <c r="AS265" i="2"/>
  <c r="AU265" i="2"/>
  <c r="AT265" i="2"/>
  <c r="AM278" i="2"/>
  <c r="AO278" i="2"/>
  <c r="AN278" i="2"/>
  <c r="AO282" i="2"/>
  <c r="AT284" i="2"/>
  <c r="AQ235" i="2"/>
  <c r="X240" i="2"/>
  <c r="AE246" i="2"/>
  <c r="AQ246" i="2" s="1"/>
  <c r="AR247" i="2"/>
  <c r="AQ247" i="2"/>
  <c r="AP247" i="2"/>
  <c r="AN249" i="2"/>
  <c r="Z250" i="2"/>
  <c r="AE250" i="2" s="1"/>
  <c r="AN250" i="2" s="1"/>
  <c r="Y250" i="2"/>
  <c r="Z254" i="2"/>
  <c r="Y254" i="2"/>
  <c r="AD254" i="2" s="1"/>
  <c r="AT258" i="2"/>
  <c r="AD268" i="2"/>
  <c r="AS268" i="2" s="1"/>
  <c r="AM272" i="2"/>
  <c r="AR249" i="2"/>
  <c r="W266" i="2"/>
  <c r="V266" i="2"/>
  <c r="M266" i="2"/>
  <c r="X266" i="2"/>
  <c r="AP272" i="2"/>
  <c r="AQ281" i="2"/>
  <c r="AN281" i="2"/>
  <c r="AT281" i="2"/>
  <c r="AO298" i="2"/>
  <c r="AM298" i="2"/>
  <c r="AP317" i="2"/>
  <c r="AM317" i="2"/>
  <c r="AS317" i="2"/>
  <c r="AU317" i="2"/>
  <c r="AT317" i="2"/>
  <c r="AT320" i="2"/>
  <c r="AM294" i="2"/>
  <c r="AQ261" i="2"/>
  <c r="AS262" i="2"/>
  <c r="W270" i="2"/>
  <c r="V270" i="2"/>
  <c r="M270" i="2"/>
  <c r="AO271" i="2"/>
  <c r="AN271" i="2"/>
  <c r="AM271" i="2"/>
  <c r="AU272" i="2"/>
  <c r="AQ278" i="2"/>
  <c r="AF279" i="2"/>
  <c r="AO279" i="2" s="1"/>
  <c r="AP279" i="2"/>
  <c r="AT303" i="2"/>
  <c r="AF311" i="2"/>
  <c r="AE311" i="2"/>
  <c r="AD311" i="2"/>
  <c r="AT316" i="2"/>
  <c r="AN316" i="2"/>
  <c r="Z252" i="2"/>
  <c r="AE252" i="2" s="1"/>
  <c r="AT252" i="2" s="1"/>
  <c r="Z256" i="2"/>
  <c r="AE256" i="2" s="1"/>
  <c r="AR265" i="2"/>
  <c r="AO265" i="2"/>
  <c r="AP268" i="2"/>
  <c r="AA269" i="2"/>
  <c r="AF269" i="2" s="1"/>
  <c r="Y269" i="2"/>
  <c r="AD269" i="2" s="1"/>
  <c r="AR269" i="2"/>
  <c r="AM276" i="2"/>
  <c r="AU287" i="2"/>
  <c r="AR292" i="2"/>
  <c r="AQ292" i="2"/>
  <c r="AP292" i="2"/>
  <c r="AA356" i="2"/>
  <c r="Z356" i="2"/>
  <c r="AE356" i="2" s="1"/>
  <c r="Y356" i="2"/>
  <c r="AD356" i="2" s="1"/>
  <c r="AM264" i="2"/>
  <c r="AA268" i="2"/>
  <c r="AF268" i="2" s="1"/>
  <c r="Z268" i="2"/>
  <c r="AS269" i="2"/>
  <c r="AU271" i="2"/>
  <c r="AS271" i="2"/>
  <c r="AF272" i="2"/>
  <c r="AO272" i="2" s="1"/>
  <c r="AQ276" i="2"/>
  <c r="AD284" i="2"/>
  <c r="AF303" i="2"/>
  <c r="AE303" i="2"/>
  <c r="AN303" i="2" s="1"/>
  <c r="AD303" i="2"/>
  <c r="AU309" i="2"/>
  <c r="AR309" i="2"/>
  <c r="AO310" i="2"/>
  <c r="AN315" i="2"/>
  <c r="AO315" i="2"/>
  <c r="Z251" i="2"/>
  <c r="AE251" i="2" s="1"/>
  <c r="Z255" i="2"/>
  <c r="AE255" i="2" s="1"/>
  <c r="AD261" i="2"/>
  <c r="AP264" i="2"/>
  <c r="M267" i="2"/>
  <c r="X270" i="2"/>
  <c r="X271" i="2"/>
  <c r="W271" i="2"/>
  <c r="AS272" i="2"/>
  <c r="AO275" i="2"/>
  <c r="AT276" i="2"/>
  <c r="AM280" i="2"/>
  <c r="AR281" i="2"/>
  <c r="M285" i="2"/>
  <c r="X285" i="2"/>
  <c r="Z287" i="2"/>
  <c r="AE287" i="2" s="1"/>
  <c r="Y287" i="2"/>
  <c r="AD287" i="2" s="1"/>
  <c r="AT326" i="2"/>
  <c r="AM249" i="2"/>
  <c r="AE261" i="2"/>
  <c r="AE264" i="2"/>
  <c r="AU264" i="2"/>
  <c r="AE268" i="2"/>
  <c r="AT268" i="2" s="1"/>
  <c r="AO268" i="2"/>
  <c r="V269" i="2"/>
  <c r="AM274" i="2"/>
  <c r="AR275" i="2"/>
  <c r="AE276" i="2"/>
  <c r="AN276" i="2" s="1"/>
  <c r="AD276" i="2"/>
  <c r="AQ280" i="2"/>
  <c r="AP280" i="2"/>
  <c r="X283" i="2"/>
  <c r="W283" i="2"/>
  <c r="AO288" i="2"/>
  <c r="AN290" i="2"/>
  <c r="AO290" i="2"/>
  <c r="AU299" i="2"/>
  <c r="AD264" i="2"/>
  <c r="AS264" i="2" s="1"/>
  <c r="AA273" i="2"/>
  <c r="AF273" i="2" s="1"/>
  <c r="AO273" i="2" s="1"/>
  <c r="Y273" i="2"/>
  <c r="AD273" i="2" s="1"/>
  <c r="AQ274" i="2"/>
  <c r="AU275" i="2"/>
  <c r="AS275" i="2"/>
  <c r="AF276" i="2"/>
  <c r="AU276" i="2" s="1"/>
  <c r="AR276" i="2"/>
  <c r="AT277" i="2"/>
  <c r="AN279" i="2"/>
  <c r="M283" i="2"/>
  <c r="AO284" i="2"/>
  <c r="AR286" i="2"/>
  <c r="AU291" i="2"/>
  <c r="AU292" i="2"/>
  <c r="AQ300" i="2"/>
  <c r="AN300" i="2"/>
  <c r="Z282" i="2"/>
  <c r="AE282" i="2" s="1"/>
  <c r="Z286" i="2"/>
  <c r="AE286" i="2" s="1"/>
  <c r="AR287" i="2"/>
  <c r="Y288" i="2"/>
  <c r="AF289" i="2"/>
  <c r="AD289" i="2"/>
  <c r="AT292" i="2"/>
  <c r="AN293" i="2"/>
  <c r="AR295" i="2"/>
  <c r="AQ295" i="2"/>
  <c r="AP295" i="2"/>
  <c r="AM297" i="2"/>
  <c r="AN301" i="2"/>
  <c r="AS308" i="2"/>
  <c r="AP308" i="2"/>
  <c r="AT308" i="2"/>
  <c r="AN312" i="2"/>
  <c r="AM312" i="2"/>
  <c r="AN313" i="2"/>
  <c r="AM318" i="2"/>
  <c r="AO318" i="2"/>
  <c r="AN318" i="2"/>
  <c r="Z288" i="2"/>
  <c r="AQ288" i="2"/>
  <c r="AF290" i="2"/>
  <c r="AR299" i="2"/>
  <c r="AR307" i="2"/>
  <c r="AQ307" i="2"/>
  <c r="AP312" i="2"/>
  <c r="AQ312" i="2"/>
  <c r="AQ321" i="2"/>
  <c r="AN321" i="2"/>
  <c r="AA364" i="2"/>
  <c r="Z364" i="2"/>
  <c r="AE364" i="2" s="1"/>
  <c r="AT364" i="2" s="1"/>
  <c r="Y364" i="2"/>
  <c r="AD364" i="2" s="1"/>
  <c r="AD290" i="2"/>
  <c r="AS291" i="2"/>
  <c r="AT293" i="2"/>
  <c r="AR296" i="2"/>
  <c r="AF298" i="2"/>
  <c r="AR298" i="2" s="1"/>
  <c r="AE298" i="2"/>
  <c r="AD299" i="2"/>
  <c r="AR300" i="2"/>
  <c r="AF302" i="2"/>
  <c r="AR302" i="2" s="1"/>
  <c r="AE302" i="2"/>
  <c r="AN308" i="2"/>
  <c r="AS312" i="2"/>
  <c r="AU318" i="2"/>
  <c r="AR318" i="2"/>
  <c r="AN319" i="2"/>
  <c r="AM319" i="2"/>
  <c r="AP324" i="2"/>
  <c r="AF351" i="2"/>
  <c r="AE351" i="2"/>
  <c r="AN351" i="2" s="1"/>
  <c r="AM275" i="2"/>
  <c r="AF293" i="2"/>
  <c r="AD293" i="2"/>
  <c r="AN294" i="2"/>
  <c r="AD296" i="2"/>
  <c r="AT296" i="2"/>
  <c r="AD298" i="2"/>
  <c r="AP298" i="2" s="1"/>
  <c r="AE299" i="2"/>
  <c r="AD300" i="2"/>
  <c r="AT300" i="2"/>
  <c r="AD302" i="2"/>
  <c r="AR304" i="2"/>
  <c r="AU305" i="2"/>
  <c r="AR305" i="2"/>
  <c r="AO306" i="2"/>
  <c r="AN306" i="2"/>
  <c r="AF307" i="2"/>
  <c r="AE307" i="2"/>
  <c r="AU308" i="2"/>
  <c r="AN309" i="2"/>
  <c r="AF310" i="2"/>
  <c r="AR310" i="2" s="1"/>
  <c r="AQ319" i="2"/>
  <c r="AS324" i="2"/>
  <c r="Z272" i="2"/>
  <c r="AE272" i="2" s="1"/>
  <c r="AQ272" i="2" s="1"/>
  <c r="AD274" i="2"/>
  <c r="AN275" i="2"/>
  <c r="AD278" i="2"/>
  <c r="AD282" i="2"/>
  <c r="AS282" i="2" s="1"/>
  <c r="Z284" i="2"/>
  <c r="AE284" i="2" s="1"/>
  <c r="AD286" i="2"/>
  <c r="AT288" i="2"/>
  <c r="AQ290" i="2"/>
  <c r="AR291" i="2"/>
  <c r="AP291" i="2"/>
  <c r="AE293" i="2"/>
  <c r="AQ293" i="2" s="1"/>
  <c r="AP294" i="2"/>
  <c r="AF297" i="2"/>
  <c r="AS298" i="2"/>
  <c r="AF301" i="2"/>
  <c r="AS304" i="2"/>
  <c r="AP304" i="2"/>
  <c r="AT304" i="2"/>
  <c r="AD307" i="2"/>
  <c r="AF312" i="2"/>
  <c r="AE312" i="2"/>
  <c r="AT312" i="2" s="1"/>
  <c r="AD312" i="2"/>
  <c r="AM313" i="2"/>
  <c r="AS313" i="2"/>
  <c r="AP313" i="2"/>
  <c r="AP321" i="2"/>
  <c r="AQ329" i="2"/>
  <c r="AN329" i="2"/>
  <c r="AS331" i="2"/>
  <c r="X358" i="2"/>
  <c r="W358" i="2"/>
  <c r="V358" i="2"/>
  <c r="AD288" i="2"/>
  <c r="AM288" i="2" s="1"/>
  <c r="AE288" i="2"/>
  <c r="AN288" i="2" s="1"/>
  <c r="AF294" i="2"/>
  <c r="AT298" i="2"/>
  <c r="AQ303" i="2"/>
  <c r="AP303" i="2"/>
  <c r="AU306" i="2"/>
  <c r="AS314" i="2"/>
  <c r="AP314" i="2"/>
  <c r="AM314" i="2"/>
  <c r="AO322" i="2"/>
  <c r="AE324" i="2"/>
  <c r="AN324" i="2" s="1"/>
  <c r="AF324" i="2"/>
  <c r="AR324" i="2" s="1"/>
  <c r="AD324" i="2"/>
  <c r="M333" i="2"/>
  <c r="W333" i="2"/>
  <c r="V333" i="2"/>
  <c r="X333" i="2"/>
  <c r="AM346" i="2"/>
  <c r="AP346" i="2"/>
  <c r="AR357" i="2"/>
  <c r="AO357" i="2"/>
  <c r="Y358" i="2"/>
  <c r="AD358" i="2" s="1"/>
  <c r="AS358" i="2" s="1"/>
  <c r="AA358" i="2"/>
  <c r="Z358" i="2"/>
  <c r="AS310" i="2"/>
  <c r="AT318" i="2"/>
  <c r="AR320" i="2"/>
  <c r="AQ320" i="2"/>
  <c r="AP320" i="2"/>
  <c r="X330" i="2"/>
  <c r="W330" i="2"/>
  <c r="V330" i="2"/>
  <c r="M330" i="2"/>
  <c r="AO332" i="2"/>
  <c r="Z345" i="2"/>
  <c r="AE345" i="2" s="1"/>
  <c r="AA345" i="2"/>
  <c r="AF345" i="2" s="1"/>
  <c r="AM349" i="2"/>
  <c r="AP353" i="2"/>
  <c r="AF364" i="2"/>
  <c r="AR365" i="2"/>
  <c r="AO365" i="2"/>
  <c r="AT302" i="2"/>
  <c r="AD306" i="2"/>
  <c r="AD310" i="2"/>
  <c r="AM310" i="2" s="1"/>
  <c r="AU315" i="2"/>
  <c r="AF319" i="2"/>
  <c r="AE319" i="2"/>
  <c r="AF323" i="2"/>
  <c r="AR323" i="2" s="1"/>
  <c r="AE323" i="2"/>
  <c r="Z331" i="2"/>
  <c r="Y331" i="2"/>
  <c r="AD331" i="2" s="1"/>
  <c r="AR332" i="2"/>
  <c r="W335" i="2"/>
  <c r="V335" i="2"/>
  <c r="M335" i="2"/>
  <c r="AA338" i="2"/>
  <c r="AF338" i="2" s="1"/>
  <c r="Z338" i="2"/>
  <c r="AE338" i="2" s="1"/>
  <c r="AQ338" i="2" s="1"/>
  <c r="Y338" i="2"/>
  <c r="AD338" i="2" s="1"/>
  <c r="AF358" i="2"/>
  <c r="AO358" i="2" s="1"/>
  <c r="AQ360" i="2"/>
  <c r="AA363" i="2"/>
  <c r="Z363" i="2"/>
  <c r="Y363" i="2"/>
  <c r="AE306" i="2"/>
  <c r="AQ306" i="2" s="1"/>
  <c r="AE310" i="2"/>
  <c r="AO314" i="2"/>
  <c r="AF315" i="2"/>
  <c r="AR315" i="2" s="1"/>
  <c r="AE315" i="2"/>
  <c r="AT315" i="2" s="1"/>
  <c r="AO316" i="2"/>
  <c r="AD319" i="2"/>
  <c r="AP319" i="2" s="1"/>
  <c r="AE320" i="2"/>
  <c r="AN320" i="2" s="1"/>
  <c r="AT321" i="2"/>
  <c r="AD323" i="2"/>
  <c r="AO327" i="2"/>
  <c r="AM327" i="2"/>
  <c r="AR328" i="2"/>
  <c r="AQ328" i="2"/>
  <c r="AP328" i="2"/>
  <c r="AU332" i="2"/>
  <c r="Y336" i="2"/>
  <c r="AA336" i="2"/>
  <c r="AF336" i="2" s="1"/>
  <c r="AO336" i="2" s="1"/>
  <c r="AU336" i="2"/>
  <c r="X340" i="2"/>
  <c r="W340" i="2"/>
  <c r="V340" i="2"/>
  <c r="M340" i="2"/>
  <c r="AA352" i="2"/>
  <c r="Z352" i="2"/>
  <c r="AE352" i="2" s="1"/>
  <c r="AT352" i="2" s="1"/>
  <c r="Y352" i="2"/>
  <c r="AD352" i="2" s="1"/>
  <c r="AM352" i="2" s="1"/>
  <c r="AA359" i="2"/>
  <c r="Z359" i="2"/>
  <c r="Y359" i="2"/>
  <c r="AU361" i="2"/>
  <c r="AD297" i="2"/>
  <c r="AD301" i="2"/>
  <c r="AD305" i="2"/>
  <c r="AD309" i="2"/>
  <c r="AN311" i="2"/>
  <c r="AM311" i="2"/>
  <c r="AR313" i="2"/>
  <c r="AQ313" i="2"/>
  <c r="AD315" i="2"/>
  <c r="AP315" i="2"/>
  <c r="AQ316" i="2"/>
  <c r="AP316" i="2"/>
  <c r="AP318" i="2"/>
  <c r="AS319" i="2"/>
  <c r="AE322" i="2"/>
  <c r="AT322" i="2" s="1"/>
  <c r="AU325" i="2"/>
  <c r="AU328" i="2"/>
  <c r="AT329" i="2"/>
  <c r="AF331" i="2"/>
  <c r="AO334" i="2"/>
  <c r="AN334" i="2"/>
  <c r="AR353" i="2"/>
  <c r="AO353" i="2"/>
  <c r="AQ356" i="2"/>
  <c r="AE297" i="2"/>
  <c r="AE301" i="2"/>
  <c r="AE305" i="2"/>
  <c r="AM305" i="2"/>
  <c r="AE309" i="2"/>
  <c r="AQ309" i="2" s="1"/>
  <c r="AM309" i="2"/>
  <c r="AQ315" i="2"/>
  <c r="AT319" i="2"/>
  <c r="AS320" i="2"/>
  <c r="AN326" i="2"/>
  <c r="AM326" i="2"/>
  <c r="AU327" i="2"/>
  <c r="AS327" i="2"/>
  <c r="AO331" i="2"/>
  <c r="AN331" i="2"/>
  <c r="AM331" i="2"/>
  <c r="X335" i="2"/>
  <c r="AD336" i="2"/>
  <c r="AN345" i="2"/>
  <c r="AM345" i="2"/>
  <c r="AO349" i="2"/>
  <c r="AR361" i="2"/>
  <c r="AO361" i="2"/>
  <c r="X362" i="2"/>
  <c r="W362" i="2"/>
  <c r="V362" i="2"/>
  <c r="M362" i="2"/>
  <c r="AU311" i="2"/>
  <c r="AM316" i="2"/>
  <c r="AR322" i="2"/>
  <c r="AA331" i="2"/>
  <c r="AP331" i="2"/>
  <c r="AS338" i="2"/>
  <c r="AT338" i="2"/>
  <c r="AO339" i="2"/>
  <c r="AU349" i="2"/>
  <c r="AT356" i="2"/>
  <c r="AE367" i="2"/>
  <c r="AD367" i="2"/>
  <c r="AS367" i="2" s="1"/>
  <c r="AQ367" i="2"/>
  <c r="AM324" i="2"/>
  <c r="AM328" i="2"/>
  <c r="AU334" i="2"/>
  <c r="AU339" i="2"/>
  <c r="M344" i="2"/>
  <c r="X344" i="2"/>
  <c r="AF352" i="2"/>
  <c r="AU353" i="2"/>
  <c r="AU354" i="2"/>
  <c r="AF359" i="2"/>
  <c r="AU359" i="2" s="1"/>
  <c r="AE359" i="2"/>
  <c r="AQ359" i="2" s="1"/>
  <c r="AD359" i="2"/>
  <c r="AS359" i="2" s="1"/>
  <c r="AO360" i="2"/>
  <c r="AQ365" i="2"/>
  <c r="AS368" i="2"/>
  <c r="AQ317" i="2"/>
  <c r="AE327" i="2"/>
  <c r="W331" i="2"/>
  <c r="AE331" i="2"/>
  <c r="AQ331" i="2" s="1"/>
  <c r="Y332" i="2"/>
  <c r="AD332" i="2" s="1"/>
  <c r="AS336" i="2"/>
  <c r="W338" i="2"/>
  <c r="AE339" i="2"/>
  <c r="AF339" i="2"/>
  <c r="AR339" i="2" s="1"/>
  <c r="V341" i="2"/>
  <c r="M341" i="2"/>
  <c r="Y343" i="2"/>
  <c r="AD343" i="2" s="1"/>
  <c r="AP345" i="2"/>
  <c r="Z346" i="2"/>
  <c r="AE346" i="2" s="1"/>
  <c r="AS346" i="2"/>
  <c r="X350" i="2"/>
  <c r="W350" i="2"/>
  <c r="AN352" i="2"/>
  <c r="AP357" i="2"/>
  <c r="AR359" i="2"/>
  <c r="AO363" i="2"/>
  <c r="AA368" i="2"/>
  <c r="AF368" i="2" s="1"/>
  <c r="Z368" i="2"/>
  <c r="AE368" i="2" s="1"/>
  <c r="AQ368" i="2" s="1"/>
  <c r="Y368" i="2"/>
  <c r="AD368" i="2" s="1"/>
  <c r="AD322" i="2"/>
  <c r="AD326" i="2"/>
  <c r="Z332" i="2"/>
  <c r="AE332" i="2" s="1"/>
  <c r="Y334" i="2"/>
  <c r="AD334" i="2" s="1"/>
  <c r="AT336" i="2"/>
  <c r="M342" i="2"/>
  <c r="AA343" i="2"/>
  <c r="AF343" i="2" s="1"/>
  <c r="V344" i="2"/>
  <c r="AS345" i="2"/>
  <c r="M348" i="2"/>
  <c r="X348" i="2"/>
  <c r="AP349" i="2"/>
  <c r="M350" i="2"/>
  <c r="AT351" i="2"/>
  <c r="AR352" i="2"/>
  <c r="X354" i="2"/>
  <c r="W354" i="2"/>
  <c r="V354" i="2"/>
  <c r="AA355" i="2"/>
  <c r="AF355" i="2" s="1"/>
  <c r="Z355" i="2"/>
  <c r="Y355" i="2"/>
  <c r="AF356" i="2"/>
  <c r="AU357" i="2"/>
  <c r="AF363" i="2"/>
  <c r="AU363" i="2" s="1"/>
  <c r="AE363" i="2"/>
  <c r="AN363" i="2" s="1"/>
  <c r="AD363" i="2"/>
  <c r="AS363" i="2" s="1"/>
  <c r="AO364" i="2"/>
  <c r="AS321" i="2"/>
  <c r="AS325" i="2"/>
  <c r="AS329" i="2"/>
  <c r="Z334" i="2"/>
  <c r="AE334" i="2" s="1"/>
  <c r="AR336" i="2"/>
  <c r="W344" i="2"/>
  <c r="AR346" i="2"/>
  <c r="AS352" i="2"/>
  <c r="AA360" i="2"/>
  <c r="AF360" i="2" s="1"/>
  <c r="AR360" i="2" s="1"/>
  <c r="Z360" i="2"/>
  <c r="AE360" i="2" s="1"/>
  <c r="Y360" i="2"/>
  <c r="AD360" i="2" s="1"/>
  <c r="AT360" i="2"/>
  <c r="AM361" i="2"/>
  <c r="AT363" i="2"/>
  <c r="AQ364" i="2"/>
  <c r="X366" i="2"/>
  <c r="W366" i="2"/>
  <c r="V366" i="2"/>
  <c r="AA367" i="2"/>
  <c r="AF367" i="2" s="1"/>
  <c r="AU367" i="2" s="1"/>
  <c r="Z367" i="2"/>
  <c r="Y367" i="2"/>
  <c r="AA369" i="2"/>
  <c r="AF369" i="2" s="1"/>
  <c r="AO369" i="2" s="1"/>
  <c r="Z369" i="2"/>
  <c r="AE369" i="2" s="1"/>
  <c r="V337" i="2"/>
  <c r="M337" i="2"/>
  <c r="AN338" i="2"/>
  <c r="Y339" i="2"/>
  <c r="AD339" i="2" s="1"/>
  <c r="AP339" i="2" s="1"/>
  <c r="AS339" i="2"/>
  <c r="AU346" i="2"/>
  <c r="M347" i="2"/>
  <c r="AE355" i="2"/>
  <c r="AT355" i="2" s="1"/>
  <c r="AD355" i="2"/>
  <c r="AS355" i="2" s="1"/>
  <c r="AN356" i="2"/>
  <c r="AU360" i="2"/>
  <c r="AP361" i="2"/>
  <c r="AR363" i="2"/>
  <c r="AS364" i="2"/>
  <c r="M366" i="2"/>
  <c r="AN367" i="2"/>
  <c r="X352" i="2"/>
  <c r="Z353" i="2"/>
  <c r="AE353" i="2" s="1"/>
  <c r="V355" i="2"/>
  <c r="X356" i="2"/>
  <c r="Z357" i="2"/>
  <c r="AE357" i="2" s="1"/>
  <c r="V359" i="2"/>
  <c r="X360" i="2"/>
  <c r="AN360" i="2"/>
  <c r="Z361" i="2"/>
  <c r="AE361" i="2" s="1"/>
  <c r="V363" i="2"/>
  <c r="X364" i="2"/>
  <c r="AN364" i="2"/>
  <c r="Z365" i="2"/>
  <c r="AE365" i="2" s="1"/>
  <c r="AN365" i="2" s="1"/>
  <c r="AP365" i="2"/>
  <c r="V367" i="2"/>
  <c r="AT367" i="2"/>
  <c r="X368" i="2"/>
  <c r="AS354" i="2"/>
  <c r="W355" i="2"/>
  <c r="W359" i="2"/>
  <c r="W363" i="2"/>
  <c r="W367" i="2"/>
  <c r="AP352" i="2"/>
  <c r="AT358" i="2"/>
  <c r="AS349" i="2"/>
  <c r="Y351" i="2"/>
  <c r="AD351" i="2" s="1"/>
  <c r="AP351" i="2" s="1"/>
  <c r="AS353" i="2"/>
  <c r="AE354" i="2"/>
  <c r="AS357" i="2"/>
  <c r="AE358" i="2"/>
  <c r="AS361" i="2"/>
  <c r="AS365" i="2"/>
  <c r="Z351" i="2"/>
  <c r="AT353" i="2"/>
  <c r="AT357" i="2"/>
  <c r="AT361" i="2"/>
  <c r="AT365" i="2"/>
  <c r="AD369" i="2"/>
  <c r="AM369" i="2" s="1"/>
  <c r="AN11" i="1"/>
  <c r="AM3" i="1"/>
  <c r="BF3" i="1" s="1"/>
  <c r="AQ11" i="1"/>
  <c r="AR24" i="1"/>
  <c r="AE9" i="1"/>
  <c r="AO19" i="1"/>
  <c r="AS24" i="1"/>
  <c r="AP24" i="1"/>
  <c r="AU3" i="1"/>
  <c r="AQ7" i="1"/>
  <c r="AM8" i="1"/>
  <c r="AN9" i="1"/>
  <c r="AN10" i="1"/>
  <c r="AR19" i="1"/>
  <c r="AQ9" i="1"/>
  <c r="AP19" i="1"/>
  <c r="AS19" i="1"/>
  <c r="AR21" i="1"/>
  <c r="AQ6" i="1"/>
  <c r="BF6" i="1" s="1"/>
  <c r="AU8" i="1"/>
  <c r="AU9" i="1"/>
  <c r="AU10" i="1"/>
  <c r="AM13" i="1"/>
  <c r="AS28" i="1"/>
  <c r="AP28" i="1"/>
  <c r="AE2" i="1"/>
  <c r="Y2" i="1"/>
  <c r="AD2" i="1" s="1"/>
  <c r="AP2" i="1" s="1"/>
  <c r="Y3" i="1"/>
  <c r="AD3" i="1" s="1"/>
  <c r="AP3" i="1" s="1"/>
  <c r="AO3" i="1"/>
  <c r="Y4" i="1"/>
  <c r="AD4" i="1" s="1"/>
  <c r="AP4" i="1" s="1"/>
  <c r="AO4" i="1"/>
  <c r="AO5" i="1"/>
  <c r="AO6" i="1"/>
  <c r="AO7" i="1"/>
  <c r="BF7" i="1" s="1"/>
  <c r="Y8" i="1"/>
  <c r="AD8" i="1" s="1"/>
  <c r="AP8" i="1" s="1"/>
  <c r="AO8" i="1"/>
  <c r="Y9" i="1"/>
  <c r="AD9" i="1" s="1"/>
  <c r="AP9" i="1" s="1"/>
  <c r="AO9" i="1"/>
  <c r="Y10" i="1"/>
  <c r="AD10" i="1" s="1"/>
  <c r="AO11" i="1"/>
  <c r="AO12" i="1"/>
  <c r="AE14" i="1"/>
  <c r="AU14" i="1"/>
  <c r="AE16" i="1"/>
  <c r="AU16" i="1"/>
  <c r="Z17" i="1"/>
  <c r="AE17" i="1" s="1"/>
  <c r="X18" i="1"/>
  <c r="AF19" i="1"/>
  <c r="AM20" i="1"/>
  <c r="AO21" i="1"/>
  <c r="AM22" i="1"/>
  <c r="X23" i="1"/>
  <c r="AF24" i="1"/>
  <c r="AO24" i="1" s="1"/>
  <c r="Z26" i="1"/>
  <c r="X27" i="1"/>
  <c r="AF28" i="1"/>
  <c r="AM29" i="1"/>
  <c r="AR31" i="1"/>
  <c r="AQ31" i="1"/>
  <c r="Z32" i="1"/>
  <c r="X34" i="1"/>
  <c r="AE36" i="1"/>
  <c r="AS36" i="1"/>
  <c r="AU36" i="1"/>
  <c r="AR37" i="1"/>
  <c r="AR46" i="1"/>
  <c r="AO46" i="1"/>
  <c r="AU49" i="1"/>
  <c r="Z8" i="1"/>
  <c r="AE8" i="1" s="1"/>
  <c r="Z9" i="1"/>
  <c r="AA2" i="1"/>
  <c r="AF2" i="1" s="1"/>
  <c r="AR2" i="1" s="1"/>
  <c r="AA4" i="1"/>
  <c r="AF4" i="1" s="1"/>
  <c r="AR4" i="1" s="1"/>
  <c r="AA10" i="1"/>
  <c r="AF10" i="1" s="1"/>
  <c r="AR10" i="1" s="1"/>
  <c r="AM15" i="1"/>
  <c r="Z18" i="1"/>
  <c r="AE18" i="1" s="1"/>
  <c r="AT18" i="1" s="1"/>
  <c r="AM18" i="1"/>
  <c r="AE22" i="1"/>
  <c r="AN22" i="1" s="1"/>
  <c r="AU22" i="1"/>
  <c r="Z23" i="1"/>
  <c r="AM23" i="1"/>
  <c r="X24" i="1"/>
  <c r="AE25" i="1"/>
  <c r="AF25" i="1"/>
  <c r="Z27" i="1"/>
  <c r="AM27" i="1"/>
  <c r="AD31" i="1"/>
  <c r="AP31" i="1" s="1"/>
  <c r="M33" i="1"/>
  <c r="Z34" i="1"/>
  <c r="AM34" i="1"/>
  <c r="AE38" i="1"/>
  <c r="AT41" i="1"/>
  <c r="AP14" i="1"/>
  <c r="AQ15" i="1"/>
  <c r="AP16" i="1"/>
  <c r="AQ27" i="1"/>
  <c r="AF31" i="1"/>
  <c r="AO31" i="1" s="1"/>
  <c r="AQ34" i="1"/>
  <c r="AS39" i="1"/>
  <c r="AU44" i="1"/>
  <c r="AR48" i="1"/>
  <c r="AR52" i="1"/>
  <c r="AO52" i="1"/>
  <c r="AU31" i="1"/>
  <c r="AS2" i="1"/>
  <c r="AS3" i="1"/>
  <c r="AS4" i="1"/>
  <c r="AS5" i="1"/>
  <c r="BF5" i="1" s="1"/>
  <c r="AS6" i="1"/>
  <c r="AS7" i="1"/>
  <c r="AS8" i="1"/>
  <c r="AS11" i="1"/>
  <c r="AS12" i="1"/>
  <c r="AE13" i="1"/>
  <c r="AE15" i="1"/>
  <c r="AN15" i="1" s="1"/>
  <c r="AU15" i="1"/>
  <c r="AF17" i="1"/>
  <c r="AO17" i="1" s="1"/>
  <c r="Z19" i="1"/>
  <c r="AE19" i="1" s="1"/>
  <c r="AM19" i="1"/>
  <c r="AF20" i="1"/>
  <c r="AO20" i="1" s="1"/>
  <c r="Z24" i="1"/>
  <c r="AE24" i="1" s="1"/>
  <c r="AM24" i="1"/>
  <c r="AE26" i="1"/>
  <c r="AN26" i="1" s="1"/>
  <c r="AF26" i="1"/>
  <c r="AO26" i="1" s="1"/>
  <c r="AU27" i="1"/>
  <c r="Z28" i="1"/>
  <c r="AE28" i="1" s="1"/>
  <c r="AM28" i="1"/>
  <c r="AF29" i="1"/>
  <c r="AO29" i="1" s="1"/>
  <c r="AE32" i="1"/>
  <c r="AN32" i="1" s="1"/>
  <c r="AF32" i="1"/>
  <c r="AO32" i="1" s="1"/>
  <c r="AA39" i="1"/>
  <c r="AF39" i="1" s="1"/>
  <c r="AO39" i="1" s="1"/>
  <c r="Y39" i="1"/>
  <c r="AD39" i="1" s="1"/>
  <c r="AU48" i="1"/>
  <c r="AD54" i="1"/>
  <c r="AQ22" i="1"/>
  <c r="AS37" i="1"/>
  <c r="AU37" i="1"/>
  <c r="AT3" i="1"/>
  <c r="AT4" i="1"/>
  <c r="AT5" i="1"/>
  <c r="AT6" i="1"/>
  <c r="AT7" i="1"/>
  <c r="AT9" i="1"/>
  <c r="AT10" i="1"/>
  <c r="AT11" i="1"/>
  <c r="AT12" i="1"/>
  <c r="AP17" i="1"/>
  <c r="AP20" i="1"/>
  <c r="AQ21" i="1"/>
  <c r="AP22" i="1"/>
  <c r="Y25" i="1"/>
  <c r="AD25" i="1" s="1"/>
  <c r="AP29" i="1"/>
  <c r="AR30" i="1"/>
  <c r="AQ30" i="1"/>
  <c r="AM35" i="1"/>
  <c r="AT40" i="1"/>
  <c r="BF42" i="1"/>
  <c r="AU50" i="1"/>
  <c r="AQ32" i="1"/>
  <c r="AM9" i="1"/>
  <c r="AM11" i="1"/>
  <c r="AM12" i="1"/>
  <c r="BF12" i="1" s="1"/>
  <c r="AF13" i="1"/>
  <c r="AR13" i="1" s="1"/>
  <c r="AM14" i="1"/>
  <c r="AF15" i="1"/>
  <c r="AR15" i="1" s="1"/>
  <c r="AO15" i="1"/>
  <c r="AM16" i="1"/>
  <c r="AF18" i="1"/>
  <c r="AR18" i="1" s="1"/>
  <c r="AU19" i="1"/>
  <c r="AR20" i="1"/>
  <c r="AE21" i="1"/>
  <c r="AT21" i="1" s="1"/>
  <c r="AU21" i="1"/>
  <c r="AR22" i="1"/>
  <c r="AE23" i="1"/>
  <c r="AN23" i="1" s="1"/>
  <c r="AF23" i="1"/>
  <c r="AU23" i="1" s="1"/>
  <c r="AU24" i="1"/>
  <c r="Z25" i="1"/>
  <c r="AM25" i="1"/>
  <c r="AR26" i="1"/>
  <c r="AE27" i="1"/>
  <c r="AN27" i="1" s="1"/>
  <c r="AF27" i="1"/>
  <c r="AR27" i="1" s="1"/>
  <c r="AO27" i="1"/>
  <c r="AR29" i="1"/>
  <c r="AE30" i="1"/>
  <c r="AU30" i="1"/>
  <c r="AT31" i="1"/>
  <c r="V33" i="1"/>
  <c r="AE34" i="1"/>
  <c r="AF34" i="1"/>
  <c r="AO34" i="1" s="1"/>
  <c r="AR35" i="1"/>
  <c r="AM36" i="1"/>
  <c r="AR38" i="1"/>
  <c r="AE53" i="1"/>
  <c r="AN53" i="1" s="1"/>
  <c r="AP13" i="1"/>
  <c r="AQ14" i="1"/>
  <c r="AP15" i="1"/>
  <c r="AQ16" i="1"/>
  <c r="Y17" i="1"/>
  <c r="AD17" i="1" s="1"/>
  <c r="AM17" i="1" s="1"/>
  <c r="AS17" i="1"/>
  <c r="AP18" i="1"/>
  <c r="AN21" i="1"/>
  <c r="AP23" i="1"/>
  <c r="AQ25" i="1"/>
  <c r="Y26" i="1"/>
  <c r="AD26" i="1" s="1"/>
  <c r="AP26" i="1" s="1"/>
  <c r="AS26" i="1"/>
  <c r="V27" i="1"/>
  <c r="AP27" i="1"/>
  <c r="AS29" i="1"/>
  <c r="AD30" i="1"/>
  <c r="AM31" i="1"/>
  <c r="Y32" i="1"/>
  <c r="AD32" i="1" s="1"/>
  <c r="AP32" i="1" s="1"/>
  <c r="AT32" i="1"/>
  <c r="X33" i="1"/>
  <c r="V34" i="1"/>
  <c r="AP34" i="1"/>
  <c r="AE35" i="1"/>
  <c r="AS35" i="1"/>
  <c r="AU35" i="1"/>
  <c r="AR36" i="1"/>
  <c r="AM37" i="1"/>
  <c r="AA38" i="1"/>
  <c r="AF38" i="1" s="1"/>
  <c r="AO38" i="1" s="1"/>
  <c r="Y38" i="1"/>
  <c r="AD38" i="1" s="1"/>
  <c r="AP38" i="1" s="1"/>
  <c r="AU38" i="1"/>
  <c r="AE39" i="1"/>
  <c r="AA40" i="1"/>
  <c r="AF40" i="1" s="1"/>
  <c r="Y40" i="1"/>
  <c r="AD40" i="1" s="1"/>
  <c r="AP40" i="1" s="1"/>
  <c r="AT42" i="1"/>
  <c r="AR49" i="1"/>
  <c r="W40" i="1"/>
  <c r="AE40" i="1"/>
  <c r="AN40" i="1" s="1"/>
  <c r="AE41" i="1"/>
  <c r="AN41" i="1" s="1"/>
  <c r="BF41" i="1" s="1"/>
  <c r="AU41" i="1"/>
  <c r="AE42" i="1"/>
  <c r="AN42" i="1" s="1"/>
  <c r="AU42" i="1"/>
  <c r="AE43" i="1"/>
  <c r="AT43" i="1" s="1"/>
  <c r="AM43" i="1"/>
  <c r="AU43" i="1"/>
  <c r="W44" i="1"/>
  <c r="AF44" i="1"/>
  <c r="Y45" i="1"/>
  <c r="AD45" i="1" s="1"/>
  <c r="AQ47" i="1"/>
  <c r="AT47" i="1"/>
  <c r="AD48" i="1"/>
  <c r="AS48" i="1" s="1"/>
  <c r="AE49" i="1"/>
  <c r="AT49" i="1" s="1"/>
  <c r="AM49" i="1"/>
  <c r="AN50" i="1"/>
  <c r="AO51" i="1"/>
  <c r="AS52" i="1"/>
  <c r="V53" i="1"/>
  <c r="AM56" i="1"/>
  <c r="AU58" i="1"/>
  <c r="V61" i="1"/>
  <c r="AF62" i="1"/>
  <c r="AO62" i="1" s="1"/>
  <c r="AU63" i="1"/>
  <c r="W65" i="1"/>
  <c r="M65" i="1"/>
  <c r="W67" i="1"/>
  <c r="V67" i="1"/>
  <c r="M67" i="1"/>
  <c r="AR76" i="1"/>
  <c r="AU76" i="1"/>
  <c r="AM79" i="1"/>
  <c r="AP79" i="1"/>
  <c r="AT83" i="1"/>
  <c r="AA85" i="1"/>
  <c r="Z85" i="1"/>
  <c r="Y85" i="1"/>
  <c r="AD85" i="1" s="1"/>
  <c r="AO87" i="1"/>
  <c r="AR90" i="1"/>
  <c r="AR92" i="1"/>
  <c r="AU92" i="1"/>
  <c r="AP92" i="1"/>
  <c r="AQ102" i="1"/>
  <c r="AO104" i="1"/>
  <c r="Z45" i="1"/>
  <c r="AE45" i="1" s="1"/>
  <c r="AT45" i="1" s="1"/>
  <c r="AE48" i="1"/>
  <c r="AT48" i="1" s="1"/>
  <c r="AM48" i="1"/>
  <c r="AT52" i="1"/>
  <c r="W53" i="1"/>
  <c r="AQ56" i="1"/>
  <c r="AP56" i="1"/>
  <c r="AD63" i="1"/>
  <c r="AS63" i="1" s="1"/>
  <c r="AQ64" i="1"/>
  <c r="AP64" i="1"/>
  <c r="AO85" i="1"/>
  <c r="AU90" i="1"/>
  <c r="AU96" i="1"/>
  <c r="AR96" i="1"/>
  <c r="AQ99" i="1"/>
  <c r="AN99" i="1"/>
  <c r="BF99" i="1" s="1"/>
  <c r="AO99" i="1"/>
  <c r="AO100" i="1"/>
  <c r="AU106" i="1"/>
  <c r="Y44" i="1"/>
  <c r="AD44" i="1" s="1"/>
  <c r="AM47" i="1"/>
  <c r="AP52" i="1"/>
  <c r="AU64" i="1"/>
  <c r="AM70" i="1"/>
  <c r="AQ75" i="1"/>
  <c r="AN75" i="1"/>
  <c r="AP76" i="1"/>
  <c r="AS76" i="1"/>
  <c r="AF85" i="1"/>
  <c r="AR85" i="1" s="1"/>
  <c r="AU87" i="1"/>
  <c r="Y89" i="1"/>
  <c r="AA89" i="1"/>
  <c r="AF89" i="1" s="1"/>
  <c r="AO89" i="1" s="1"/>
  <c r="Z89" i="1"/>
  <c r="AQ91" i="1"/>
  <c r="BF91" i="1" s="1"/>
  <c r="AN91" i="1"/>
  <c r="AU99" i="1"/>
  <c r="AR99" i="1"/>
  <c r="Z44" i="1"/>
  <c r="AE44" i="1" s="1"/>
  <c r="AN44" i="1" s="1"/>
  <c r="AQ45" i="1"/>
  <c r="AN47" i="1"/>
  <c r="V54" i="1"/>
  <c r="V55" i="1"/>
  <c r="V59" i="1"/>
  <c r="AD64" i="1"/>
  <c r="AM64" i="1" s="1"/>
  <c r="AR70" i="1"/>
  <c r="AP70" i="1"/>
  <c r="AO75" i="1"/>
  <c r="AU75" i="1"/>
  <c r="AR75" i="1"/>
  <c r="AU80" i="1"/>
  <c r="AP82" i="1"/>
  <c r="AM82" i="1"/>
  <c r="AU85" i="1"/>
  <c r="BF87" i="1"/>
  <c r="AO91" i="1"/>
  <c r="AU91" i="1"/>
  <c r="AR91" i="1"/>
  <c r="AS94" i="1"/>
  <c r="AM94" i="1"/>
  <c r="AR97" i="1"/>
  <c r="AQ35" i="1"/>
  <c r="AQ36" i="1"/>
  <c r="AQ37" i="1"/>
  <c r="AQ38" i="1"/>
  <c r="AQ40" i="1"/>
  <c r="AQ41" i="1"/>
  <c r="AQ42" i="1"/>
  <c r="W46" i="1"/>
  <c r="AP48" i="1"/>
  <c r="AS50" i="1"/>
  <c r="AQ51" i="1"/>
  <c r="AP51" i="1"/>
  <c r="AE52" i="1"/>
  <c r="AN52" i="1" s="1"/>
  <c r="AA53" i="1"/>
  <c r="AF53" i="1" s="1"/>
  <c r="AU53" i="1" s="1"/>
  <c r="Z53" i="1"/>
  <c r="W54" i="1"/>
  <c r="AS54" i="1"/>
  <c r="AF56" i="1"/>
  <c r="AU56" i="1" s="1"/>
  <c r="AQ57" i="1"/>
  <c r="AP57" i="1"/>
  <c r="W61" i="1"/>
  <c r="M61" i="1"/>
  <c r="AM62" i="1"/>
  <c r="AF64" i="1"/>
  <c r="AO64" i="1" s="1"/>
  <c r="X67" i="1"/>
  <c r="AR69" i="1"/>
  <c r="AQ69" i="1"/>
  <c r="AU70" i="1"/>
  <c r="AT75" i="1"/>
  <c r="AA77" i="1"/>
  <c r="AF77" i="1" s="1"/>
  <c r="Z77" i="1"/>
  <c r="Y77" i="1"/>
  <c r="Y81" i="1"/>
  <c r="AA81" i="1"/>
  <c r="AF81" i="1" s="1"/>
  <c r="AO81" i="1" s="1"/>
  <c r="Z81" i="1"/>
  <c r="AE81" i="1" s="1"/>
  <c r="AR82" i="1"/>
  <c r="AR84" i="1"/>
  <c r="AU84" i="1"/>
  <c r="AE89" i="1"/>
  <c r="AN89" i="1" s="1"/>
  <c r="AT91" i="1"/>
  <c r="AA93" i="1"/>
  <c r="Z93" i="1"/>
  <c r="AE93" i="1" s="1"/>
  <c r="Y93" i="1"/>
  <c r="AU97" i="1"/>
  <c r="AR105" i="1"/>
  <c r="AQ44" i="1"/>
  <c r="AT44" i="1"/>
  <c r="AS49" i="1"/>
  <c r="AQ50" i="1"/>
  <c r="AT50" i="1"/>
  <c r="AP53" i="1"/>
  <c r="X54" i="1"/>
  <c r="AU57" i="1"/>
  <c r="AR62" i="1"/>
  <c r="AQ62" i="1"/>
  <c r="AP62" i="1"/>
  <c r="AS64" i="1"/>
  <c r="X65" i="1"/>
  <c r="W66" i="1"/>
  <c r="V66" i="1"/>
  <c r="M66" i="1"/>
  <c r="AR68" i="1"/>
  <c r="AU69" i="1"/>
  <c r="AE70" i="1"/>
  <c r="AN70" i="1" s="1"/>
  <c r="AD70" i="1"/>
  <c r="AS70" i="1" s="1"/>
  <c r="AQ77" i="1"/>
  <c r="AO79" i="1"/>
  <c r="AU82" i="1"/>
  <c r="AO93" i="1"/>
  <c r="AO95" i="1"/>
  <c r="AU105" i="1"/>
  <c r="AS40" i="1"/>
  <c r="AS41" i="1"/>
  <c r="AS42" i="1"/>
  <c r="AS43" i="1"/>
  <c r="Y46" i="1"/>
  <c r="AD46" i="1" s="1"/>
  <c r="AM51" i="1"/>
  <c r="BF51" i="1" s="1"/>
  <c r="AD53" i="1"/>
  <c r="AM54" i="1"/>
  <c r="AS56" i="1"/>
  <c r="AN57" i="1"/>
  <c r="BF57" i="1" s="1"/>
  <c r="AM58" i="1"/>
  <c r="W60" i="1"/>
  <c r="M60" i="1"/>
  <c r="AU62" i="1"/>
  <c r="AT64" i="1"/>
  <c r="AU68" i="1"/>
  <c r="AE69" i="1"/>
  <c r="AN69" i="1" s="1"/>
  <c r="AD69" i="1"/>
  <c r="AS69" i="1" s="1"/>
  <c r="AQ83" i="1"/>
  <c r="AN83" i="1"/>
  <c r="BF83" i="1" s="1"/>
  <c r="AP84" i="1"/>
  <c r="AS84" i="1"/>
  <c r="AR89" i="1"/>
  <c r="AF93" i="1"/>
  <c r="AR93" i="1" s="1"/>
  <c r="AT96" i="1"/>
  <c r="AM103" i="1"/>
  <c r="AS103" i="1"/>
  <c r="AP103" i="1"/>
  <c r="Z46" i="1"/>
  <c r="AE46" i="1" s="1"/>
  <c r="AN46" i="1" s="1"/>
  <c r="AQ48" i="1"/>
  <c r="AA54" i="1"/>
  <c r="AF54" i="1" s="1"/>
  <c r="Z54" i="1"/>
  <c r="AE54" i="1" s="1"/>
  <c r="AP54" i="1"/>
  <c r="W55" i="1"/>
  <c r="M55" i="1"/>
  <c r="AQ58" i="1"/>
  <c r="AP58" i="1"/>
  <c r="W59" i="1"/>
  <c r="M59" i="1"/>
  <c r="AR63" i="1"/>
  <c r="AQ63" i="1"/>
  <c r="AP63" i="1"/>
  <c r="AE68" i="1"/>
  <c r="AN68" i="1" s="1"/>
  <c r="AD68" i="1"/>
  <c r="AS68" i="1" s="1"/>
  <c r="AU79" i="1"/>
  <c r="AS79" i="1"/>
  <c r="AN80" i="1"/>
  <c r="AO83" i="1"/>
  <c r="AU83" i="1"/>
  <c r="AR83" i="1"/>
  <c r="AM88" i="1"/>
  <c r="AS88" i="1"/>
  <c r="AU89" i="1"/>
  <c r="AP90" i="1"/>
  <c r="AM90" i="1"/>
  <c r="Y97" i="1"/>
  <c r="AD97" i="1" s="1"/>
  <c r="AA97" i="1"/>
  <c r="AF97" i="1" s="1"/>
  <c r="AO97" i="1" s="1"/>
  <c r="Z97" i="1"/>
  <c r="AE97" i="1" s="1"/>
  <c r="AT97" i="1" s="1"/>
  <c r="AR100" i="1"/>
  <c r="AU100" i="1"/>
  <c r="M71" i="1"/>
  <c r="M72" i="1"/>
  <c r="M73" i="1"/>
  <c r="M74" i="1"/>
  <c r="V77" i="1"/>
  <c r="AD77" i="1"/>
  <c r="AS77" i="1" s="1"/>
  <c r="W78" i="1"/>
  <c r="AN79" i="1"/>
  <c r="Y80" i="1"/>
  <c r="AD80" i="1" s="1"/>
  <c r="AO80" i="1"/>
  <c r="AQ82" i="1"/>
  <c r="V85" i="1"/>
  <c r="AT85" i="1"/>
  <c r="W86" i="1"/>
  <c r="AN87" i="1"/>
  <c r="AO88" i="1"/>
  <c r="AQ90" i="1"/>
  <c r="V93" i="1"/>
  <c r="AD93" i="1"/>
  <c r="AS93" i="1" s="1"/>
  <c r="AE94" i="1"/>
  <c r="AT94" i="1" s="1"/>
  <c r="Y96" i="1"/>
  <c r="AD96" i="1" s="1"/>
  <c r="AO96" i="1"/>
  <c r="M98" i="1"/>
  <c r="AP101" i="1"/>
  <c r="AD105" i="1"/>
  <c r="AS105" i="1" s="1"/>
  <c r="AR109" i="1"/>
  <c r="AU112" i="1"/>
  <c r="AS75" i="1"/>
  <c r="BF75" i="1" s="1"/>
  <c r="W77" i="1"/>
  <c r="AE77" i="1"/>
  <c r="AT77" i="1" s="1"/>
  <c r="X78" i="1"/>
  <c r="Z80" i="1"/>
  <c r="AE80" i="1" s="1"/>
  <c r="AQ80" i="1" s="1"/>
  <c r="AS83" i="1"/>
  <c r="W85" i="1"/>
  <c r="AE85" i="1"/>
  <c r="AQ85" i="1" s="1"/>
  <c r="X86" i="1"/>
  <c r="AP88" i="1"/>
  <c r="AQ89" i="1"/>
  <c r="AS91" i="1"/>
  <c r="W93" i="1"/>
  <c r="AM93" i="1"/>
  <c r="AF94" i="1"/>
  <c r="Y95" i="1"/>
  <c r="AD95" i="1" s="1"/>
  <c r="Z96" i="1"/>
  <c r="AE96" i="1" s="1"/>
  <c r="AQ96" i="1" s="1"/>
  <c r="AS99" i="1"/>
  <c r="AF102" i="1"/>
  <c r="Z103" i="1"/>
  <c r="AE103" i="1" s="1"/>
  <c r="AT104" i="1"/>
  <c r="AE105" i="1"/>
  <c r="AT105" i="1" s="1"/>
  <c r="M107" i="1"/>
  <c r="W108" i="1"/>
  <c r="AU109" i="1"/>
  <c r="AN110" i="1"/>
  <c r="Z114" i="1"/>
  <c r="AE114" i="1" s="1"/>
  <c r="Y114" i="1"/>
  <c r="AD114" i="1" s="1"/>
  <c r="AQ124" i="1"/>
  <c r="AN124" i="1"/>
  <c r="AF152" i="1"/>
  <c r="AM76" i="1"/>
  <c r="BF76" i="1" s="1"/>
  <c r="X77" i="1"/>
  <c r="AS82" i="1"/>
  <c r="AM84" i="1"/>
  <c r="AN85" i="1"/>
  <c r="AP87" i="1"/>
  <c r="AS90" i="1"/>
  <c r="AM92" i="1"/>
  <c r="BF92" i="1" s="1"/>
  <c r="Z95" i="1"/>
  <c r="AE95" i="1" s="1"/>
  <c r="AA103" i="1"/>
  <c r="AF103" i="1" s="1"/>
  <c r="AR103" i="1" s="1"/>
  <c r="AD104" i="1"/>
  <c r="AM104" i="1" s="1"/>
  <c r="AN105" i="1"/>
  <c r="AP106" i="1"/>
  <c r="AE109" i="1"/>
  <c r="AD109" i="1"/>
  <c r="AS109" i="1" s="1"/>
  <c r="AF112" i="1"/>
  <c r="AO112" i="1" s="1"/>
  <c r="AE112" i="1"/>
  <c r="AN112" i="1" s="1"/>
  <c r="AD112" i="1"/>
  <c r="AS112" i="1" s="1"/>
  <c r="Z118" i="1"/>
  <c r="AE118" i="1" s="1"/>
  <c r="AQ118" i="1" s="1"/>
  <c r="Y118" i="1"/>
  <c r="AD118" i="1" s="1"/>
  <c r="AU130" i="1"/>
  <c r="AP131" i="1"/>
  <c r="AT145" i="1"/>
  <c r="AS145" i="1"/>
  <c r="AO160" i="1"/>
  <c r="AU160" i="1"/>
  <c r="AT82" i="1"/>
  <c r="AT90" i="1"/>
  <c r="AP94" i="1"/>
  <c r="AM101" i="1"/>
  <c r="AO103" i="1"/>
  <c r="AO113" i="1"/>
  <c r="AF114" i="1"/>
  <c r="AR120" i="1"/>
  <c r="AU125" i="1"/>
  <c r="AR125" i="1"/>
  <c r="AR126" i="1"/>
  <c r="AR130" i="1"/>
  <c r="AU131" i="1"/>
  <c r="AU133" i="1"/>
  <c r="AR133" i="1"/>
  <c r="AO133" i="1"/>
  <c r="AT68" i="1"/>
  <c r="AT69" i="1"/>
  <c r="V71" i="1"/>
  <c r="V72" i="1"/>
  <c r="V73" i="1"/>
  <c r="W74" i="1"/>
  <c r="M78" i="1"/>
  <c r="AD81" i="1"/>
  <c r="AS81" i="1" s="1"/>
  <c r="AP85" i="1"/>
  <c r="M86" i="1"/>
  <c r="AD89" i="1"/>
  <c r="AT89" i="1"/>
  <c r="AP93" i="1"/>
  <c r="AQ94" i="1"/>
  <c r="W98" i="1"/>
  <c r="Y100" i="1"/>
  <c r="AD100" i="1" s="1"/>
  <c r="AP102" i="1"/>
  <c r="AN104" i="1"/>
  <c r="AP105" i="1"/>
  <c r="AS106" i="1"/>
  <c r="V107" i="1"/>
  <c r="X109" i="1"/>
  <c r="AF110" i="1"/>
  <c r="AM110" i="1"/>
  <c r="AQ113" i="1"/>
  <c r="AA116" i="1"/>
  <c r="Z116" i="1"/>
  <c r="AE116" i="1" s="1"/>
  <c r="AF118" i="1"/>
  <c r="AU120" i="1"/>
  <c r="AM131" i="1"/>
  <c r="AS87" i="1"/>
  <c r="AS95" i="1"/>
  <c r="Z100" i="1"/>
  <c r="AE100" i="1" s="1"/>
  <c r="AQ100" i="1" s="1"/>
  <c r="AE101" i="1"/>
  <c r="AN101" i="1" s="1"/>
  <c r="AU101" i="1"/>
  <c r="AR106" i="1"/>
  <c r="AT106" i="1"/>
  <c r="Y109" i="1"/>
  <c r="AQ109" i="1"/>
  <c r="AU113" i="1"/>
  <c r="AS113" i="1"/>
  <c r="AO115" i="1"/>
  <c r="AM115" i="1"/>
  <c r="AO122" i="1"/>
  <c r="AN122" i="1"/>
  <c r="AM122" i="1"/>
  <c r="AU129" i="1"/>
  <c r="X132" i="1"/>
  <c r="W132" i="1"/>
  <c r="V132" i="1"/>
  <c r="M132" i="1"/>
  <c r="AT87" i="1"/>
  <c r="AT95" i="1"/>
  <c r="M108" i="1"/>
  <c r="V108" i="1"/>
  <c r="AM112" i="1"/>
  <c r="AF116" i="1"/>
  <c r="AR116" i="1" s="1"/>
  <c r="AD116" i="1"/>
  <c r="AS117" i="1"/>
  <c r="AU117" i="1"/>
  <c r="BF129" i="1"/>
  <c r="AO101" i="1"/>
  <c r="AN102" i="1"/>
  <c r="AQ105" i="1"/>
  <c r="AR112" i="1"/>
  <c r="AP112" i="1"/>
  <c r="AT114" i="1"/>
  <c r="AA118" i="1"/>
  <c r="AP118" i="1"/>
  <c r="AR114" i="1"/>
  <c r="AS115" i="1"/>
  <c r="V116" i="1"/>
  <c r="AM117" i="1"/>
  <c r="AQ122" i="1"/>
  <c r="AP122" i="1"/>
  <c r="AU122" i="1"/>
  <c r="Y123" i="1"/>
  <c r="AD123" i="1" s="1"/>
  <c r="AR124" i="1"/>
  <c r="AO125" i="1"/>
  <c r="AT126" i="1"/>
  <c r="AA128" i="1"/>
  <c r="AF128" i="1" s="1"/>
  <c r="AS130" i="1"/>
  <c r="W131" i="1"/>
  <c r="AF131" i="1"/>
  <c r="AO131" i="1" s="1"/>
  <c r="AU135" i="1"/>
  <c r="AT139" i="1"/>
  <c r="AP141" i="1"/>
  <c r="AO142" i="1"/>
  <c r="AF143" i="1"/>
  <c r="AR143" i="1" s="1"/>
  <c r="AO144" i="1"/>
  <c r="AN144" i="1"/>
  <c r="AF145" i="1"/>
  <c r="AU145" i="1" s="1"/>
  <c r="AE145" i="1"/>
  <c r="AN145" i="1" s="1"/>
  <c r="BF145" i="1" s="1"/>
  <c r="AU153" i="1"/>
  <c r="AT115" i="1"/>
  <c r="AS121" i="1"/>
  <c r="AS124" i="1"/>
  <c r="AE126" i="1"/>
  <c r="AQ126" i="1" s="1"/>
  <c r="AD126" i="1"/>
  <c r="AS126" i="1" s="1"/>
  <c r="AN126" i="1"/>
  <c r="AP137" i="1"/>
  <c r="AS138" i="1"/>
  <c r="AR150" i="1"/>
  <c r="AE158" i="1"/>
  <c r="M111" i="1"/>
  <c r="X116" i="1"/>
  <c r="M119" i="1"/>
  <c r="AT121" i="1"/>
  <c r="AM124" i="1"/>
  <c r="AU127" i="1"/>
  <c r="AP130" i="1"/>
  <c r="AU137" i="1"/>
  <c r="AO140" i="1"/>
  <c r="AU142" i="1"/>
  <c r="AR142" i="1"/>
  <c r="AT142" i="1"/>
  <c r="AA146" i="1"/>
  <c r="AF146" i="1" s="1"/>
  <c r="Z146" i="1"/>
  <c r="AE146" i="1" s="1"/>
  <c r="Y146" i="1"/>
  <c r="AD146" i="1" s="1"/>
  <c r="AM146" i="1" s="1"/>
  <c r="AR123" i="1"/>
  <c r="AF127" i="1"/>
  <c r="AE127" i="1"/>
  <c r="AT127" i="1" s="1"/>
  <c r="X134" i="1"/>
  <c r="W134" i="1"/>
  <c r="V134" i="1"/>
  <c r="AR147" i="1"/>
  <c r="AR153" i="1"/>
  <c r="AO153" i="1"/>
  <c r="AE113" i="1"/>
  <c r="AM113" i="1"/>
  <c r="AQ117" i="1"/>
  <c r="AD120" i="1"/>
  <c r="AP120" i="1" s="1"/>
  <c r="AM121" i="1"/>
  <c r="AD127" i="1"/>
  <c r="AM127" i="1" s="1"/>
  <c r="AE128" i="1"/>
  <c r="AO129" i="1"/>
  <c r="AT129" i="1"/>
  <c r="AE130" i="1"/>
  <c r="AN130" i="1" s="1"/>
  <c r="AT131" i="1"/>
  <c r="AM133" i="1"/>
  <c r="M134" i="1"/>
  <c r="Z135" i="1"/>
  <c r="Y135" i="1"/>
  <c r="AU138" i="1"/>
  <c r="AM140" i="1"/>
  <c r="AP140" i="1"/>
  <c r="AN141" i="1"/>
  <c r="AQ141" i="1"/>
  <c r="BF141" i="1" s="1"/>
  <c r="AE142" i="1"/>
  <c r="AO143" i="1"/>
  <c r="AF144" i="1"/>
  <c r="AE144" i="1"/>
  <c r="AQ144" i="1" s="1"/>
  <c r="AD144" i="1"/>
  <c r="AS144" i="1" s="1"/>
  <c r="AU146" i="1"/>
  <c r="AU159" i="1"/>
  <c r="AS110" i="1"/>
  <c r="V111" i="1"/>
  <c r="AE120" i="1"/>
  <c r="AN121" i="1"/>
  <c r="AE123" i="1"/>
  <c r="AT125" i="1"/>
  <c r="AP129" i="1"/>
  <c r="AR131" i="1"/>
  <c r="AQ131" i="1"/>
  <c r="AO145" i="1"/>
  <c r="AA147" i="1"/>
  <c r="AF147" i="1" s="1"/>
  <c r="Z147" i="1"/>
  <c r="AE147" i="1" s="1"/>
  <c r="Y147" i="1"/>
  <c r="AD147" i="1" s="1"/>
  <c r="Z152" i="1"/>
  <c r="Y152" i="1"/>
  <c r="AD152" i="1" s="1"/>
  <c r="AM126" i="1"/>
  <c r="AF135" i="1"/>
  <c r="AR135" i="1" s="1"/>
  <c r="AM135" i="1"/>
  <c r="AF136" i="1"/>
  <c r="AR136" i="1" s="1"/>
  <c r="AD136" i="1"/>
  <c r="AM136" i="1" s="1"/>
  <c r="AF137" i="1"/>
  <c r="AO137" i="1" s="1"/>
  <c r="AU143" i="1"/>
  <c r="AR145" i="1"/>
  <c r="AQ145" i="1"/>
  <c r="AP145" i="1"/>
  <c r="AM151" i="1"/>
  <c r="AS151" i="1"/>
  <c r="AP151" i="1"/>
  <c r="AD160" i="1"/>
  <c r="AT144" i="1"/>
  <c r="M149" i="1"/>
  <c r="AE150" i="1"/>
  <c r="Z151" i="1"/>
  <c r="AE151" i="1" s="1"/>
  <c r="AR152" i="1"/>
  <c r="AN156" i="1"/>
  <c r="AM177" i="1"/>
  <c r="AS177" i="1"/>
  <c r="AT183" i="1"/>
  <c r="AQ183" i="1"/>
  <c r="AN183" i="1"/>
  <c r="AD135" i="1"/>
  <c r="AT135" i="1"/>
  <c r="AP139" i="1"/>
  <c r="BF139" i="1" s="1"/>
  <c r="AR141" i="1"/>
  <c r="AD143" i="1"/>
  <c r="AT143" i="1"/>
  <c r="M148" i="1"/>
  <c r="AN150" i="1"/>
  <c r="V152" i="1"/>
  <c r="AF154" i="1"/>
  <c r="AD154" i="1"/>
  <c r="AO155" i="1"/>
  <c r="AM155" i="1"/>
  <c r="AP156" i="1"/>
  <c r="X159" i="1"/>
  <c r="AA162" i="1"/>
  <c r="Z162" i="1"/>
  <c r="AE162" i="1" s="1"/>
  <c r="AQ162" i="1" s="1"/>
  <c r="Y162" i="1"/>
  <c r="AQ163" i="1"/>
  <c r="AN163" i="1"/>
  <c r="AT163" i="1"/>
  <c r="AM172" i="1"/>
  <c r="AS172" i="1"/>
  <c r="AO174" i="1"/>
  <c r="AU174" i="1"/>
  <c r="AS125" i="1"/>
  <c r="AS133" i="1"/>
  <c r="W135" i="1"/>
  <c r="AE135" i="1"/>
  <c r="Y137" i="1"/>
  <c r="AD137" i="1" s="1"/>
  <c r="AP138" i="1"/>
  <c r="AQ139" i="1"/>
  <c r="AS141" i="1"/>
  <c r="AD142" i="1"/>
  <c r="AE143" i="1"/>
  <c r="AQ143" i="1" s="1"/>
  <c r="AQ151" i="1"/>
  <c r="W152" i="1"/>
  <c r="AE152" i="1"/>
  <c r="Y153" i="1"/>
  <c r="AD153" i="1" s="1"/>
  <c r="AP153" i="1" s="1"/>
  <c r="AE154" i="1"/>
  <c r="AT156" i="1"/>
  <c r="AM157" i="1"/>
  <c r="AO157" i="1"/>
  <c r="Y158" i="1"/>
  <c r="AD158" i="1" s="1"/>
  <c r="AM158" i="1" s="1"/>
  <c r="AT158" i="1"/>
  <c r="AT159" i="1"/>
  <c r="AN162" i="1"/>
  <c r="AR166" i="1"/>
  <c r="AP168" i="1"/>
  <c r="AU175" i="1"/>
  <c r="AT179" i="1"/>
  <c r="AQ179" i="1"/>
  <c r="AN179" i="1"/>
  <c r="AQ186" i="1"/>
  <c r="Y136" i="1"/>
  <c r="Z137" i="1"/>
  <c r="AE137" i="1" s="1"/>
  <c r="AQ138" i="1"/>
  <c r="AS140" i="1"/>
  <c r="AQ146" i="1"/>
  <c r="V149" i="1"/>
  <c r="Y150" i="1"/>
  <c r="AD150" i="1" s="1"/>
  <c r="Z153" i="1"/>
  <c r="AE153" i="1" s="1"/>
  <c r="AP154" i="1"/>
  <c r="AE155" i="1"/>
  <c r="AS155" i="1"/>
  <c r="AU155" i="1"/>
  <c r="AM156" i="1"/>
  <c r="AQ157" i="1"/>
  <c r="AA158" i="1"/>
  <c r="AF158" i="1" s="1"/>
  <c r="AP160" i="1"/>
  <c r="AR160" i="1"/>
  <c r="AO161" i="1"/>
  <c r="AM161" i="1"/>
  <c r="AF162" i="1"/>
  <c r="AR162" i="1" s="1"/>
  <c r="AD162" i="1"/>
  <c r="AP162" i="1"/>
  <c r="AU166" i="1"/>
  <c r="AO170" i="1"/>
  <c r="AU170" i="1"/>
  <c r="AQ173" i="1"/>
  <c r="BF173" i="1" s="1"/>
  <c r="AR176" i="1"/>
  <c r="Z136" i="1"/>
  <c r="AE136" i="1" s="1"/>
  <c r="AS139" i="1"/>
  <c r="AS147" i="1"/>
  <c r="V148" i="1"/>
  <c r="W149" i="1"/>
  <c r="AA150" i="1"/>
  <c r="AF150" i="1" s="1"/>
  <c r="AU150" i="1" s="1"/>
  <c r="AM153" i="1"/>
  <c r="AQ154" i="1"/>
  <c r="AU157" i="1"/>
  <c r="AP158" i="1"/>
  <c r="Y159" i="1"/>
  <c r="AD159" i="1" s="1"/>
  <c r="AA159" i="1"/>
  <c r="AF159" i="1" s="1"/>
  <c r="AR159" i="1" s="1"/>
  <c r="AQ159" i="1"/>
  <c r="AT160" i="1"/>
  <c r="AO168" i="1"/>
  <c r="AU168" i="1"/>
  <c r="AQ169" i="1"/>
  <c r="AN169" i="1"/>
  <c r="AU176" i="1"/>
  <c r="AN186" i="1"/>
  <c r="AT186" i="1"/>
  <c r="AQ187" i="1"/>
  <c r="AT187" i="1"/>
  <c r="AN187" i="1"/>
  <c r="AD156" i="1"/>
  <c r="AS156" i="1" s="1"/>
  <c r="AF156" i="1"/>
  <c r="AS159" i="1"/>
  <c r="Z160" i="1"/>
  <c r="AE160" i="1" s="1"/>
  <c r="Y160" i="1"/>
  <c r="AU161" i="1"/>
  <c r="AS161" i="1"/>
  <c r="AD164" i="1"/>
  <c r="AQ171" i="1"/>
  <c r="AN171" i="1"/>
  <c r="AT171" i="1"/>
  <c r="V162" i="1"/>
  <c r="AM163" i="1"/>
  <c r="AU163" i="1"/>
  <c r="AF164" i="1"/>
  <c r="Z166" i="1"/>
  <c r="AE166" i="1" s="1"/>
  <c r="AR168" i="1"/>
  <c r="AS169" i="1"/>
  <c r="AD170" i="1"/>
  <c r="AP170" i="1" s="1"/>
  <c r="AM171" i="1"/>
  <c r="AU171" i="1"/>
  <c r="AF172" i="1"/>
  <c r="AO173" i="1"/>
  <c r="AO175" i="1"/>
  <c r="AD176" i="1"/>
  <c r="AF177" i="1"/>
  <c r="AP178" i="1"/>
  <c r="AO180" i="1"/>
  <c r="AQ181" i="1"/>
  <c r="AU183" i="1"/>
  <c r="AS183" i="1"/>
  <c r="AU188" i="1"/>
  <c r="AR194" i="1"/>
  <c r="AQ197" i="1"/>
  <c r="AU201" i="1"/>
  <c r="AO206" i="1"/>
  <c r="AF208" i="1"/>
  <c r="AU208" i="1" s="1"/>
  <c r="AO209" i="1"/>
  <c r="AN209" i="1"/>
  <c r="AT212" i="1"/>
  <c r="AR214" i="1"/>
  <c r="AF218" i="1"/>
  <c r="AO218" i="1" s="1"/>
  <c r="AE218" i="1"/>
  <c r="AN218" i="1" s="1"/>
  <c r="AD218" i="1"/>
  <c r="AR221" i="1"/>
  <c r="AO221" i="1"/>
  <c r="Y164" i="1"/>
  <c r="AT169" i="1"/>
  <c r="AE170" i="1"/>
  <c r="AN170" i="1" s="1"/>
  <c r="AT175" i="1"/>
  <c r="AE176" i="1"/>
  <c r="AT176" i="1" s="1"/>
  <c r="AS179" i="1"/>
  <c r="AU181" i="1"/>
  <c r="AP184" i="1"/>
  <c r="AS187" i="1"/>
  <c r="AO192" i="1"/>
  <c r="AU194" i="1"/>
  <c r="AU197" i="1"/>
  <c r="AP203" i="1"/>
  <c r="AM203" i="1"/>
  <c r="BF203" i="1" s="1"/>
  <c r="AS203" i="1"/>
  <c r="AU203" i="1"/>
  <c r="AO207" i="1"/>
  <c r="AQ209" i="1"/>
  <c r="AQ212" i="1"/>
  <c r="AN212" i="1"/>
  <c r="AM212" i="1"/>
  <c r="AT214" i="1"/>
  <c r="AO217" i="1"/>
  <c r="AM223" i="1"/>
  <c r="AR247" i="1"/>
  <c r="X162" i="1"/>
  <c r="Z164" i="1"/>
  <c r="AE164" i="1" s="1"/>
  <c r="AQ164" i="1" s="1"/>
  <c r="M165" i="1"/>
  <c r="AS167" i="1"/>
  <c r="AD168" i="1"/>
  <c r="AM169" i="1"/>
  <c r="AP172" i="1"/>
  <c r="AD175" i="1"/>
  <c r="AM175" i="1" s="1"/>
  <c r="AS178" i="1"/>
  <c r="AR180" i="1"/>
  <c r="AD181" i="1"/>
  <c r="AP181" i="1" s="1"/>
  <c r="AN181" i="1"/>
  <c r="AM185" i="1"/>
  <c r="AR188" i="1"/>
  <c r="AM189" i="1"/>
  <c r="BF189" i="1" s="1"/>
  <c r="AR202" i="1"/>
  <c r="AT203" i="1"/>
  <c r="AQ205" i="1"/>
  <c r="AO214" i="1"/>
  <c r="AF216" i="1"/>
  <c r="AQ220" i="1"/>
  <c r="AN220" i="1"/>
  <c r="AM220" i="1"/>
  <c r="AN230" i="1"/>
  <c r="AT167" i="1"/>
  <c r="AR178" i="1"/>
  <c r="AF184" i="1"/>
  <c r="AD184" i="1"/>
  <c r="AF194" i="1"/>
  <c r="AO194" i="1" s="1"/>
  <c r="AE194" i="1"/>
  <c r="AD194" i="1"/>
  <c r="AR197" i="1"/>
  <c r="AO197" i="1"/>
  <c r="BF197" i="1" s="1"/>
  <c r="AN198" i="1"/>
  <c r="AU202" i="1"/>
  <c r="AP211" i="1"/>
  <c r="AM211" i="1"/>
  <c r="AS211" i="1"/>
  <c r="AU211" i="1"/>
  <c r="AQ222" i="1"/>
  <c r="AT222" i="1"/>
  <c r="AO224" i="1"/>
  <c r="AN224" i="1"/>
  <c r="AD166" i="1"/>
  <c r="AM167" i="1"/>
  <c r="AN168" i="1"/>
  <c r="AS173" i="1"/>
  <c r="AD174" i="1"/>
  <c r="AD178" i="1"/>
  <c r="AM178" i="1" s="1"/>
  <c r="AE184" i="1"/>
  <c r="AN184" i="1" s="1"/>
  <c r="AU185" i="1"/>
  <c r="AM188" i="1"/>
  <c r="AU189" i="1"/>
  <c r="AF190" i="1"/>
  <c r="AE190" i="1"/>
  <c r="AQ190" i="1" s="1"/>
  <c r="AD190" i="1"/>
  <c r="AU192" i="1"/>
  <c r="AR192" i="1"/>
  <c r="AO193" i="1"/>
  <c r="AT196" i="1"/>
  <c r="AR198" i="1"/>
  <c r="AO208" i="1"/>
  <c r="AR210" i="1"/>
  <c r="AQ210" i="1"/>
  <c r="AT211" i="1"/>
  <c r="AP219" i="1"/>
  <c r="AM219" i="1"/>
  <c r="BF219" i="1" s="1"/>
  <c r="AS219" i="1"/>
  <c r="AU219" i="1"/>
  <c r="AM221" i="1"/>
  <c r="V165" i="1"/>
  <c r="AN167" i="1"/>
  <c r="AQ170" i="1"/>
  <c r="AT173" i="1"/>
  <c r="AE174" i="1"/>
  <c r="AN174" i="1" s="1"/>
  <c r="AP175" i="1"/>
  <c r="AQ177" i="1"/>
  <c r="AE178" i="1"/>
  <c r="AD182" i="1"/>
  <c r="AS182" i="1" s="1"/>
  <c r="AD185" i="1"/>
  <c r="AS185" i="1" s="1"/>
  <c r="AP186" i="1"/>
  <c r="AQ193" i="1"/>
  <c r="AQ196" i="1"/>
  <c r="BF196" i="1" s="1"/>
  <c r="AN196" i="1"/>
  <c r="AT198" i="1"/>
  <c r="AF202" i="1"/>
  <c r="AO202" i="1" s="1"/>
  <c r="AE202" i="1"/>
  <c r="AD202" i="1"/>
  <c r="AP202" i="1" s="1"/>
  <c r="AN206" i="1"/>
  <c r="AU213" i="1"/>
  <c r="AU215" i="1"/>
  <c r="AQ218" i="1"/>
  <c r="AP218" i="1"/>
  <c r="AT219" i="1"/>
  <c r="AT224" i="1"/>
  <c r="AM250" i="1"/>
  <c r="V270" i="1"/>
  <c r="M270" i="1"/>
  <c r="X270" i="1"/>
  <c r="W270" i="1"/>
  <c r="AS163" i="1"/>
  <c r="AS171" i="1"/>
  <c r="AQ175" i="1"/>
  <c r="AE180" i="1"/>
  <c r="AN180" i="1" s="1"/>
  <c r="AM180" i="1"/>
  <c r="AS181" i="1"/>
  <c r="AE182" i="1"/>
  <c r="AN182" i="1" s="1"/>
  <c r="AO183" i="1"/>
  <c r="AR184" i="1"/>
  <c r="AF185" i="1"/>
  <c r="AO185" i="1" s="1"/>
  <c r="AP185" i="1"/>
  <c r="AF186" i="1"/>
  <c r="AU187" i="1"/>
  <c r="AO198" i="1"/>
  <c r="AU200" i="1"/>
  <c r="AR200" i="1"/>
  <c r="AO201" i="1"/>
  <c r="AT204" i="1"/>
  <c r="AN213" i="1"/>
  <c r="AE215" i="1"/>
  <c r="AQ215" i="1" s="1"/>
  <c r="AO216" i="1"/>
  <c r="AO227" i="1"/>
  <c r="AU227" i="1"/>
  <c r="AP176" i="1"/>
  <c r="AO179" i="1"/>
  <c r="BF179" i="1" s="1"/>
  <c r="AM181" i="1"/>
  <c r="AR185" i="1"/>
  <c r="AO187" i="1"/>
  <c r="BF187" i="1" s="1"/>
  <c r="AP195" i="1"/>
  <c r="AM195" i="1"/>
  <c r="AS195" i="1"/>
  <c r="AU195" i="1"/>
  <c r="AQ204" i="1"/>
  <c r="AN204" i="1"/>
  <c r="AM204" i="1"/>
  <c r="AT206" i="1"/>
  <c r="AF210" i="1"/>
  <c r="AO210" i="1" s="1"/>
  <c r="AE210" i="1"/>
  <c r="AN210" i="1" s="1"/>
  <c r="AD210" i="1"/>
  <c r="AR213" i="1"/>
  <c r="AO213" i="1"/>
  <c r="AN214" i="1"/>
  <c r="AP216" i="1"/>
  <c r="AN221" i="1"/>
  <c r="AT202" i="1"/>
  <c r="AO205" i="1"/>
  <c r="AR208" i="1"/>
  <c r="AT210" i="1"/>
  <c r="AT218" i="1"/>
  <c r="AQ224" i="1"/>
  <c r="AQ235" i="1"/>
  <c r="AP235" i="1"/>
  <c r="AU240" i="1"/>
  <c r="AR240" i="1"/>
  <c r="AP241" i="1"/>
  <c r="AM245" i="1"/>
  <c r="AU247" i="1"/>
  <c r="AR251" i="1"/>
  <c r="AU271" i="1"/>
  <c r="AR271" i="1"/>
  <c r="AO271" i="1"/>
  <c r="AD193" i="1"/>
  <c r="AS193" i="1" s="1"/>
  <c r="AN195" i="1"/>
  <c r="AD201" i="1"/>
  <c r="AP201" i="1" s="1"/>
  <c r="AN203" i="1"/>
  <c r="AQ206" i="1"/>
  <c r="AD209" i="1"/>
  <c r="AM209" i="1" s="1"/>
  <c r="AT209" i="1"/>
  <c r="AD217" i="1"/>
  <c r="AM217" i="1" s="1"/>
  <c r="AM222" i="1"/>
  <c r="AO222" i="1"/>
  <c r="AT235" i="1"/>
  <c r="AN239" i="1"/>
  <c r="AU241" i="1"/>
  <c r="AR245" i="1"/>
  <c r="AO245" i="1"/>
  <c r="AU245" i="1"/>
  <c r="AT250" i="1"/>
  <c r="Y257" i="1"/>
  <c r="AD257" i="1" s="1"/>
  <c r="AS257" i="1" s="1"/>
  <c r="AA257" i="1"/>
  <c r="Z257" i="1"/>
  <c r="AP269" i="1"/>
  <c r="AM269" i="1"/>
  <c r="AP188" i="1"/>
  <c r="AS191" i="1"/>
  <c r="AD192" i="1"/>
  <c r="AS192" i="1" s="1"/>
  <c r="AE193" i="1"/>
  <c r="AN193" i="1" s="1"/>
  <c r="AP196" i="1"/>
  <c r="AS199" i="1"/>
  <c r="AD200" i="1"/>
  <c r="AS200" i="1" s="1"/>
  <c r="AE201" i="1"/>
  <c r="AN201" i="1" s="1"/>
  <c r="AP204" i="1"/>
  <c r="AS207" i="1"/>
  <c r="AD208" i="1"/>
  <c r="AP208" i="1" s="1"/>
  <c r="AP212" i="1"/>
  <c r="AS215" i="1"/>
  <c r="AD216" i="1"/>
  <c r="AS216" i="1" s="1"/>
  <c r="AE217" i="1"/>
  <c r="AN217" i="1" s="1"/>
  <c r="AP220" i="1"/>
  <c r="AD224" i="1"/>
  <c r="AM224" i="1" s="1"/>
  <c r="BF224" i="1" s="1"/>
  <c r="AM228" i="1"/>
  <c r="AS229" i="1"/>
  <c r="AP229" i="1"/>
  <c r="AM229" i="1"/>
  <c r="AF233" i="1"/>
  <c r="AO233" i="1" s="1"/>
  <c r="AP239" i="1"/>
  <c r="AA243" i="1"/>
  <c r="Z243" i="1"/>
  <c r="Y243" i="1"/>
  <c r="X248" i="1"/>
  <c r="W248" i="1"/>
  <c r="V248" i="1"/>
  <c r="M248" i="1"/>
  <c r="AR260" i="1"/>
  <c r="AT191" i="1"/>
  <c r="AT199" i="1"/>
  <c r="AT207" i="1"/>
  <c r="AE208" i="1"/>
  <c r="AQ208" i="1" s="1"/>
  <c r="AE216" i="1"/>
  <c r="AQ216" i="1" s="1"/>
  <c r="AM216" i="1"/>
  <c r="AU222" i="1"/>
  <c r="AE224" i="1"/>
  <c r="AP224" i="1"/>
  <c r="AP225" i="1"/>
  <c r="AR225" i="1"/>
  <c r="AO226" i="1"/>
  <c r="AN226" i="1"/>
  <c r="AO232" i="1"/>
  <c r="AF235" i="1"/>
  <c r="AE235" i="1"/>
  <c r="AN235" i="1" s="1"/>
  <c r="AD235" i="1"/>
  <c r="AM237" i="1"/>
  <c r="AA242" i="1"/>
  <c r="AF242" i="1" s="1"/>
  <c r="AR242" i="1" s="1"/>
  <c r="Z242" i="1"/>
  <c r="AE242" i="1" s="1"/>
  <c r="AQ242" i="1" s="1"/>
  <c r="Y242" i="1"/>
  <c r="AD242" i="1" s="1"/>
  <c r="AS242" i="1" s="1"/>
  <c r="AO258" i="1"/>
  <c r="AU263" i="1"/>
  <c r="AR263" i="1"/>
  <c r="AO263" i="1"/>
  <c r="X274" i="1"/>
  <c r="W274" i="1"/>
  <c r="V274" i="1"/>
  <c r="M274" i="1"/>
  <c r="AS189" i="1"/>
  <c r="AM191" i="1"/>
  <c r="BF191" i="1" s="1"/>
  <c r="AN192" i="1"/>
  <c r="AS197" i="1"/>
  <c r="AD198" i="1"/>
  <c r="AM199" i="1"/>
  <c r="BF199" i="1" s="1"/>
  <c r="AN200" i="1"/>
  <c r="AS205" i="1"/>
  <c r="AD206" i="1"/>
  <c r="AM207" i="1"/>
  <c r="BF207" i="1" s="1"/>
  <c r="AN208" i="1"/>
  <c r="AS213" i="1"/>
  <c r="BF213" i="1" s="1"/>
  <c r="AD214" i="1"/>
  <c r="AM215" i="1"/>
  <c r="AN216" i="1"/>
  <c r="AS221" i="1"/>
  <c r="AN222" i="1"/>
  <c r="AN223" i="1"/>
  <c r="AR224" i="1"/>
  <c r="AD225" i="1"/>
  <c r="AU225" i="1"/>
  <c r="AR227" i="1"/>
  <c r="AP227" i="1"/>
  <c r="AS228" i="1"/>
  <c r="AU228" i="1"/>
  <c r="AO234" i="1"/>
  <c r="AN234" i="1"/>
  <c r="AM234" i="1"/>
  <c r="AM236" i="1"/>
  <c r="AO239" i="1"/>
  <c r="AO240" i="1"/>
  <c r="AF243" i="1"/>
  <c r="AE243" i="1"/>
  <c r="AN243" i="1" s="1"/>
  <c r="AD243" i="1"/>
  <c r="AO244" i="1"/>
  <c r="AF247" i="1"/>
  <c r="AO247" i="1" s="1"/>
  <c r="Z250" i="1"/>
  <c r="Y250" i="1"/>
  <c r="AA250" i="1"/>
  <c r="AF250" i="1" s="1"/>
  <c r="AP261" i="1"/>
  <c r="AM261" i="1"/>
  <c r="AT189" i="1"/>
  <c r="AN191" i="1"/>
  <c r="AP193" i="1"/>
  <c r="AT197" i="1"/>
  <c r="AE198" i="1"/>
  <c r="AQ198" i="1" s="1"/>
  <c r="AN199" i="1"/>
  <c r="AT205" i="1"/>
  <c r="BF205" i="1" s="1"/>
  <c r="AE206" i="1"/>
  <c r="AN207" i="1"/>
  <c r="AP209" i="1"/>
  <c r="AT213" i="1"/>
  <c r="AE214" i="1"/>
  <c r="AQ214" i="1" s="1"/>
  <c r="AN215" i="1"/>
  <c r="AP217" i="1"/>
  <c r="AT221" i="1"/>
  <c r="AP223" i="1"/>
  <c r="AS224" i="1"/>
  <c r="AE225" i="1"/>
  <c r="AS226" i="1"/>
  <c r="AU232" i="1"/>
  <c r="AM238" i="1"/>
  <c r="AQ240" i="1"/>
  <c r="AQ243" i="1"/>
  <c r="AP243" i="1"/>
  <c r="Z266" i="1"/>
  <c r="AE266" i="1" s="1"/>
  <c r="Y266" i="1"/>
  <c r="AD266" i="1" s="1"/>
  <c r="AM266" i="1" s="1"/>
  <c r="AA266" i="1"/>
  <c r="AF266" i="1" s="1"/>
  <c r="AM226" i="1"/>
  <c r="BF226" i="1" s="1"/>
  <c r="AE227" i="1"/>
  <c r="AN227" i="1" s="1"/>
  <c r="AR228" i="1"/>
  <c r="AO228" i="1"/>
  <c r="AU230" i="1"/>
  <c r="AQ236" i="1"/>
  <c r="AN236" i="1"/>
  <c r="AS236" i="1"/>
  <c r="AU236" i="1"/>
  <c r="AR238" i="1"/>
  <c r="AT240" i="1"/>
  <c r="AN242" i="1"/>
  <c r="AT243" i="1"/>
  <c r="AS244" i="1"/>
  <c r="AU244" i="1"/>
  <c r="AP245" i="1"/>
  <c r="AD250" i="1"/>
  <c r="AS250" i="1" s="1"/>
  <c r="AR254" i="1"/>
  <c r="AO254" i="1"/>
  <c r="AU254" i="1"/>
  <c r="AF229" i="1"/>
  <c r="AO230" i="1"/>
  <c r="AR233" i="1"/>
  <c r="AS234" i="1"/>
  <c r="AF237" i="1"/>
  <c r="AO238" i="1"/>
  <c r="AR241" i="1"/>
  <c r="V243" i="1"/>
  <c r="Z247" i="1"/>
  <c r="AE247" i="1" s="1"/>
  <c r="AP247" i="1"/>
  <c r="AF259" i="1"/>
  <c r="AU259" i="1" s="1"/>
  <c r="Z263" i="1"/>
  <c r="AE263" i="1" s="1"/>
  <c r="Y263" i="1"/>
  <c r="X265" i="1"/>
  <c r="W265" i="1"/>
  <c r="V265" i="1"/>
  <c r="M265" i="1"/>
  <c r="AF275" i="1"/>
  <c r="AR275" i="1" s="1"/>
  <c r="AR276" i="1"/>
  <c r="AU277" i="1"/>
  <c r="Z280" i="1"/>
  <c r="AE280" i="1" s="1"/>
  <c r="AT280" i="1" s="1"/>
  <c r="Y280" i="1"/>
  <c r="AD280" i="1" s="1"/>
  <c r="AT234" i="1"/>
  <c r="AT242" i="1"/>
  <c r="X249" i="1"/>
  <c r="W249" i="1"/>
  <c r="AE250" i="1"/>
  <c r="AQ250" i="1" s="1"/>
  <c r="AT254" i="1"/>
  <c r="AF257" i="1"/>
  <c r="AE257" i="1"/>
  <c r="AQ257" i="1" s="1"/>
  <c r="AU258" i="1"/>
  <c r="AA260" i="1"/>
  <c r="AF260" i="1" s="1"/>
  <c r="AO260" i="1" s="1"/>
  <c r="Z260" i="1"/>
  <c r="AE260" i="1" s="1"/>
  <c r="Y260" i="1"/>
  <c r="AD260" i="1" s="1"/>
  <c r="Z271" i="1"/>
  <c r="AE271" i="1" s="1"/>
  <c r="Y271" i="1"/>
  <c r="AD233" i="1"/>
  <c r="AO236" i="1"/>
  <c r="AQ238" i="1"/>
  <c r="AS240" i="1"/>
  <c r="AD241" i="1"/>
  <c r="Y244" i="1"/>
  <c r="AD244" i="1" s="1"/>
  <c r="Z245" i="1"/>
  <c r="AE245" i="1" s="1"/>
  <c r="AQ245" i="1" s="1"/>
  <c r="M246" i="1"/>
  <c r="M249" i="1"/>
  <c r="M253" i="1"/>
  <c r="X253" i="1"/>
  <c r="AM254" i="1"/>
  <c r="Z258" i="1"/>
  <c r="AE258" i="1" s="1"/>
  <c r="AQ258" i="1" s="1"/>
  <c r="Y258" i="1"/>
  <c r="AD258" i="1" s="1"/>
  <c r="AS258" i="1" s="1"/>
  <c r="AD263" i="1"/>
  <c r="AO275" i="1"/>
  <c r="AA277" i="1"/>
  <c r="AF277" i="1" s="1"/>
  <c r="AR277" i="1" s="1"/>
  <c r="Z277" i="1"/>
  <c r="AE277" i="1" s="1"/>
  <c r="Y277" i="1"/>
  <c r="AD277" i="1" s="1"/>
  <c r="AR278" i="1"/>
  <c r="AD232" i="1"/>
  <c r="AT232" i="1"/>
  <c r="AE233" i="1"/>
  <c r="AT233" i="1" s="1"/>
  <c r="AS239" i="1"/>
  <c r="AD240" i="1"/>
  <c r="AP240" i="1" s="1"/>
  <c r="AE241" i="1"/>
  <c r="Z244" i="1"/>
  <c r="AE244" i="1" s="1"/>
  <c r="AS247" i="1"/>
  <c r="AO251" i="1"/>
  <c r="AP252" i="1"/>
  <c r="AO257" i="1"/>
  <c r="AS261" i="1"/>
  <c r="AF267" i="1"/>
  <c r="AA268" i="1"/>
  <c r="AF268" i="1" s="1"/>
  <c r="Z268" i="1"/>
  <c r="Y268" i="1"/>
  <c r="AR269" i="1"/>
  <c r="AD271" i="1"/>
  <c r="AP275" i="1"/>
  <c r="AS278" i="1"/>
  <c r="AU278" i="1"/>
  <c r="AD231" i="1"/>
  <c r="AM231" i="1" s="1"/>
  <c r="AE232" i="1"/>
  <c r="AQ232" i="1" s="1"/>
  <c r="AM232" i="1"/>
  <c r="AT239" i="1"/>
  <c r="AM240" i="1"/>
  <c r="AA252" i="1"/>
  <c r="Z252" i="1"/>
  <c r="AE252" i="1" s="1"/>
  <c r="AR257" i="1"/>
  <c r="AF258" i="1"/>
  <c r="AR258" i="1" s="1"/>
  <c r="AT258" i="1"/>
  <c r="AS269" i="1"/>
  <c r="AU269" i="1"/>
  <c r="AU275" i="1"/>
  <c r="AO276" i="1"/>
  <c r="AN276" i="1"/>
  <c r="AA278" i="1"/>
  <c r="AF278" i="1" s="1"/>
  <c r="AO278" i="1" s="1"/>
  <c r="Z278" i="1"/>
  <c r="AE278" i="1" s="1"/>
  <c r="AQ278" i="1" s="1"/>
  <c r="AA280" i="1"/>
  <c r="AF280" i="1" s="1"/>
  <c r="AD230" i="1"/>
  <c r="AM230" i="1" s="1"/>
  <c r="AT230" i="1"/>
  <c r="AE231" i="1"/>
  <c r="AQ231" i="1" s="1"/>
  <c r="AN232" i="1"/>
  <c r="AS237" i="1"/>
  <c r="AD238" i="1"/>
  <c r="AT238" i="1"/>
  <c r="AE239" i="1"/>
  <c r="AQ239" i="1" s="1"/>
  <c r="AM239" i="1"/>
  <c r="BF239" i="1" s="1"/>
  <c r="AN240" i="1"/>
  <c r="V246" i="1"/>
  <c r="V249" i="1"/>
  <c r="Y255" i="1"/>
  <c r="AD255" i="1" s="1"/>
  <c r="X256" i="1"/>
  <c r="W256" i="1"/>
  <c r="V256" i="1"/>
  <c r="M256" i="1"/>
  <c r="AU257" i="1"/>
  <c r="AA261" i="1"/>
  <c r="AF261" i="1" s="1"/>
  <c r="AO261" i="1" s="1"/>
  <c r="Z261" i="1"/>
  <c r="AE261" i="1" s="1"/>
  <c r="AQ261" i="1" s="1"/>
  <c r="AO267" i="1"/>
  <c r="AE268" i="1"/>
  <c r="AN268" i="1" s="1"/>
  <c r="AD268" i="1"/>
  <c r="AP268" i="1" s="1"/>
  <c r="AA269" i="1"/>
  <c r="AF269" i="1" s="1"/>
  <c r="AO269" i="1" s="1"/>
  <c r="Z269" i="1"/>
  <c r="AE269" i="1" s="1"/>
  <c r="AP250" i="1"/>
  <c r="AE251" i="1"/>
  <c r="AN251" i="1" s="1"/>
  <c r="AF252" i="1"/>
  <c r="AO252" i="1" s="1"/>
  <c r="W253" i="1"/>
  <c r="Z254" i="1"/>
  <c r="AE254" i="1" s="1"/>
  <c r="AA255" i="1"/>
  <c r="AF255" i="1" s="1"/>
  <c r="X257" i="1"/>
  <c r="W257" i="1"/>
  <c r="AP257" i="1"/>
  <c r="AE259" i="1"/>
  <c r="AN259" i="1" s="1"/>
  <c r="V262" i="1"/>
  <c r="M262" i="1"/>
  <c r="X262" i="1"/>
  <c r="AT263" i="1"/>
  <c r="AT271" i="1"/>
  <c r="Z275" i="1"/>
  <c r="Y275" i="1"/>
  <c r="AD275" i="1" s="1"/>
  <c r="AS275" i="1" s="1"/>
  <c r="AO277" i="1"/>
  <c r="V279" i="1"/>
  <c r="M279" i="1"/>
  <c r="X279" i="1"/>
  <c r="AT268" i="1"/>
  <c r="X261" i="1"/>
  <c r="M264" i="1"/>
  <c r="M272" i="1"/>
  <c r="M273" i="1"/>
  <c r="M281" i="1"/>
  <c r="AE275" i="1"/>
  <c r="AM275" i="1"/>
  <c r="AP278" i="1"/>
  <c r="Y251" i="1"/>
  <c r="AD251" i="1" s="1"/>
  <c r="AM257" i="1"/>
  <c r="Y259" i="1"/>
  <c r="AD259" i="1" s="1"/>
  <c r="V264" i="1"/>
  <c r="AN266" i="1"/>
  <c r="Y267" i="1"/>
  <c r="AD267" i="1" s="1"/>
  <c r="AQ269" i="1"/>
  <c r="V272" i="1"/>
  <c r="V273" i="1"/>
  <c r="AN275" i="1"/>
  <c r="Y276" i="1"/>
  <c r="AD276" i="1" s="1"/>
  <c r="V281" i="1"/>
  <c r="Z251" i="1"/>
  <c r="AS254" i="1"/>
  <c r="V255" i="1"/>
  <c r="Z259" i="1"/>
  <c r="W264" i="1"/>
  <c r="Z267" i="1"/>
  <c r="AE267" i="1" s="1"/>
  <c r="AT267" i="1" s="1"/>
  <c r="V271" i="1"/>
  <c r="W272" i="1"/>
  <c r="W273" i="1"/>
  <c r="Z276" i="1"/>
  <c r="AE276" i="1" s="1"/>
  <c r="AT276" i="1" s="1"/>
  <c r="V280" i="1"/>
  <c r="W281" i="1"/>
  <c r="K149" i="3"/>
  <c r="C5" i="7"/>
  <c r="D5" i="7"/>
  <c r="L75" i="3"/>
  <c r="L82" i="3"/>
  <c r="L92" i="3"/>
  <c r="L101" i="3"/>
  <c r="L110" i="3"/>
  <c r="L121" i="3"/>
  <c r="L122" i="3"/>
  <c r="L127" i="3"/>
  <c r="L141" i="3"/>
  <c r="L145" i="3"/>
  <c r="L154" i="3"/>
  <c r="L157" i="3"/>
  <c r="L173" i="3"/>
  <c r="L175" i="3"/>
  <c r="L180" i="3"/>
  <c r="L185" i="3"/>
  <c r="L188" i="3"/>
  <c r="L192" i="3"/>
  <c r="L195" i="3"/>
  <c r="L198" i="3"/>
  <c r="L202" i="3"/>
  <c r="L203" i="3"/>
  <c r="L204" i="3"/>
  <c r="L205" i="3"/>
  <c r="L206" i="3"/>
  <c r="L207" i="3"/>
  <c r="L208" i="3"/>
  <c r="L209" i="3"/>
  <c r="L210" i="3"/>
  <c r="L211" i="3"/>
  <c r="L287" i="3"/>
  <c r="L294" i="3"/>
  <c r="L303" i="3"/>
  <c r="L304" i="3"/>
  <c r="L314" i="3"/>
  <c r="L322" i="3"/>
  <c r="L331" i="3"/>
  <c r="L341" i="3"/>
  <c r="L350" i="3"/>
  <c r="L359" i="3"/>
  <c r="L367" i="3"/>
  <c r="L374" i="3"/>
  <c r="L381" i="3"/>
  <c r="L390" i="3"/>
  <c r="L399" i="3"/>
  <c r="L404" i="3"/>
  <c r="L418" i="3"/>
  <c r="L423" i="3"/>
  <c r="L428" i="3"/>
  <c r="L439" i="3"/>
  <c r="L446" i="3"/>
  <c r="L448" i="3"/>
  <c r="L460" i="3"/>
  <c r="L464" i="3"/>
  <c r="L477" i="3"/>
  <c r="L480" i="3"/>
  <c r="L492" i="3"/>
  <c r="L496" i="3"/>
  <c r="L510" i="3"/>
  <c r="L512" i="3"/>
  <c r="L524" i="3"/>
  <c r="L528" i="3"/>
  <c r="L541" i="3"/>
  <c r="L544" i="3"/>
  <c r="L556" i="3"/>
  <c r="L560" i="3"/>
  <c r="L570" i="3"/>
  <c r="L571" i="3"/>
  <c r="L572" i="3"/>
  <c r="L573" i="3"/>
  <c r="L574" i="3"/>
  <c r="L575" i="3"/>
  <c r="L576" i="3"/>
  <c r="L577" i="3"/>
  <c r="L578" i="3"/>
  <c r="L579" i="3"/>
  <c r="L5" i="3"/>
  <c r="L7" i="3"/>
  <c r="L14" i="3"/>
  <c r="L21" i="3"/>
  <c r="L29" i="3"/>
  <c r="L36" i="3"/>
  <c r="L41" i="3"/>
  <c r="L48" i="3"/>
  <c r="L51" i="3"/>
  <c r="L57" i="3"/>
  <c r="L68" i="3"/>
  <c r="L70" i="3"/>
  <c r="L83" i="3"/>
  <c r="L88" i="3"/>
  <c r="L94" i="3"/>
  <c r="L105" i="3"/>
  <c r="L106" i="3"/>
  <c r="L115" i="3"/>
  <c r="L124" i="3"/>
  <c r="L125" i="3"/>
  <c r="L139" i="3"/>
  <c r="L143" i="3"/>
  <c r="L161" i="3"/>
  <c r="L168" i="3"/>
  <c r="L171" i="3"/>
  <c r="L176" i="3"/>
  <c r="L179" i="3"/>
  <c r="L183" i="3"/>
  <c r="L187" i="3"/>
  <c r="L191" i="3"/>
  <c r="L196" i="3"/>
  <c r="L200" i="3"/>
  <c r="L212" i="3"/>
  <c r="L213" i="3"/>
  <c r="L214" i="3"/>
  <c r="L215" i="3"/>
  <c r="L216" i="3"/>
  <c r="L217" i="3"/>
  <c r="L218" i="3"/>
  <c r="L219" i="3"/>
  <c r="L220" i="3"/>
  <c r="L221" i="3"/>
  <c r="L289" i="3"/>
  <c r="L296" i="3"/>
  <c r="L302" i="3"/>
  <c r="L310" i="3"/>
  <c r="L323" i="3"/>
  <c r="L324" i="3"/>
  <c r="L330" i="3"/>
  <c r="L332" i="3"/>
  <c r="L351" i="3"/>
  <c r="L361" i="3"/>
  <c r="L366" i="3"/>
  <c r="L376" i="3"/>
  <c r="L383" i="3"/>
  <c r="L392" i="3"/>
  <c r="L407" i="3"/>
  <c r="L408" i="3"/>
  <c r="L410" i="3"/>
  <c r="L415" i="3"/>
  <c r="L438" i="3"/>
  <c r="L441" i="3"/>
  <c r="L443" i="3"/>
  <c r="L447" i="3"/>
  <c r="L462" i="3"/>
  <c r="L463" i="3"/>
  <c r="L475" i="3"/>
  <c r="L478" i="3"/>
  <c r="L494" i="3"/>
  <c r="L497" i="3"/>
  <c r="L507" i="3"/>
  <c r="L511" i="3"/>
  <c r="L526" i="3"/>
  <c r="L527" i="3"/>
  <c r="L539" i="3"/>
  <c r="L542" i="3"/>
  <c r="L558" i="3"/>
  <c r="L561" i="3"/>
  <c r="L580" i="3"/>
  <c r="L581" i="3"/>
  <c r="L582" i="3"/>
  <c r="L583" i="3"/>
  <c r="L584" i="3"/>
  <c r="L585" i="3"/>
  <c r="L586" i="3"/>
  <c r="L587" i="3"/>
  <c r="L588" i="3"/>
  <c r="L589" i="3"/>
  <c r="L79" i="3"/>
  <c r="L84" i="3"/>
  <c r="L90" i="3"/>
  <c r="L99" i="3"/>
  <c r="L113" i="3"/>
  <c r="L120" i="3"/>
  <c r="L126" i="3"/>
  <c r="L133" i="3"/>
  <c r="L140" i="3"/>
  <c r="L144" i="3"/>
  <c r="L155" i="3"/>
  <c r="L163" i="3"/>
  <c r="L172" i="3"/>
  <c r="L174" i="3"/>
  <c r="L178" i="3"/>
  <c r="L184" i="3"/>
  <c r="L186" i="3"/>
  <c r="L193" i="3"/>
  <c r="L194" i="3"/>
  <c r="L199" i="3"/>
  <c r="L222" i="3"/>
  <c r="L223" i="3"/>
  <c r="L224" i="3"/>
  <c r="L225" i="3"/>
  <c r="L226" i="3"/>
  <c r="L227" i="3"/>
  <c r="L228" i="3"/>
  <c r="L229" i="3"/>
  <c r="L230" i="3"/>
  <c r="L231" i="3"/>
  <c r="L286" i="3"/>
  <c r="L295" i="3"/>
  <c r="L305" i="3"/>
  <c r="L312" i="3"/>
  <c r="L317" i="3"/>
  <c r="L325" i="3"/>
  <c r="L333" i="3"/>
  <c r="L339" i="3"/>
  <c r="L352" i="3"/>
  <c r="L358" i="3"/>
  <c r="L368" i="3"/>
  <c r="L377" i="3"/>
  <c r="L378" i="3"/>
  <c r="L385" i="3"/>
  <c r="L405" i="3"/>
  <c r="L406" i="3"/>
  <c r="L411" i="3"/>
  <c r="L412" i="3"/>
  <c r="L433" i="3"/>
  <c r="L440" i="3"/>
  <c r="L445" i="3"/>
  <c r="L449" i="3"/>
  <c r="L461" i="3"/>
  <c r="L465" i="3"/>
  <c r="L474" i="3"/>
  <c r="L479" i="3"/>
  <c r="L490" i="3"/>
  <c r="L495" i="3"/>
  <c r="L509" i="3"/>
  <c r="L513" i="3"/>
  <c r="L525" i="3"/>
  <c r="L529" i="3"/>
  <c r="L538" i="3"/>
  <c r="L543" i="3"/>
  <c r="L554" i="3"/>
  <c r="L559" i="3"/>
  <c r="L590" i="3"/>
  <c r="L591" i="3"/>
  <c r="L592" i="3"/>
  <c r="L593" i="3"/>
  <c r="L594" i="3"/>
  <c r="L595" i="3"/>
  <c r="L596" i="3"/>
  <c r="L597" i="3"/>
  <c r="L598" i="3"/>
  <c r="L599" i="3"/>
  <c r="L6" i="3"/>
  <c r="L13" i="3"/>
  <c r="L16" i="3"/>
  <c r="L20" i="3"/>
  <c r="L31" i="3"/>
  <c r="L35" i="3"/>
  <c r="L43" i="3"/>
  <c r="L49" i="3"/>
  <c r="L56" i="3"/>
  <c r="L58" i="3"/>
  <c r="L63" i="3"/>
  <c r="L64" i="3"/>
  <c r="L76" i="3"/>
  <c r="L87" i="3"/>
  <c r="L91" i="3"/>
  <c r="L102" i="3"/>
  <c r="L112" i="3"/>
  <c r="L117" i="3"/>
  <c r="L129" i="3"/>
  <c r="L130" i="3"/>
  <c r="L138" i="3"/>
  <c r="L142" i="3"/>
  <c r="L167" i="3"/>
  <c r="L169" i="3"/>
  <c r="L170" i="3"/>
  <c r="L177" i="3"/>
  <c r="L181" i="3"/>
  <c r="L182" i="3"/>
  <c r="L189" i="3"/>
  <c r="L190" i="3"/>
  <c r="L197" i="3"/>
  <c r="L201" i="3"/>
  <c r="L232" i="3"/>
  <c r="L233" i="3"/>
  <c r="L234" i="3"/>
  <c r="L235" i="3"/>
  <c r="L236" i="3"/>
  <c r="L237" i="3"/>
  <c r="L238" i="3"/>
  <c r="L239" i="3"/>
  <c r="L240" i="3"/>
  <c r="L241" i="3"/>
  <c r="L288" i="3"/>
  <c r="L297" i="3"/>
  <c r="L311" i="3"/>
  <c r="L313" i="3"/>
  <c r="L315" i="3"/>
  <c r="L316" i="3"/>
  <c r="L338" i="3"/>
  <c r="L340" i="3"/>
  <c r="L353" i="3"/>
  <c r="L360" i="3"/>
  <c r="L369" i="3"/>
  <c r="L375" i="3"/>
  <c r="L379" i="3"/>
  <c r="L382" i="3"/>
  <c r="L394" i="3"/>
  <c r="L401" i="3"/>
  <c r="L420" i="3"/>
  <c r="L421" i="3"/>
  <c r="L427" i="3"/>
  <c r="L436" i="3"/>
  <c r="L442" i="3"/>
  <c r="L444" i="3"/>
  <c r="L458" i="3"/>
  <c r="L459" i="3"/>
  <c r="L476" i="3"/>
  <c r="L481" i="3"/>
  <c r="L491" i="3"/>
  <c r="L493" i="3"/>
  <c r="L506" i="3"/>
  <c r="L508" i="3"/>
  <c r="L522" i="3"/>
  <c r="L523" i="3"/>
  <c r="L540" i="3"/>
  <c r="L545" i="3"/>
  <c r="L555" i="3"/>
  <c r="L557" i="3"/>
  <c r="L600" i="3"/>
  <c r="L601" i="3"/>
  <c r="L602" i="3"/>
  <c r="L603" i="3"/>
  <c r="L604" i="3"/>
  <c r="L605" i="3"/>
  <c r="L606" i="3"/>
  <c r="L607" i="3"/>
  <c r="L608" i="3"/>
  <c r="L609" i="3"/>
  <c r="L11" i="3"/>
  <c r="L12" i="3"/>
  <c r="L15" i="3"/>
  <c r="L22" i="3"/>
  <c r="L30" i="3"/>
  <c r="L37" i="3"/>
  <c r="L42" i="3"/>
  <c r="L47" i="3"/>
  <c r="L50" i="3"/>
  <c r="L52" i="3"/>
  <c r="L62" i="3"/>
  <c r="L69" i="3"/>
  <c r="K12" i="3"/>
  <c r="K15" i="3"/>
  <c r="K22" i="3"/>
  <c r="K30" i="3"/>
  <c r="K37" i="3"/>
  <c r="K42" i="3"/>
  <c r="K47" i="3"/>
  <c r="K50" i="3"/>
  <c r="K52" i="3"/>
  <c r="K62" i="3"/>
  <c r="K69" i="3"/>
  <c r="K8" i="3"/>
  <c r="K10" i="3"/>
  <c r="K19" i="3"/>
  <c r="K24" i="3"/>
  <c r="K26" i="3"/>
  <c r="K32" i="3"/>
  <c r="K39" i="3"/>
  <c r="K45" i="3"/>
  <c r="K53" i="3"/>
  <c r="K61" i="3"/>
  <c r="K67" i="3"/>
  <c r="K73" i="3"/>
  <c r="K75" i="3"/>
  <c r="K82" i="3"/>
  <c r="K92" i="3"/>
  <c r="K101" i="3"/>
  <c r="K110" i="3"/>
  <c r="K121" i="3"/>
  <c r="K122" i="3"/>
  <c r="K127" i="3"/>
  <c r="K80" i="3"/>
  <c r="K85" i="3"/>
  <c r="K97" i="3"/>
  <c r="K98" i="3"/>
  <c r="K108" i="3"/>
  <c r="K119" i="3"/>
  <c r="K131" i="3"/>
  <c r="K134" i="3"/>
  <c r="K141" i="3"/>
  <c r="K145" i="3"/>
  <c r="K154" i="3"/>
  <c r="K157" i="3"/>
  <c r="K153" i="3"/>
  <c r="K164" i="3"/>
  <c r="K166" i="3"/>
  <c r="K173" i="3"/>
  <c r="K175" i="3"/>
  <c r="K180" i="3"/>
  <c r="K185" i="3"/>
  <c r="K188" i="3"/>
  <c r="K192" i="3"/>
  <c r="K195" i="3"/>
  <c r="K198" i="3"/>
  <c r="K202" i="3"/>
  <c r="K203" i="3"/>
  <c r="K204" i="3"/>
  <c r="K205" i="3"/>
  <c r="K206" i="3"/>
  <c r="K207" i="3"/>
  <c r="K208" i="3"/>
  <c r="K209" i="3"/>
  <c r="K210" i="3"/>
  <c r="K211" i="3"/>
  <c r="K242" i="3"/>
  <c r="K243" i="3"/>
  <c r="K244" i="3"/>
  <c r="K245" i="3"/>
  <c r="K246" i="3"/>
  <c r="K247" i="3"/>
  <c r="K248" i="3"/>
  <c r="K249" i="3"/>
  <c r="K250" i="3"/>
  <c r="K251" i="3"/>
  <c r="K287" i="3"/>
  <c r="K294" i="3"/>
  <c r="K303" i="3"/>
  <c r="K304" i="3"/>
  <c r="K314" i="3"/>
  <c r="K322" i="3"/>
  <c r="K331" i="3"/>
  <c r="K341" i="3"/>
  <c r="K350" i="3"/>
  <c r="K359" i="3"/>
  <c r="K367" i="3"/>
  <c r="K374" i="3"/>
  <c r="K283" i="3"/>
  <c r="K284" i="3"/>
  <c r="K298" i="3"/>
  <c r="K308" i="3"/>
  <c r="K321" i="3"/>
  <c r="K327" i="3"/>
  <c r="K334" i="3"/>
  <c r="K345" i="3"/>
  <c r="K348" i="3"/>
  <c r="K349" i="3"/>
  <c r="K362" i="3"/>
  <c r="K371" i="3"/>
  <c r="K381" i="3"/>
  <c r="K390" i="3"/>
  <c r="K399" i="3"/>
  <c r="K404" i="3"/>
  <c r="K418" i="3"/>
  <c r="K423" i="3"/>
  <c r="K428" i="3"/>
  <c r="K439" i="3"/>
  <c r="K388" i="3"/>
  <c r="K391" i="3"/>
  <c r="K398" i="3"/>
  <c r="K409" i="3"/>
  <c r="K413" i="3"/>
  <c r="K422" i="3"/>
  <c r="K429" i="3"/>
  <c r="K432" i="3"/>
  <c r="K446" i="3"/>
  <c r="K448" i="3"/>
  <c r="K460" i="3"/>
  <c r="K464" i="3"/>
  <c r="K477" i="3"/>
  <c r="K480" i="3"/>
  <c r="K492" i="3"/>
  <c r="K496" i="3"/>
  <c r="K453" i="3"/>
  <c r="K457" i="3"/>
  <c r="K472" i="3"/>
  <c r="K473" i="3"/>
  <c r="K482" i="3"/>
  <c r="K489" i="3"/>
  <c r="K502" i="3"/>
  <c r="K504" i="3"/>
  <c r="K510" i="3"/>
  <c r="K512" i="3"/>
  <c r="K524" i="3"/>
  <c r="K528" i="3"/>
  <c r="K541" i="3"/>
  <c r="K544" i="3"/>
  <c r="K556" i="3"/>
  <c r="K560" i="3"/>
  <c r="K517" i="3"/>
  <c r="K521" i="3"/>
  <c r="K536" i="3"/>
  <c r="K537" i="3"/>
  <c r="K546" i="3"/>
  <c r="K553" i="3"/>
  <c r="K566" i="3"/>
  <c r="K568" i="3"/>
  <c r="K570" i="3"/>
  <c r="K571" i="3"/>
  <c r="K572" i="3"/>
  <c r="K573" i="3"/>
  <c r="K574" i="3"/>
  <c r="K575" i="3"/>
  <c r="K576" i="3"/>
  <c r="K577" i="3"/>
  <c r="K578" i="3"/>
  <c r="K579" i="3"/>
  <c r="K610" i="3"/>
  <c r="K611" i="3"/>
  <c r="K612" i="3"/>
  <c r="K613" i="3"/>
  <c r="K614" i="3"/>
  <c r="K615" i="3"/>
  <c r="K616" i="3"/>
  <c r="K617" i="3"/>
  <c r="K618" i="3"/>
  <c r="K619" i="3"/>
  <c r="K5" i="3"/>
  <c r="K7" i="3"/>
  <c r="K14" i="3"/>
  <c r="K21" i="3"/>
  <c r="K29" i="3"/>
  <c r="K36" i="3"/>
  <c r="K41" i="3"/>
  <c r="K48" i="3"/>
  <c r="K51" i="3"/>
  <c r="K57" i="3"/>
  <c r="K68" i="3"/>
  <c r="K70" i="3"/>
  <c r="K2" i="3"/>
  <c r="K9" i="3"/>
  <c r="K17" i="3"/>
  <c r="K18" i="3"/>
  <c r="K28" i="3"/>
  <c r="K34" i="3"/>
  <c r="K38" i="3"/>
  <c r="K44" i="3"/>
  <c r="K54" i="3"/>
  <c r="K60" i="3"/>
  <c r="K65" i="3"/>
  <c r="K72" i="3"/>
  <c r="K83" i="3"/>
  <c r="K88" i="3"/>
  <c r="K94" i="3"/>
  <c r="K105" i="3"/>
  <c r="K106" i="3"/>
  <c r="K115" i="3"/>
  <c r="K124" i="3"/>
  <c r="K125" i="3"/>
  <c r="K81" i="3"/>
  <c r="K86" i="3"/>
  <c r="K96" i="3"/>
  <c r="K103" i="3"/>
  <c r="K109" i="3"/>
  <c r="K116" i="3"/>
  <c r="K135" i="3"/>
  <c r="K136" i="3"/>
  <c r="K139" i="3"/>
  <c r="K143" i="3"/>
  <c r="K161" i="3"/>
  <c r="K168" i="3"/>
  <c r="K147" i="3"/>
  <c r="K151" i="3"/>
  <c r="K156" i="3"/>
  <c r="K158" i="3"/>
  <c r="K171" i="3"/>
  <c r="K176" i="3"/>
  <c r="K179" i="3"/>
  <c r="K183" i="3"/>
  <c r="K187" i="3"/>
  <c r="K191" i="3"/>
  <c r="K196" i="3"/>
  <c r="K200" i="3"/>
  <c r="K212" i="3"/>
  <c r="K213" i="3"/>
  <c r="K214" i="3"/>
  <c r="K215" i="3"/>
  <c r="K216" i="3"/>
  <c r="K217" i="3"/>
  <c r="K218" i="3"/>
  <c r="K219" i="3"/>
  <c r="K220" i="3"/>
  <c r="K221" i="3"/>
  <c r="K252" i="3"/>
  <c r="K253" i="3"/>
  <c r="K254" i="3"/>
  <c r="K255" i="3"/>
  <c r="K256" i="3"/>
  <c r="K257" i="3"/>
  <c r="K258" i="3"/>
  <c r="K259" i="3"/>
  <c r="K260" i="3"/>
  <c r="K261" i="3"/>
  <c r="K289" i="3"/>
  <c r="K296" i="3"/>
  <c r="K302" i="3"/>
  <c r="K310" i="3"/>
  <c r="K323" i="3"/>
  <c r="K324" i="3"/>
  <c r="K330" i="3"/>
  <c r="K332" i="3"/>
  <c r="K351" i="3"/>
  <c r="K361" i="3"/>
  <c r="K366" i="3"/>
  <c r="K376" i="3"/>
  <c r="K282" i="3"/>
  <c r="K291" i="3"/>
  <c r="K307" i="3"/>
  <c r="K309" i="3"/>
  <c r="K318" i="3"/>
  <c r="K320" i="3"/>
  <c r="K337" i="3"/>
  <c r="K344" i="3"/>
  <c r="K347" i="3"/>
  <c r="K356" i="3"/>
  <c r="K363" i="3"/>
  <c r="K372" i="3"/>
  <c r="K383" i="3"/>
  <c r="K392" i="3"/>
  <c r="K407" i="3"/>
  <c r="K408" i="3"/>
  <c r="K410" i="3"/>
  <c r="K415" i="3"/>
  <c r="K438" i="3"/>
  <c r="K441" i="3"/>
  <c r="K380" i="3"/>
  <c r="K387" i="3"/>
  <c r="K395" i="3"/>
  <c r="K396" i="3"/>
  <c r="K417" i="3"/>
  <c r="K424" i="3"/>
  <c r="K434" i="3"/>
  <c r="K437" i="3"/>
  <c r="K443" i="3"/>
  <c r="K447" i="3"/>
  <c r="K462" i="3"/>
  <c r="K463" i="3"/>
  <c r="K475" i="3"/>
  <c r="K478" i="3"/>
  <c r="K494" i="3"/>
  <c r="K497" i="3"/>
  <c r="K452" i="3"/>
  <c r="K454" i="3"/>
  <c r="K467" i="3"/>
  <c r="K468" i="3"/>
  <c r="K486" i="3"/>
  <c r="K487" i="3"/>
  <c r="K499" i="3"/>
  <c r="K505" i="3"/>
  <c r="K507" i="3"/>
  <c r="K511" i="3"/>
  <c r="K526" i="3"/>
  <c r="K527" i="3"/>
  <c r="K539" i="3"/>
  <c r="K542" i="3"/>
  <c r="K558" i="3"/>
  <c r="K561" i="3"/>
  <c r="K516" i="3"/>
  <c r="K518" i="3"/>
  <c r="K531" i="3"/>
  <c r="K532" i="3"/>
  <c r="K550" i="3"/>
  <c r="K551" i="3"/>
  <c r="K563" i="3"/>
  <c r="K569" i="3"/>
  <c r="K580" i="3"/>
  <c r="K581" i="3"/>
  <c r="K582" i="3"/>
  <c r="K583" i="3"/>
  <c r="K584" i="3"/>
  <c r="K585" i="3"/>
  <c r="K586" i="3"/>
  <c r="K587" i="3"/>
  <c r="K588" i="3"/>
  <c r="K589" i="3"/>
  <c r="K620" i="3"/>
  <c r="K621" i="3"/>
  <c r="K622" i="3"/>
  <c r="K623" i="3"/>
  <c r="K624" i="3"/>
  <c r="K625" i="3"/>
  <c r="K626" i="3"/>
  <c r="K627" i="3"/>
  <c r="K628" i="3"/>
  <c r="K629" i="3"/>
  <c r="K79" i="3"/>
  <c r="K84" i="3"/>
  <c r="K90" i="3"/>
  <c r="K99" i="3"/>
  <c r="K113" i="3"/>
  <c r="K120" i="3"/>
  <c r="K126" i="3"/>
  <c r="K133" i="3"/>
  <c r="K74" i="3"/>
  <c r="K77" i="3"/>
  <c r="K95" i="3"/>
  <c r="K104" i="3"/>
  <c r="K107" i="3"/>
  <c r="K118" i="3"/>
  <c r="K132" i="3"/>
  <c r="K137" i="3"/>
  <c r="K140" i="3"/>
  <c r="K144" i="3"/>
  <c r="K155" i="3"/>
  <c r="K163" i="3"/>
  <c r="K148" i="3"/>
  <c r="K152" i="3"/>
  <c r="K159" i="3"/>
  <c r="K165" i="3"/>
  <c r="K172" i="3"/>
  <c r="K174" i="3"/>
  <c r="K178" i="3"/>
  <c r="K184" i="3"/>
  <c r="K186" i="3"/>
  <c r="K193" i="3"/>
  <c r="K194" i="3"/>
  <c r="K199" i="3"/>
  <c r="K222" i="3"/>
  <c r="K223" i="3"/>
  <c r="K224" i="3"/>
  <c r="K225" i="3"/>
  <c r="K226" i="3"/>
  <c r="K227" i="3"/>
  <c r="K228" i="3"/>
  <c r="K229" i="3"/>
  <c r="K230" i="3"/>
  <c r="K231" i="3"/>
  <c r="K262" i="3"/>
  <c r="K263" i="3"/>
  <c r="K264" i="3"/>
  <c r="K265" i="3"/>
  <c r="K266" i="3"/>
  <c r="K267" i="3"/>
  <c r="K268" i="3"/>
  <c r="K269" i="3"/>
  <c r="K270" i="3"/>
  <c r="K271" i="3"/>
  <c r="K286" i="3"/>
  <c r="K295" i="3"/>
  <c r="K305" i="3"/>
  <c r="K312" i="3"/>
  <c r="K317" i="3"/>
  <c r="K325" i="3"/>
  <c r="K333" i="3"/>
  <c r="K339" i="3"/>
  <c r="K352" i="3"/>
  <c r="K358" i="3"/>
  <c r="K368" i="3"/>
  <c r="K377" i="3"/>
  <c r="K292" i="3"/>
  <c r="K293" i="3"/>
  <c r="K300" i="3"/>
  <c r="K306" i="3"/>
  <c r="K326" i="3"/>
  <c r="K329" i="3"/>
  <c r="K342" i="3"/>
  <c r="K343" i="3"/>
  <c r="K354" i="3"/>
  <c r="K355" i="3"/>
  <c r="K364" i="3"/>
  <c r="K373" i="3"/>
  <c r="K378" i="3"/>
  <c r="K385" i="3"/>
  <c r="K405" i="3"/>
  <c r="K406" i="3"/>
  <c r="K411" i="3"/>
  <c r="K412" i="3"/>
  <c r="K433" i="3"/>
  <c r="K440" i="3"/>
  <c r="K384" i="3"/>
  <c r="K393" i="3"/>
  <c r="K397" i="3"/>
  <c r="K402" i="3"/>
  <c r="K414" i="3"/>
  <c r="K419" i="3"/>
  <c r="K426" i="3"/>
  <c r="K435" i="3"/>
  <c r="K445" i="3"/>
  <c r="K449" i="3"/>
  <c r="K461" i="3"/>
  <c r="K465" i="3"/>
  <c r="K474" i="3"/>
  <c r="K479" i="3"/>
  <c r="K490" i="3"/>
  <c r="K495" i="3"/>
  <c r="K451" i="3"/>
  <c r="K456" i="3"/>
  <c r="K469" i="3"/>
  <c r="K470" i="3"/>
  <c r="K483" i="3"/>
  <c r="K488" i="3"/>
  <c r="K498" i="3"/>
  <c r="K501" i="3"/>
  <c r="K509" i="3"/>
  <c r="K513" i="3"/>
  <c r="K525" i="3"/>
  <c r="K529" i="3"/>
  <c r="K538" i="3"/>
  <c r="K543" i="3"/>
  <c r="K554" i="3"/>
  <c r="K559" i="3"/>
  <c r="K515" i="3"/>
  <c r="K520" i="3"/>
  <c r="K533" i="3"/>
  <c r="K534" i="3"/>
  <c r="K547" i="3"/>
  <c r="K552" i="3"/>
  <c r="K562" i="3"/>
  <c r="K565" i="3"/>
  <c r="K590" i="3"/>
  <c r="K591" i="3"/>
  <c r="K592" i="3"/>
  <c r="K593" i="3"/>
  <c r="K594" i="3"/>
  <c r="K595" i="3"/>
  <c r="K596" i="3"/>
  <c r="K597" i="3"/>
  <c r="K598" i="3"/>
  <c r="K599" i="3"/>
  <c r="K630" i="3"/>
  <c r="K631" i="3"/>
  <c r="K632" i="3"/>
  <c r="K633" i="3"/>
  <c r="K634" i="3"/>
  <c r="K635" i="3"/>
  <c r="K636" i="3"/>
  <c r="K637" i="3"/>
  <c r="K638" i="3"/>
  <c r="K639" i="3"/>
  <c r="K6" i="3"/>
  <c r="K13" i="3"/>
  <c r="K16" i="3"/>
  <c r="K20" i="3"/>
  <c r="K31" i="3"/>
  <c r="K35" i="3"/>
  <c r="K43" i="3"/>
  <c r="K49" i="3"/>
  <c r="K56" i="3"/>
  <c r="K58" i="3"/>
  <c r="K63" i="3"/>
  <c r="K64" i="3"/>
  <c r="K3" i="3"/>
  <c r="K4" i="3"/>
  <c r="K23" i="3"/>
  <c r="K25" i="3"/>
  <c r="K27" i="3"/>
  <c r="K33" i="3"/>
  <c r="K40" i="3"/>
  <c r="K46" i="3"/>
  <c r="K55" i="3"/>
  <c r="K59" i="3"/>
  <c r="K66" i="3"/>
  <c r="K71" i="3"/>
  <c r="K76" i="3"/>
  <c r="K87" i="3"/>
  <c r="K91" i="3"/>
  <c r="K102" i="3"/>
  <c r="K112" i="3"/>
  <c r="K117" i="3"/>
  <c r="K129" i="3"/>
  <c r="K130" i="3"/>
  <c r="K78" i="3"/>
  <c r="K89" i="3"/>
  <c r="K93" i="3"/>
  <c r="K100" i="3"/>
  <c r="K111" i="3"/>
  <c r="K114" i="3"/>
  <c r="K123" i="3"/>
  <c r="K128" i="3"/>
  <c r="K138" i="3"/>
  <c r="K142" i="3"/>
  <c r="K167" i="3"/>
  <c r="K169" i="3"/>
  <c r="K146" i="3"/>
  <c r="K150" i="3"/>
  <c r="K160" i="3"/>
  <c r="K162" i="3"/>
  <c r="K170" i="3"/>
  <c r="K177" i="3"/>
  <c r="K181" i="3"/>
  <c r="K182" i="3"/>
  <c r="K189" i="3"/>
  <c r="K190" i="3"/>
  <c r="K197" i="3"/>
  <c r="K201" i="3"/>
  <c r="K232" i="3"/>
  <c r="K233" i="3"/>
  <c r="K234" i="3"/>
  <c r="K235" i="3"/>
  <c r="K236" i="3"/>
  <c r="K237" i="3"/>
  <c r="K238" i="3"/>
  <c r="K239" i="3"/>
  <c r="K240" i="3"/>
  <c r="K241" i="3"/>
  <c r="K272" i="3"/>
  <c r="K273" i="3"/>
  <c r="K274" i="3"/>
  <c r="K275" i="3"/>
  <c r="K276" i="3"/>
  <c r="K277" i="3"/>
  <c r="K278" i="3"/>
  <c r="K279" i="3"/>
  <c r="K280" i="3"/>
  <c r="K281" i="3"/>
  <c r="K288" i="3"/>
  <c r="K297" i="3"/>
  <c r="K311" i="3"/>
  <c r="K313" i="3"/>
  <c r="K315" i="3"/>
  <c r="K316" i="3"/>
  <c r="K338" i="3"/>
  <c r="K340" i="3"/>
  <c r="K353" i="3"/>
  <c r="K360" i="3"/>
  <c r="K369" i="3"/>
  <c r="K375" i="3"/>
  <c r="K285" i="3"/>
  <c r="K290" i="3"/>
  <c r="K299" i="3"/>
  <c r="K301" i="3"/>
  <c r="K319" i="3"/>
  <c r="K328" i="3"/>
  <c r="K335" i="3"/>
  <c r="K336" i="3"/>
  <c r="K346" i="3"/>
  <c r="K357" i="3"/>
  <c r="K365" i="3"/>
  <c r="K370" i="3"/>
  <c r="K379" i="3"/>
  <c r="K382" i="3"/>
  <c r="K394" i="3"/>
  <c r="K401" i="3"/>
  <c r="K420" i="3"/>
  <c r="K421" i="3"/>
  <c r="K427" i="3"/>
  <c r="K436" i="3"/>
  <c r="K386" i="3"/>
  <c r="K389" i="3"/>
  <c r="K400" i="3"/>
  <c r="K403" i="3"/>
  <c r="K416" i="3"/>
  <c r="K425" i="3"/>
  <c r="K430" i="3"/>
  <c r="K431" i="3"/>
  <c r="K442" i="3"/>
  <c r="K444" i="3"/>
  <c r="K458" i="3"/>
  <c r="K459" i="3"/>
  <c r="K476" i="3"/>
  <c r="K481" i="3"/>
  <c r="K491" i="3"/>
  <c r="K493" i="3"/>
  <c r="K450" i="3"/>
  <c r="K455" i="3"/>
  <c r="K466" i="3"/>
  <c r="K471" i="3"/>
  <c r="K484" i="3"/>
  <c r="K485" i="3"/>
  <c r="K500" i="3"/>
  <c r="K503" i="3"/>
  <c r="K506" i="3"/>
  <c r="K508" i="3"/>
  <c r="K522" i="3"/>
  <c r="K523" i="3"/>
  <c r="K540" i="3"/>
  <c r="K545" i="3"/>
  <c r="K555" i="3"/>
  <c r="K557" i="3"/>
  <c r="K514" i="3"/>
  <c r="K519" i="3"/>
  <c r="K530" i="3"/>
  <c r="K535" i="3"/>
  <c r="K548" i="3"/>
  <c r="K549" i="3"/>
  <c r="K564" i="3"/>
  <c r="K567" i="3"/>
  <c r="K600" i="3"/>
  <c r="K601" i="3"/>
  <c r="K602" i="3"/>
  <c r="K603" i="3"/>
  <c r="K604" i="3"/>
  <c r="K605" i="3"/>
  <c r="K606" i="3"/>
  <c r="K607" i="3"/>
  <c r="K608" i="3"/>
  <c r="K609" i="3"/>
  <c r="K640" i="3"/>
  <c r="K641" i="3"/>
  <c r="K642" i="3"/>
  <c r="K643" i="3"/>
  <c r="K644" i="3"/>
  <c r="K645" i="3"/>
  <c r="K646" i="3"/>
  <c r="K647" i="3"/>
  <c r="K648" i="3"/>
  <c r="K649" i="3"/>
  <c r="K11" i="3"/>
  <c r="C42" i="7"/>
  <c r="Y10" i="3"/>
  <c r="Z10" i="3"/>
  <c r="AA10" i="3"/>
  <c r="Z11" i="3"/>
  <c r="AA11" i="3"/>
  <c r="Y12" i="3"/>
  <c r="Z12" i="3"/>
  <c r="AA12" i="3"/>
  <c r="Y15" i="3"/>
  <c r="Z15" i="3"/>
  <c r="AA15" i="3"/>
  <c r="Y19" i="3"/>
  <c r="Z19" i="3"/>
  <c r="AA19" i="3"/>
  <c r="Y22" i="3"/>
  <c r="Z22" i="3"/>
  <c r="AA22" i="3"/>
  <c r="Y24" i="3"/>
  <c r="Z24" i="3"/>
  <c r="AA24" i="3"/>
  <c r="Y26" i="3"/>
  <c r="Z26" i="3"/>
  <c r="AA26" i="3"/>
  <c r="Y30" i="3"/>
  <c r="Z30" i="3"/>
  <c r="AA30" i="3"/>
  <c r="Y32" i="3"/>
  <c r="Z32" i="3"/>
  <c r="AA32" i="3"/>
  <c r="Y37" i="3"/>
  <c r="Z37" i="3"/>
  <c r="AA37" i="3"/>
  <c r="Y39" i="3"/>
  <c r="Z39" i="3"/>
  <c r="AA39" i="3"/>
  <c r="Y42" i="3"/>
  <c r="Z42" i="3"/>
  <c r="AA42" i="3"/>
  <c r="Y45" i="3"/>
  <c r="Z45" i="3"/>
  <c r="AA45" i="3"/>
  <c r="Y47" i="3"/>
  <c r="Z47" i="3"/>
  <c r="AA47" i="3"/>
  <c r="Y50" i="3"/>
  <c r="Z50" i="3"/>
  <c r="AA50" i="3"/>
  <c r="Y52" i="3"/>
  <c r="Z52" i="3"/>
  <c r="AA52" i="3"/>
  <c r="Y53" i="3"/>
  <c r="Z53" i="3"/>
  <c r="AA53" i="3"/>
  <c r="Y61" i="3"/>
  <c r="Z61" i="3"/>
  <c r="AA61" i="3"/>
  <c r="Y62" i="3"/>
  <c r="Z62" i="3"/>
  <c r="AA62" i="3"/>
  <c r="Y67" i="3"/>
  <c r="Z67" i="3"/>
  <c r="AA67" i="3"/>
  <c r="Y69" i="3"/>
  <c r="Z69" i="3"/>
  <c r="AA69" i="3"/>
  <c r="Y73" i="3"/>
  <c r="Z73" i="3"/>
  <c r="AA73" i="3"/>
  <c r="Z2" i="3"/>
  <c r="AF2" i="3" s="1"/>
  <c r="AA2" i="3"/>
  <c r="Y5" i="3"/>
  <c r="Z5" i="3"/>
  <c r="AA5" i="3"/>
  <c r="Y7" i="3"/>
  <c r="Z7" i="3"/>
  <c r="AA7" i="3"/>
  <c r="Y9" i="3"/>
  <c r="AE9" i="3" s="1"/>
  <c r="Z9" i="3"/>
  <c r="AA9" i="3"/>
  <c r="Y14" i="3"/>
  <c r="Z14" i="3"/>
  <c r="AA14" i="3"/>
  <c r="Y17" i="3"/>
  <c r="Z17" i="3"/>
  <c r="AA17" i="3"/>
  <c r="AG17" i="3" s="1"/>
  <c r="Y18" i="3"/>
  <c r="Z18" i="3"/>
  <c r="AA18" i="3"/>
  <c r="Y21" i="3"/>
  <c r="Z21" i="3"/>
  <c r="AA21" i="3"/>
  <c r="Y28" i="3"/>
  <c r="Z28" i="3"/>
  <c r="AF28" i="3" s="1"/>
  <c r="AA28" i="3"/>
  <c r="Y29" i="3"/>
  <c r="Z29" i="3"/>
  <c r="AA29" i="3"/>
  <c r="Y34" i="3"/>
  <c r="Z34" i="3"/>
  <c r="AA34" i="3"/>
  <c r="Y36" i="3"/>
  <c r="AE36" i="3" s="1"/>
  <c r="Z36" i="3"/>
  <c r="AA36" i="3"/>
  <c r="Y38" i="3"/>
  <c r="Z38" i="3"/>
  <c r="AA38" i="3"/>
  <c r="Y41" i="3"/>
  <c r="Z41" i="3"/>
  <c r="AA41" i="3"/>
  <c r="AG41" i="3" s="1"/>
  <c r="Y44" i="3"/>
  <c r="Z44" i="3"/>
  <c r="AA44" i="3"/>
  <c r="Y48" i="3"/>
  <c r="Z48" i="3"/>
  <c r="AA48" i="3"/>
  <c r="Y51" i="3"/>
  <c r="Z51" i="3"/>
  <c r="AF51" i="3" s="1"/>
  <c r="AA51" i="3"/>
  <c r="Y54" i="3"/>
  <c r="Z54" i="3"/>
  <c r="AA54" i="3"/>
  <c r="Y57" i="3"/>
  <c r="Z57" i="3"/>
  <c r="AA57" i="3"/>
  <c r="Y60" i="3"/>
  <c r="AE60" i="3" s="1"/>
  <c r="Z60" i="3"/>
  <c r="AA60" i="3"/>
  <c r="Y65" i="3"/>
  <c r="Z65" i="3"/>
  <c r="AA65" i="3"/>
  <c r="Y68" i="3"/>
  <c r="Z68" i="3"/>
  <c r="AA68" i="3"/>
  <c r="AG68" i="3" s="1"/>
  <c r="Y70" i="3"/>
  <c r="Z70" i="3"/>
  <c r="AA70" i="3"/>
  <c r="Y72" i="3"/>
  <c r="Z72" i="3"/>
  <c r="AA72" i="3"/>
  <c r="Y3" i="3"/>
  <c r="Z3" i="3"/>
  <c r="AF3" i="3" s="1"/>
  <c r="AA3" i="3"/>
  <c r="Y4" i="3"/>
  <c r="Z4" i="3"/>
  <c r="AA4" i="3"/>
  <c r="Y6" i="3"/>
  <c r="Z6" i="3"/>
  <c r="AA6" i="3"/>
  <c r="Y13" i="3"/>
  <c r="AE13" i="3" s="1"/>
  <c r="Z13" i="3"/>
  <c r="AA13" i="3"/>
  <c r="Y16" i="3"/>
  <c r="Z16" i="3"/>
  <c r="AA16" i="3"/>
  <c r="Y20" i="3"/>
  <c r="Z20" i="3"/>
  <c r="AA20" i="3"/>
  <c r="AG20" i="3" s="1"/>
  <c r="Y23" i="3"/>
  <c r="Z23" i="3"/>
  <c r="AA23" i="3"/>
  <c r="Y25" i="3"/>
  <c r="Z25" i="3"/>
  <c r="AA25" i="3"/>
  <c r="Y27" i="3"/>
  <c r="Z27" i="3"/>
  <c r="AF27" i="3" s="1"/>
  <c r="AA27" i="3"/>
  <c r="Y31" i="3"/>
  <c r="Z31" i="3"/>
  <c r="AA31" i="3"/>
  <c r="Y33" i="3"/>
  <c r="Z33" i="3"/>
  <c r="AA33" i="3"/>
  <c r="Y35" i="3"/>
  <c r="AE35" i="3" s="1"/>
  <c r="Z35" i="3"/>
  <c r="AA35" i="3"/>
  <c r="Y40" i="3"/>
  <c r="Z40" i="3"/>
  <c r="AA40" i="3"/>
  <c r="Y43" i="3"/>
  <c r="Z43" i="3"/>
  <c r="AA43" i="3"/>
  <c r="AG43" i="3" s="1"/>
  <c r="Y46" i="3"/>
  <c r="Z46" i="3"/>
  <c r="AA46" i="3"/>
  <c r="Y49" i="3"/>
  <c r="Z49" i="3"/>
  <c r="AA49" i="3"/>
  <c r="Y55" i="3"/>
  <c r="Z55" i="3"/>
  <c r="AF55" i="3" s="1"/>
  <c r="AA55" i="3"/>
  <c r="Y56" i="3"/>
  <c r="Z56" i="3"/>
  <c r="AA56" i="3"/>
  <c r="Y58" i="3"/>
  <c r="Z58" i="3"/>
  <c r="AA58" i="3"/>
  <c r="Y59" i="3"/>
  <c r="AE59" i="3" s="1"/>
  <c r="Z59" i="3"/>
  <c r="AA59" i="3"/>
  <c r="Y63" i="3"/>
  <c r="Z63" i="3"/>
  <c r="AA63" i="3"/>
  <c r="Y64" i="3"/>
  <c r="Z64" i="3"/>
  <c r="AA64" i="3"/>
  <c r="AG64" i="3" s="1"/>
  <c r="Y66" i="3"/>
  <c r="Z66" i="3"/>
  <c r="AA66" i="3"/>
  <c r="Y71" i="3"/>
  <c r="Z71" i="3"/>
  <c r="AA71" i="3"/>
  <c r="Y75" i="3"/>
  <c r="Z75" i="3"/>
  <c r="AF75" i="3" s="1"/>
  <c r="AA75" i="3"/>
  <c r="AB75" i="3"/>
  <c r="AC75" i="3"/>
  <c r="AD75" i="3"/>
  <c r="Y80" i="3"/>
  <c r="Z80" i="3"/>
  <c r="AA80" i="3"/>
  <c r="AB80" i="3"/>
  <c r="AC80" i="3"/>
  <c r="AD80" i="3"/>
  <c r="Y82" i="3"/>
  <c r="Z82" i="3"/>
  <c r="AA82" i="3"/>
  <c r="AB82" i="3"/>
  <c r="AC82" i="3"/>
  <c r="AD82" i="3"/>
  <c r="Y85" i="3"/>
  <c r="Z85" i="3"/>
  <c r="AA85" i="3"/>
  <c r="AB85" i="3"/>
  <c r="AC85" i="3"/>
  <c r="AD85" i="3"/>
  <c r="Y92" i="3"/>
  <c r="Z92" i="3"/>
  <c r="AF92" i="3" s="1"/>
  <c r="AA92" i="3"/>
  <c r="AB92" i="3"/>
  <c r="AC92" i="3"/>
  <c r="AD92" i="3"/>
  <c r="Y97" i="3"/>
  <c r="Z97" i="3"/>
  <c r="AA97" i="3"/>
  <c r="AB97" i="3"/>
  <c r="AC97" i="3"/>
  <c r="AD97" i="3"/>
  <c r="Y98" i="3"/>
  <c r="Z98" i="3"/>
  <c r="AA98" i="3"/>
  <c r="AB98" i="3"/>
  <c r="AC98" i="3"/>
  <c r="AD98" i="3"/>
  <c r="Y101" i="3"/>
  <c r="Z101" i="3"/>
  <c r="AA101" i="3"/>
  <c r="AB101" i="3"/>
  <c r="AC101" i="3"/>
  <c r="AD101" i="3"/>
  <c r="Y108" i="3"/>
  <c r="Z108" i="3"/>
  <c r="AF108" i="3" s="1"/>
  <c r="AA108" i="3"/>
  <c r="AB108" i="3"/>
  <c r="AC108" i="3"/>
  <c r="AD108" i="3"/>
  <c r="Y110" i="3"/>
  <c r="Z110" i="3"/>
  <c r="AA110" i="3"/>
  <c r="AB110" i="3"/>
  <c r="AC110" i="3"/>
  <c r="AD110" i="3"/>
  <c r="Y119" i="3"/>
  <c r="Z119" i="3"/>
  <c r="AA119" i="3"/>
  <c r="AB119" i="3"/>
  <c r="AC119" i="3"/>
  <c r="AD119" i="3"/>
  <c r="Y121" i="3"/>
  <c r="Z121" i="3"/>
  <c r="AA121" i="3"/>
  <c r="AB121" i="3"/>
  <c r="AC121" i="3"/>
  <c r="AD121" i="3"/>
  <c r="Y122" i="3"/>
  <c r="Z122" i="3"/>
  <c r="AF122" i="3" s="1"/>
  <c r="AA122" i="3"/>
  <c r="AB122" i="3"/>
  <c r="AC122" i="3"/>
  <c r="AD122" i="3"/>
  <c r="Y127" i="3"/>
  <c r="Z127" i="3"/>
  <c r="AA127" i="3"/>
  <c r="AB127" i="3"/>
  <c r="AC127" i="3"/>
  <c r="AD127" i="3"/>
  <c r="Y131" i="3"/>
  <c r="Z131" i="3"/>
  <c r="AA131" i="3"/>
  <c r="AB131" i="3"/>
  <c r="AC131" i="3"/>
  <c r="AD131" i="3"/>
  <c r="Y134" i="3"/>
  <c r="Z134" i="3"/>
  <c r="AA134" i="3"/>
  <c r="AB134" i="3"/>
  <c r="AC134" i="3"/>
  <c r="AD134" i="3"/>
  <c r="Y81" i="3"/>
  <c r="Z81" i="3"/>
  <c r="AF81" i="3" s="1"/>
  <c r="AA81" i="3"/>
  <c r="AB81" i="3"/>
  <c r="AC81" i="3"/>
  <c r="AD81" i="3"/>
  <c r="Y83" i="3"/>
  <c r="Z83" i="3"/>
  <c r="AA83" i="3"/>
  <c r="AB83" i="3"/>
  <c r="AC83" i="3"/>
  <c r="AD83" i="3"/>
  <c r="Y86" i="3"/>
  <c r="Z86" i="3"/>
  <c r="AA86" i="3"/>
  <c r="AB86" i="3"/>
  <c r="AC86" i="3"/>
  <c r="AD86" i="3"/>
  <c r="Y88" i="3"/>
  <c r="Z88" i="3"/>
  <c r="AA88" i="3"/>
  <c r="AB88" i="3"/>
  <c r="AC88" i="3"/>
  <c r="AD88" i="3"/>
  <c r="Y94" i="3"/>
  <c r="Z94" i="3"/>
  <c r="AF94" i="3" s="1"/>
  <c r="AA94" i="3"/>
  <c r="AB94" i="3"/>
  <c r="AC94" i="3"/>
  <c r="AD94" i="3"/>
  <c r="Y96" i="3"/>
  <c r="Z96" i="3"/>
  <c r="AA96" i="3"/>
  <c r="AB96" i="3"/>
  <c r="AC96" i="3"/>
  <c r="AD96" i="3"/>
  <c r="Y103" i="3"/>
  <c r="Z103" i="3"/>
  <c r="AA103" i="3"/>
  <c r="AB103" i="3"/>
  <c r="AC103" i="3"/>
  <c r="AD103" i="3"/>
  <c r="Y105" i="3"/>
  <c r="Z105" i="3"/>
  <c r="AA105" i="3"/>
  <c r="AB105" i="3"/>
  <c r="AC105" i="3"/>
  <c r="AD105" i="3"/>
  <c r="Y106" i="3"/>
  <c r="Z106" i="3"/>
  <c r="AF106" i="3" s="1"/>
  <c r="AA106" i="3"/>
  <c r="AB106" i="3"/>
  <c r="AC106" i="3"/>
  <c r="AD106" i="3"/>
  <c r="Y109" i="3"/>
  <c r="Z109" i="3"/>
  <c r="AA109" i="3"/>
  <c r="AB109" i="3"/>
  <c r="AC109" i="3"/>
  <c r="AD109" i="3"/>
  <c r="Y115" i="3"/>
  <c r="Z115" i="3"/>
  <c r="AA115" i="3"/>
  <c r="AB115" i="3"/>
  <c r="AC115" i="3"/>
  <c r="AD115" i="3"/>
  <c r="Y116" i="3"/>
  <c r="Z116" i="3"/>
  <c r="AA116" i="3"/>
  <c r="AB116" i="3"/>
  <c r="AC116" i="3"/>
  <c r="AD116" i="3"/>
  <c r="Y124" i="3"/>
  <c r="Z124" i="3"/>
  <c r="AF124" i="3" s="1"/>
  <c r="AA124" i="3"/>
  <c r="AB124" i="3"/>
  <c r="AC124" i="3"/>
  <c r="AD124" i="3"/>
  <c r="Y125" i="3"/>
  <c r="Z125" i="3"/>
  <c r="AA125" i="3"/>
  <c r="AB125" i="3"/>
  <c r="AC125" i="3"/>
  <c r="AD125" i="3"/>
  <c r="Y135" i="3"/>
  <c r="Z135" i="3"/>
  <c r="AA135" i="3"/>
  <c r="AB135" i="3"/>
  <c r="AC135" i="3"/>
  <c r="AD135" i="3"/>
  <c r="Y136" i="3"/>
  <c r="Z136" i="3"/>
  <c r="AA136" i="3"/>
  <c r="AB136" i="3"/>
  <c r="AC136" i="3"/>
  <c r="AD136" i="3"/>
  <c r="Y74" i="3"/>
  <c r="Z74" i="3"/>
  <c r="AF74" i="3" s="1"/>
  <c r="AA74" i="3"/>
  <c r="AB74" i="3"/>
  <c r="AC74" i="3"/>
  <c r="AD74" i="3"/>
  <c r="Y77" i="3"/>
  <c r="Z77" i="3"/>
  <c r="AA77" i="3"/>
  <c r="AB77" i="3"/>
  <c r="AC77" i="3"/>
  <c r="AD77" i="3"/>
  <c r="Y79" i="3"/>
  <c r="Z79" i="3"/>
  <c r="AA79" i="3"/>
  <c r="AB79" i="3"/>
  <c r="AC79" i="3"/>
  <c r="AD79" i="3"/>
  <c r="Y84" i="3"/>
  <c r="Z84" i="3"/>
  <c r="AA84" i="3"/>
  <c r="AB84" i="3"/>
  <c r="AC84" i="3"/>
  <c r="AD84" i="3"/>
  <c r="Y90" i="3"/>
  <c r="Z90" i="3"/>
  <c r="AF90" i="3" s="1"/>
  <c r="AA90" i="3"/>
  <c r="AB90" i="3"/>
  <c r="AC90" i="3"/>
  <c r="AD90" i="3"/>
  <c r="Y95" i="3"/>
  <c r="Z95" i="3"/>
  <c r="AA95" i="3"/>
  <c r="AB95" i="3"/>
  <c r="AC95" i="3"/>
  <c r="AD95" i="3"/>
  <c r="Y99" i="3"/>
  <c r="Z99" i="3"/>
  <c r="AA99" i="3"/>
  <c r="AB99" i="3"/>
  <c r="AC99" i="3"/>
  <c r="AD99" i="3"/>
  <c r="Y104" i="3"/>
  <c r="Z104" i="3"/>
  <c r="AA104" i="3"/>
  <c r="AB104" i="3"/>
  <c r="AC104" i="3"/>
  <c r="AD104" i="3"/>
  <c r="Y107" i="3"/>
  <c r="Z107" i="3"/>
  <c r="AF107" i="3" s="1"/>
  <c r="AA107" i="3"/>
  <c r="AB107" i="3"/>
  <c r="AC107" i="3"/>
  <c r="AD107" i="3"/>
  <c r="Y113" i="3"/>
  <c r="Z113" i="3"/>
  <c r="AA113" i="3"/>
  <c r="AB113" i="3"/>
  <c r="AC113" i="3"/>
  <c r="AD113" i="3"/>
  <c r="Y118" i="3"/>
  <c r="Z118" i="3"/>
  <c r="AA118" i="3"/>
  <c r="AB118" i="3"/>
  <c r="AC118" i="3"/>
  <c r="AD118" i="3"/>
  <c r="Y120" i="3"/>
  <c r="Z120" i="3"/>
  <c r="AA120" i="3"/>
  <c r="AB120" i="3"/>
  <c r="AC120" i="3"/>
  <c r="AD120" i="3"/>
  <c r="Y126" i="3"/>
  <c r="Z126" i="3"/>
  <c r="AF126" i="3" s="1"/>
  <c r="AA126" i="3"/>
  <c r="AB126" i="3"/>
  <c r="AC126" i="3"/>
  <c r="AD126" i="3"/>
  <c r="Y132" i="3"/>
  <c r="Z132" i="3"/>
  <c r="AA132" i="3"/>
  <c r="AB132" i="3"/>
  <c r="AC132" i="3"/>
  <c r="AD132" i="3"/>
  <c r="Y133" i="3"/>
  <c r="Z133" i="3"/>
  <c r="AA133" i="3"/>
  <c r="AB133" i="3"/>
  <c r="AC133" i="3"/>
  <c r="AD133" i="3"/>
  <c r="Y137" i="3"/>
  <c r="Z137" i="3"/>
  <c r="AA137" i="3"/>
  <c r="AB137" i="3"/>
  <c r="AC137" i="3"/>
  <c r="AD137" i="3"/>
  <c r="Y76" i="3"/>
  <c r="Z76" i="3"/>
  <c r="AF76" i="3" s="1"/>
  <c r="AA76" i="3"/>
  <c r="AB76" i="3"/>
  <c r="AC76" i="3"/>
  <c r="AD76" i="3"/>
  <c r="Y78" i="3"/>
  <c r="Z78" i="3"/>
  <c r="AA78" i="3"/>
  <c r="AB78" i="3"/>
  <c r="AC78" i="3"/>
  <c r="AD78" i="3"/>
  <c r="Y87" i="3"/>
  <c r="Z87" i="3"/>
  <c r="AA87" i="3"/>
  <c r="AB87" i="3"/>
  <c r="AC87" i="3"/>
  <c r="AD87" i="3"/>
  <c r="Y89" i="3"/>
  <c r="Z89" i="3"/>
  <c r="AA89" i="3"/>
  <c r="AB89" i="3"/>
  <c r="AC89" i="3"/>
  <c r="AD89" i="3"/>
  <c r="Y91" i="3"/>
  <c r="Z91" i="3"/>
  <c r="AF91" i="3" s="1"/>
  <c r="AA91" i="3"/>
  <c r="AB91" i="3"/>
  <c r="AC91" i="3"/>
  <c r="AD91" i="3"/>
  <c r="Y93" i="3"/>
  <c r="Z93" i="3"/>
  <c r="AA93" i="3"/>
  <c r="AB93" i="3"/>
  <c r="AC93" i="3"/>
  <c r="AD93" i="3"/>
  <c r="Y100" i="3"/>
  <c r="Z100" i="3"/>
  <c r="AA100" i="3"/>
  <c r="AB100" i="3"/>
  <c r="AC100" i="3"/>
  <c r="AD100" i="3"/>
  <c r="Y102" i="3"/>
  <c r="Z102" i="3"/>
  <c r="AA102" i="3"/>
  <c r="AB102" i="3"/>
  <c r="AC102" i="3"/>
  <c r="AD102" i="3"/>
  <c r="Y111" i="3"/>
  <c r="Z111" i="3"/>
  <c r="AF111" i="3" s="1"/>
  <c r="AA111" i="3"/>
  <c r="AB111" i="3"/>
  <c r="AC111" i="3"/>
  <c r="AD111" i="3"/>
  <c r="Y112" i="3"/>
  <c r="Z112" i="3"/>
  <c r="AA112" i="3"/>
  <c r="AB112" i="3"/>
  <c r="AC112" i="3"/>
  <c r="AD112" i="3"/>
  <c r="Y114" i="3"/>
  <c r="Z114" i="3"/>
  <c r="AA114" i="3"/>
  <c r="AB114" i="3"/>
  <c r="AC114" i="3"/>
  <c r="AD114" i="3"/>
  <c r="Y117" i="3"/>
  <c r="Z117" i="3"/>
  <c r="AA117" i="3"/>
  <c r="AB117" i="3"/>
  <c r="AC117" i="3"/>
  <c r="AD117" i="3"/>
  <c r="Y123" i="3"/>
  <c r="Z123" i="3"/>
  <c r="AF123" i="3" s="1"/>
  <c r="AA123" i="3"/>
  <c r="AB123" i="3"/>
  <c r="AC123" i="3"/>
  <c r="AD123" i="3"/>
  <c r="Y128" i="3"/>
  <c r="Z128" i="3"/>
  <c r="AA128" i="3"/>
  <c r="AB128" i="3"/>
  <c r="AC128" i="3"/>
  <c r="AD128" i="3"/>
  <c r="Y129" i="3"/>
  <c r="Z129" i="3"/>
  <c r="AA129" i="3"/>
  <c r="AB129" i="3"/>
  <c r="AC129" i="3"/>
  <c r="AD129" i="3"/>
  <c r="Y130" i="3"/>
  <c r="Z130" i="3"/>
  <c r="AA130" i="3"/>
  <c r="AB130" i="3"/>
  <c r="AC130" i="3"/>
  <c r="AD130" i="3"/>
  <c r="Y141" i="3"/>
  <c r="Z141" i="3"/>
  <c r="AF141" i="3" s="1"/>
  <c r="AA141" i="3"/>
  <c r="AB141" i="3"/>
  <c r="AC141" i="3"/>
  <c r="AD141" i="3"/>
  <c r="Y145" i="3"/>
  <c r="Z145" i="3"/>
  <c r="AA145" i="3"/>
  <c r="AB145" i="3"/>
  <c r="AC145" i="3"/>
  <c r="AD145" i="3"/>
  <c r="Y149" i="3"/>
  <c r="Z149" i="3"/>
  <c r="AA149" i="3"/>
  <c r="AB149" i="3"/>
  <c r="AC149" i="3"/>
  <c r="AD149" i="3"/>
  <c r="Y153" i="3"/>
  <c r="Z153" i="3"/>
  <c r="AA153" i="3"/>
  <c r="AB153" i="3"/>
  <c r="AC153" i="3"/>
  <c r="AD153" i="3"/>
  <c r="Y154" i="3"/>
  <c r="Z154" i="3"/>
  <c r="AF154" i="3" s="1"/>
  <c r="AA154" i="3"/>
  <c r="AB154" i="3"/>
  <c r="AC154" i="3"/>
  <c r="AD154" i="3"/>
  <c r="Y157" i="3"/>
  <c r="Z157" i="3"/>
  <c r="AA157" i="3"/>
  <c r="AB157" i="3"/>
  <c r="AC157" i="3"/>
  <c r="AD157" i="3"/>
  <c r="Y164" i="3"/>
  <c r="Z164" i="3"/>
  <c r="AA164" i="3"/>
  <c r="AB164" i="3"/>
  <c r="AC164" i="3"/>
  <c r="AD164" i="3"/>
  <c r="Y166" i="3"/>
  <c r="Z166" i="3"/>
  <c r="AA166" i="3"/>
  <c r="AB166" i="3"/>
  <c r="AC166" i="3"/>
  <c r="AD166" i="3"/>
  <c r="Y139" i="3"/>
  <c r="Z139" i="3"/>
  <c r="AF139" i="3" s="1"/>
  <c r="AA139" i="3"/>
  <c r="AB139" i="3"/>
  <c r="AC139" i="3"/>
  <c r="AD139" i="3"/>
  <c r="Y143" i="3"/>
  <c r="Z143" i="3"/>
  <c r="AA143" i="3"/>
  <c r="AB143" i="3"/>
  <c r="AC143" i="3"/>
  <c r="AD143" i="3"/>
  <c r="Y147" i="3"/>
  <c r="Z147" i="3"/>
  <c r="AA147" i="3"/>
  <c r="AB147" i="3"/>
  <c r="AC147" i="3"/>
  <c r="AD147" i="3"/>
  <c r="Y151" i="3"/>
  <c r="Z151" i="3"/>
  <c r="AA151" i="3"/>
  <c r="AB151" i="3"/>
  <c r="AC151" i="3"/>
  <c r="AD151" i="3"/>
  <c r="Y156" i="3"/>
  <c r="Z156" i="3"/>
  <c r="AF156" i="3" s="1"/>
  <c r="AA156" i="3"/>
  <c r="AB156" i="3"/>
  <c r="AC156" i="3"/>
  <c r="AD156" i="3"/>
  <c r="Y158" i="3"/>
  <c r="Z158" i="3"/>
  <c r="AA158" i="3"/>
  <c r="AB158" i="3"/>
  <c r="AC158" i="3"/>
  <c r="AD158" i="3"/>
  <c r="Y161" i="3"/>
  <c r="Z161" i="3"/>
  <c r="AA161" i="3"/>
  <c r="AB161" i="3"/>
  <c r="AC161" i="3"/>
  <c r="AD161" i="3"/>
  <c r="Y168" i="3"/>
  <c r="Z168" i="3"/>
  <c r="AA168" i="3"/>
  <c r="AB168" i="3"/>
  <c r="AC168" i="3"/>
  <c r="AD168" i="3"/>
  <c r="Y140" i="3"/>
  <c r="Z140" i="3"/>
  <c r="AF140" i="3" s="1"/>
  <c r="AA140" i="3"/>
  <c r="AB140" i="3"/>
  <c r="AC140" i="3"/>
  <c r="AD140" i="3"/>
  <c r="Y144" i="3"/>
  <c r="Z144" i="3"/>
  <c r="AA144" i="3"/>
  <c r="AB144" i="3"/>
  <c r="AC144" i="3"/>
  <c r="AD144" i="3"/>
  <c r="Y148" i="3"/>
  <c r="Z148" i="3"/>
  <c r="AA148" i="3"/>
  <c r="AB148" i="3"/>
  <c r="AC148" i="3"/>
  <c r="AD148" i="3"/>
  <c r="Y152" i="3"/>
  <c r="Z152" i="3"/>
  <c r="AA152" i="3"/>
  <c r="AB152" i="3"/>
  <c r="AC152" i="3"/>
  <c r="AD152" i="3"/>
  <c r="Y155" i="3"/>
  <c r="Z155" i="3"/>
  <c r="AF155" i="3" s="1"/>
  <c r="AA155" i="3"/>
  <c r="AB155" i="3"/>
  <c r="AC155" i="3"/>
  <c r="AD155" i="3"/>
  <c r="Y159" i="3"/>
  <c r="Z159" i="3"/>
  <c r="AA159" i="3"/>
  <c r="AB159" i="3"/>
  <c r="AC159" i="3"/>
  <c r="AD159" i="3"/>
  <c r="Y163" i="3"/>
  <c r="Z163" i="3"/>
  <c r="AA163" i="3"/>
  <c r="AB163" i="3"/>
  <c r="AC163" i="3"/>
  <c r="AD163" i="3"/>
  <c r="Y165" i="3"/>
  <c r="Z165" i="3"/>
  <c r="AA165" i="3"/>
  <c r="AB165" i="3"/>
  <c r="AC165" i="3"/>
  <c r="AD165" i="3"/>
  <c r="Y138" i="3"/>
  <c r="Z138" i="3"/>
  <c r="AF138" i="3" s="1"/>
  <c r="AA138" i="3"/>
  <c r="AB138" i="3"/>
  <c r="AC138" i="3"/>
  <c r="AD138" i="3"/>
  <c r="Y142" i="3"/>
  <c r="Z142" i="3"/>
  <c r="AA142" i="3"/>
  <c r="AB142" i="3"/>
  <c r="AC142" i="3"/>
  <c r="AD142" i="3"/>
  <c r="Y146" i="3"/>
  <c r="Z146" i="3"/>
  <c r="AA146" i="3"/>
  <c r="AB146" i="3"/>
  <c r="AC146" i="3"/>
  <c r="AD146" i="3"/>
  <c r="Y150" i="3"/>
  <c r="Z150" i="3"/>
  <c r="AA150" i="3"/>
  <c r="AB150" i="3"/>
  <c r="AC150" i="3"/>
  <c r="AD150" i="3"/>
  <c r="Y160" i="3"/>
  <c r="Z160" i="3"/>
  <c r="AF160" i="3" s="1"/>
  <c r="AA160" i="3"/>
  <c r="AB160" i="3"/>
  <c r="AC160" i="3"/>
  <c r="AD160" i="3"/>
  <c r="Y162" i="3"/>
  <c r="Z162" i="3"/>
  <c r="AA162" i="3"/>
  <c r="AB162" i="3"/>
  <c r="AC162" i="3"/>
  <c r="AD162" i="3"/>
  <c r="Y167" i="3"/>
  <c r="Z167" i="3"/>
  <c r="AA167" i="3"/>
  <c r="AB167" i="3"/>
  <c r="AC167" i="3"/>
  <c r="AD167" i="3"/>
  <c r="Y169" i="3"/>
  <c r="Z169" i="3"/>
  <c r="AA169" i="3"/>
  <c r="AB169" i="3"/>
  <c r="AC169" i="3"/>
  <c r="AD169" i="3"/>
  <c r="Y173" i="3"/>
  <c r="Z173" i="3"/>
  <c r="AF173" i="3" s="1"/>
  <c r="AA173" i="3"/>
  <c r="AB173" i="3"/>
  <c r="AC173" i="3"/>
  <c r="AD173" i="3"/>
  <c r="Y175" i="3"/>
  <c r="Z175" i="3"/>
  <c r="AA175" i="3"/>
  <c r="AB175" i="3"/>
  <c r="AC175" i="3"/>
  <c r="AD175" i="3"/>
  <c r="Y180" i="3"/>
  <c r="Z180" i="3"/>
  <c r="AA180" i="3"/>
  <c r="AB180" i="3"/>
  <c r="AC180" i="3"/>
  <c r="AD180" i="3"/>
  <c r="Y185" i="3"/>
  <c r="Z185" i="3"/>
  <c r="AA185" i="3"/>
  <c r="AB185" i="3"/>
  <c r="AC185" i="3"/>
  <c r="AD185" i="3"/>
  <c r="Y188" i="3"/>
  <c r="Z188" i="3"/>
  <c r="AF188" i="3" s="1"/>
  <c r="AA188" i="3"/>
  <c r="AB188" i="3"/>
  <c r="AC188" i="3"/>
  <c r="AD188" i="3"/>
  <c r="Y192" i="3"/>
  <c r="Z192" i="3"/>
  <c r="AA192" i="3"/>
  <c r="AB192" i="3"/>
  <c r="AC192" i="3"/>
  <c r="AD192" i="3"/>
  <c r="Y195" i="3"/>
  <c r="Z195" i="3"/>
  <c r="AA195" i="3"/>
  <c r="AB195" i="3"/>
  <c r="AC195" i="3"/>
  <c r="AD195" i="3"/>
  <c r="Y198" i="3"/>
  <c r="Z198" i="3"/>
  <c r="AA198" i="3"/>
  <c r="AB198" i="3"/>
  <c r="AC198" i="3"/>
  <c r="AD198" i="3"/>
  <c r="Y171" i="3"/>
  <c r="Z171" i="3"/>
  <c r="AF171" i="3" s="1"/>
  <c r="AA171" i="3"/>
  <c r="AB171" i="3"/>
  <c r="AC171" i="3"/>
  <c r="AD171" i="3"/>
  <c r="Y176" i="3"/>
  <c r="Z176" i="3"/>
  <c r="AA176" i="3"/>
  <c r="AB176" i="3"/>
  <c r="AC176" i="3"/>
  <c r="AD176" i="3"/>
  <c r="Y179" i="3"/>
  <c r="Z179" i="3"/>
  <c r="AA179" i="3"/>
  <c r="AB179" i="3"/>
  <c r="AC179" i="3"/>
  <c r="AD179" i="3"/>
  <c r="Y183" i="3"/>
  <c r="Z183" i="3"/>
  <c r="AA183" i="3"/>
  <c r="AB183" i="3"/>
  <c r="AC183" i="3"/>
  <c r="AD183" i="3"/>
  <c r="Y187" i="3"/>
  <c r="Z187" i="3"/>
  <c r="AF187" i="3" s="1"/>
  <c r="AA187" i="3"/>
  <c r="AB187" i="3"/>
  <c r="AC187" i="3"/>
  <c r="AD187" i="3"/>
  <c r="Y191" i="3"/>
  <c r="Z191" i="3"/>
  <c r="AA191" i="3"/>
  <c r="AB191" i="3"/>
  <c r="AC191" i="3"/>
  <c r="AD191" i="3"/>
  <c r="Y196" i="3"/>
  <c r="Z196" i="3"/>
  <c r="AA196" i="3"/>
  <c r="AB196" i="3"/>
  <c r="AC196" i="3"/>
  <c r="AD196" i="3"/>
  <c r="Y200" i="3"/>
  <c r="Z200" i="3"/>
  <c r="AA200" i="3"/>
  <c r="AB200" i="3"/>
  <c r="AC200" i="3"/>
  <c r="AD200" i="3"/>
  <c r="Y172" i="3"/>
  <c r="Z172" i="3"/>
  <c r="AF172" i="3" s="1"/>
  <c r="AA172" i="3"/>
  <c r="AB172" i="3"/>
  <c r="AC172" i="3"/>
  <c r="AD172" i="3"/>
  <c r="Y174" i="3"/>
  <c r="Z174" i="3"/>
  <c r="AA174" i="3"/>
  <c r="AB174" i="3"/>
  <c r="AC174" i="3"/>
  <c r="AD174" i="3"/>
  <c r="Y178" i="3"/>
  <c r="Z178" i="3"/>
  <c r="AA178" i="3"/>
  <c r="AB178" i="3"/>
  <c r="AC178" i="3"/>
  <c r="AD178" i="3"/>
  <c r="Y184" i="3"/>
  <c r="Z184" i="3"/>
  <c r="AA184" i="3"/>
  <c r="AB184" i="3"/>
  <c r="AC184" i="3"/>
  <c r="AD184" i="3"/>
  <c r="Y186" i="3"/>
  <c r="AE186" i="3" s="1"/>
  <c r="Z186" i="3"/>
  <c r="AF186" i="3" s="1"/>
  <c r="AA186" i="3"/>
  <c r="AB186" i="3"/>
  <c r="AC186" i="3"/>
  <c r="AD186" i="3"/>
  <c r="Y193" i="3"/>
  <c r="Z193" i="3"/>
  <c r="AA193" i="3"/>
  <c r="AG193" i="3" s="1"/>
  <c r="AB193" i="3"/>
  <c r="AC193" i="3"/>
  <c r="AD193" i="3"/>
  <c r="Y194" i="3"/>
  <c r="Z194" i="3"/>
  <c r="AA194" i="3"/>
  <c r="AB194" i="3"/>
  <c r="AC194" i="3"/>
  <c r="AD194" i="3"/>
  <c r="Y199" i="3"/>
  <c r="Z199" i="3"/>
  <c r="AA199" i="3"/>
  <c r="AB199" i="3"/>
  <c r="AC199" i="3"/>
  <c r="AD199" i="3"/>
  <c r="Y170" i="3"/>
  <c r="AE170" i="3" s="1"/>
  <c r="Z170" i="3"/>
  <c r="AF170" i="3" s="1"/>
  <c r="AA170" i="3"/>
  <c r="AB170" i="3"/>
  <c r="AC170" i="3"/>
  <c r="AD170" i="3"/>
  <c r="Y177" i="3"/>
  <c r="Z177" i="3"/>
  <c r="AA177" i="3"/>
  <c r="AG177" i="3" s="1"/>
  <c r="AB177" i="3"/>
  <c r="AC177" i="3"/>
  <c r="AD177" i="3"/>
  <c r="Y181" i="3"/>
  <c r="Z181" i="3"/>
  <c r="AA181" i="3"/>
  <c r="AB181" i="3"/>
  <c r="AC181" i="3"/>
  <c r="AD181" i="3"/>
  <c r="Y182" i="3"/>
  <c r="Z182" i="3"/>
  <c r="AA182" i="3"/>
  <c r="AB182" i="3"/>
  <c r="AC182" i="3"/>
  <c r="AD182" i="3"/>
  <c r="Y189" i="3"/>
  <c r="AE189" i="3" s="1"/>
  <c r="Z189" i="3"/>
  <c r="AF189" i="3" s="1"/>
  <c r="AA189" i="3"/>
  <c r="AB189" i="3"/>
  <c r="AC189" i="3"/>
  <c r="AD189" i="3"/>
  <c r="Y190" i="3"/>
  <c r="Z190" i="3"/>
  <c r="AA190" i="3"/>
  <c r="AG190" i="3" s="1"/>
  <c r="AB190" i="3"/>
  <c r="AC190" i="3"/>
  <c r="AD190" i="3"/>
  <c r="Y197" i="3"/>
  <c r="Z197" i="3"/>
  <c r="AA197" i="3"/>
  <c r="AB197" i="3"/>
  <c r="AC197" i="3"/>
  <c r="AD197" i="3"/>
  <c r="Y201" i="3"/>
  <c r="Z201" i="3"/>
  <c r="AA201" i="3"/>
  <c r="AB201" i="3"/>
  <c r="AC201" i="3"/>
  <c r="AD201" i="3"/>
  <c r="Y202" i="3"/>
  <c r="AE202" i="3" s="1"/>
  <c r="Z202" i="3"/>
  <c r="AF202" i="3" s="1"/>
  <c r="AA202" i="3"/>
  <c r="AB202" i="3"/>
  <c r="AC202" i="3"/>
  <c r="AD202" i="3"/>
  <c r="Y203" i="3"/>
  <c r="Z203" i="3"/>
  <c r="AA203" i="3"/>
  <c r="AG203" i="3" s="1"/>
  <c r="AB203" i="3"/>
  <c r="AC203" i="3"/>
  <c r="AD203" i="3"/>
  <c r="Y204" i="3"/>
  <c r="Z204" i="3"/>
  <c r="AA204" i="3"/>
  <c r="AB204" i="3"/>
  <c r="AC204" i="3"/>
  <c r="AD204" i="3"/>
  <c r="Y205" i="3"/>
  <c r="Z205" i="3"/>
  <c r="AA205" i="3"/>
  <c r="AB205" i="3"/>
  <c r="AC205" i="3"/>
  <c r="AD205" i="3"/>
  <c r="Y206" i="3"/>
  <c r="AE206" i="3" s="1"/>
  <c r="Z206" i="3"/>
  <c r="AF206" i="3" s="1"/>
  <c r="AA206" i="3"/>
  <c r="AB206" i="3"/>
  <c r="AC206" i="3"/>
  <c r="AD206" i="3"/>
  <c r="Y207" i="3"/>
  <c r="Z207" i="3"/>
  <c r="AA207" i="3"/>
  <c r="AG207" i="3" s="1"/>
  <c r="AB207" i="3"/>
  <c r="AC207" i="3"/>
  <c r="AD207" i="3"/>
  <c r="Y208" i="3"/>
  <c r="Z208" i="3"/>
  <c r="AA208" i="3"/>
  <c r="AB208" i="3"/>
  <c r="AC208" i="3"/>
  <c r="AD208" i="3"/>
  <c r="Y209" i="3"/>
  <c r="Z209" i="3"/>
  <c r="AA209" i="3"/>
  <c r="AB209" i="3"/>
  <c r="AC209" i="3"/>
  <c r="AD209" i="3"/>
  <c r="Y210" i="3"/>
  <c r="AE210" i="3" s="1"/>
  <c r="Z210" i="3"/>
  <c r="AF210" i="3" s="1"/>
  <c r="AA210" i="3"/>
  <c r="AB210" i="3"/>
  <c r="AC210" i="3"/>
  <c r="AD210" i="3"/>
  <c r="Y211" i="3"/>
  <c r="Z211" i="3"/>
  <c r="AA211" i="3"/>
  <c r="AG211" i="3" s="1"/>
  <c r="AB211" i="3"/>
  <c r="AC211" i="3"/>
  <c r="AD211" i="3"/>
  <c r="Y242" i="3"/>
  <c r="Z242" i="3"/>
  <c r="AA242" i="3"/>
  <c r="AB242" i="3"/>
  <c r="AC242" i="3"/>
  <c r="AD242" i="3"/>
  <c r="Y243" i="3"/>
  <c r="Z243" i="3"/>
  <c r="AA243" i="3"/>
  <c r="AB243" i="3"/>
  <c r="AC243" i="3"/>
  <c r="AD243" i="3"/>
  <c r="Y244" i="3"/>
  <c r="AE244" i="3" s="1"/>
  <c r="Z244" i="3"/>
  <c r="AF244" i="3" s="1"/>
  <c r="AA244" i="3"/>
  <c r="AB244" i="3"/>
  <c r="AC244" i="3"/>
  <c r="AD244" i="3"/>
  <c r="Y245" i="3"/>
  <c r="Z245" i="3"/>
  <c r="AA245" i="3"/>
  <c r="AG245" i="3" s="1"/>
  <c r="AB245" i="3"/>
  <c r="AC245" i="3"/>
  <c r="AD245" i="3"/>
  <c r="Y246" i="3"/>
  <c r="Z246" i="3"/>
  <c r="AA246" i="3"/>
  <c r="AB246" i="3"/>
  <c r="AC246" i="3"/>
  <c r="AD246" i="3"/>
  <c r="Y247" i="3"/>
  <c r="Z247" i="3"/>
  <c r="AA247" i="3"/>
  <c r="AB247" i="3"/>
  <c r="AC247" i="3"/>
  <c r="AD247" i="3"/>
  <c r="Y248" i="3"/>
  <c r="AE248" i="3" s="1"/>
  <c r="Z248" i="3"/>
  <c r="AF248" i="3" s="1"/>
  <c r="AA248" i="3"/>
  <c r="AB248" i="3"/>
  <c r="AC248" i="3"/>
  <c r="AD248" i="3"/>
  <c r="Y249" i="3"/>
  <c r="Z249" i="3"/>
  <c r="AA249" i="3"/>
  <c r="AG249" i="3" s="1"/>
  <c r="AB249" i="3"/>
  <c r="AC249" i="3"/>
  <c r="AD249" i="3"/>
  <c r="Y250" i="3"/>
  <c r="Z250" i="3"/>
  <c r="AA250" i="3"/>
  <c r="AB250" i="3"/>
  <c r="AC250" i="3"/>
  <c r="AD250" i="3"/>
  <c r="Y251" i="3"/>
  <c r="Z251" i="3"/>
  <c r="AA251" i="3"/>
  <c r="AB251" i="3"/>
  <c r="AC251" i="3"/>
  <c r="AD251" i="3"/>
  <c r="Y212" i="3"/>
  <c r="AE212" i="3" s="1"/>
  <c r="Z212" i="3"/>
  <c r="AF212" i="3" s="1"/>
  <c r="AA212" i="3"/>
  <c r="AB212" i="3"/>
  <c r="AC212" i="3"/>
  <c r="AD212" i="3"/>
  <c r="Y213" i="3"/>
  <c r="Z213" i="3"/>
  <c r="AA213" i="3"/>
  <c r="AG213" i="3" s="1"/>
  <c r="AB213" i="3"/>
  <c r="AC213" i="3"/>
  <c r="AD213" i="3"/>
  <c r="Y214" i="3"/>
  <c r="Z214" i="3"/>
  <c r="AA214" i="3"/>
  <c r="AB214" i="3"/>
  <c r="AC214" i="3"/>
  <c r="AD214" i="3"/>
  <c r="Y215" i="3"/>
  <c r="Z215" i="3"/>
  <c r="AA215" i="3"/>
  <c r="AB215" i="3"/>
  <c r="AC215" i="3"/>
  <c r="AD215" i="3"/>
  <c r="Y216" i="3"/>
  <c r="AE216" i="3" s="1"/>
  <c r="Z216" i="3"/>
  <c r="AF216" i="3" s="1"/>
  <c r="AA216" i="3"/>
  <c r="AB216" i="3"/>
  <c r="AC216" i="3"/>
  <c r="AD216" i="3"/>
  <c r="Y217" i="3"/>
  <c r="Z217" i="3"/>
  <c r="AA217" i="3"/>
  <c r="AG217" i="3" s="1"/>
  <c r="AB217" i="3"/>
  <c r="AC217" i="3"/>
  <c r="AD217" i="3"/>
  <c r="Y218" i="3"/>
  <c r="Z218" i="3"/>
  <c r="AA218" i="3"/>
  <c r="AB218" i="3"/>
  <c r="AC218" i="3"/>
  <c r="AD218" i="3"/>
  <c r="Y219" i="3"/>
  <c r="Z219" i="3"/>
  <c r="AA219" i="3"/>
  <c r="AB219" i="3"/>
  <c r="AC219" i="3"/>
  <c r="AD219" i="3"/>
  <c r="Y220" i="3"/>
  <c r="AE220" i="3" s="1"/>
  <c r="Z220" i="3"/>
  <c r="AF220" i="3" s="1"/>
  <c r="AA220" i="3"/>
  <c r="AB220" i="3"/>
  <c r="AC220" i="3"/>
  <c r="AD220" i="3"/>
  <c r="Y221" i="3"/>
  <c r="Z221" i="3"/>
  <c r="AA221" i="3"/>
  <c r="AG221" i="3" s="1"/>
  <c r="AB221" i="3"/>
  <c r="AC221" i="3"/>
  <c r="AD221" i="3"/>
  <c r="Y252" i="3"/>
  <c r="Z252" i="3"/>
  <c r="AA252" i="3"/>
  <c r="AB252" i="3"/>
  <c r="AC252" i="3"/>
  <c r="AD252" i="3"/>
  <c r="Y253" i="3"/>
  <c r="Z253" i="3"/>
  <c r="AA253" i="3"/>
  <c r="AB253" i="3"/>
  <c r="AC253" i="3"/>
  <c r="AD253" i="3"/>
  <c r="Y254" i="3"/>
  <c r="AE254" i="3" s="1"/>
  <c r="Z254" i="3"/>
  <c r="AF254" i="3" s="1"/>
  <c r="AA254" i="3"/>
  <c r="AB254" i="3"/>
  <c r="AC254" i="3"/>
  <c r="AD254" i="3"/>
  <c r="Y255" i="3"/>
  <c r="Z255" i="3"/>
  <c r="AA255" i="3"/>
  <c r="AG255" i="3" s="1"/>
  <c r="AB255" i="3"/>
  <c r="AC255" i="3"/>
  <c r="AD255" i="3"/>
  <c r="Y256" i="3"/>
  <c r="Z256" i="3"/>
  <c r="AA256" i="3"/>
  <c r="AB256" i="3"/>
  <c r="AC256" i="3"/>
  <c r="AD256" i="3"/>
  <c r="Y257" i="3"/>
  <c r="Z257" i="3"/>
  <c r="AA257" i="3"/>
  <c r="AB257" i="3"/>
  <c r="AC257" i="3"/>
  <c r="AD257" i="3"/>
  <c r="Y258" i="3"/>
  <c r="AE258" i="3" s="1"/>
  <c r="Z258" i="3"/>
  <c r="AF258" i="3" s="1"/>
  <c r="AA258" i="3"/>
  <c r="AB258" i="3"/>
  <c r="AC258" i="3"/>
  <c r="AD258" i="3"/>
  <c r="Y259" i="3"/>
  <c r="Z259" i="3"/>
  <c r="AA259" i="3"/>
  <c r="AG259" i="3" s="1"/>
  <c r="AB259" i="3"/>
  <c r="AC259" i="3"/>
  <c r="AD259" i="3"/>
  <c r="Y260" i="3"/>
  <c r="Z260" i="3"/>
  <c r="AA260" i="3"/>
  <c r="AB260" i="3"/>
  <c r="AC260" i="3"/>
  <c r="AD260" i="3"/>
  <c r="Y261" i="3"/>
  <c r="Z261" i="3"/>
  <c r="AA261" i="3"/>
  <c r="AB261" i="3"/>
  <c r="AC261" i="3"/>
  <c r="AD261" i="3"/>
  <c r="Y222" i="3"/>
  <c r="AE222" i="3" s="1"/>
  <c r="Z222" i="3"/>
  <c r="AF222" i="3" s="1"/>
  <c r="AA222" i="3"/>
  <c r="AB222" i="3"/>
  <c r="AC222" i="3"/>
  <c r="AD222" i="3"/>
  <c r="Y223" i="3"/>
  <c r="Z223" i="3"/>
  <c r="AA223" i="3"/>
  <c r="AG223" i="3" s="1"/>
  <c r="AB223" i="3"/>
  <c r="AC223" i="3"/>
  <c r="AD223" i="3"/>
  <c r="Y224" i="3"/>
  <c r="Z224" i="3"/>
  <c r="AA224" i="3"/>
  <c r="AB224" i="3"/>
  <c r="AC224" i="3"/>
  <c r="AD224" i="3"/>
  <c r="Y225" i="3"/>
  <c r="Z225" i="3"/>
  <c r="AA225" i="3"/>
  <c r="AB225" i="3"/>
  <c r="AC225" i="3"/>
  <c r="AD225" i="3"/>
  <c r="Y226" i="3"/>
  <c r="AE226" i="3" s="1"/>
  <c r="Z226" i="3"/>
  <c r="AF226" i="3" s="1"/>
  <c r="AA226" i="3"/>
  <c r="AB226" i="3"/>
  <c r="AC226" i="3"/>
  <c r="AD226" i="3"/>
  <c r="Y227" i="3"/>
  <c r="Z227" i="3"/>
  <c r="AA227" i="3"/>
  <c r="AG227" i="3" s="1"/>
  <c r="AB227" i="3"/>
  <c r="AC227" i="3"/>
  <c r="AD227" i="3"/>
  <c r="Y228" i="3"/>
  <c r="Z228" i="3"/>
  <c r="AA228" i="3"/>
  <c r="AB228" i="3"/>
  <c r="AC228" i="3"/>
  <c r="AD228" i="3"/>
  <c r="Y229" i="3"/>
  <c r="Z229" i="3"/>
  <c r="AA229" i="3"/>
  <c r="AB229" i="3"/>
  <c r="AC229" i="3"/>
  <c r="AD229" i="3"/>
  <c r="Y230" i="3"/>
  <c r="AE230" i="3" s="1"/>
  <c r="Z230" i="3"/>
  <c r="AF230" i="3" s="1"/>
  <c r="AA230" i="3"/>
  <c r="AB230" i="3"/>
  <c r="AC230" i="3"/>
  <c r="AD230" i="3"/>
  <c r="Y231" i="3"/>
  <c r="Z231" i="3"/>
  <c r="AA231" i="3"/>
  <c r="AG231" i="3" s="1"/>
  <c r="AB231" i="3"/>
  <c r="AC231" i="3"/>
  <c r="AD231" i="3"/>
  <c r="Y262" i="3"/>
  <c r="Z262" i="3"/>
  <c r="AA262" i="3"/>
  <c r="AB262" i="3"/>
  <c r="AC262" i="3"/>
  <c r="AD262" i="3"/>
  <c r="Y263" i="3"/>
  <c r="Z263" i="3"/>
  <c r="AA263" i="3"/>
  <c r="AB263" i="3"/>
  <c r="AC263" i="3"/>
  <c r="AD263" i="3"/>
  <c r="Y264" i="3"/>
  <c r="AE264" i="3" s="1"/>
  <c r="Z264" i="3"/>
  <c r="AF264" i="3" s="1"/>
  <c r="AA264" i="3"/>
  <c r="AB264" i="3"/>
  <c r="AC264" i="3"/>
  <c r="AD264" i="3"/>
  <c r="Y265" i="3"/>
  <c r="Z265" i="3"/>
  <c r="AA265" i="3"/>
  <c r="AG265" i="3" s="1"/>
  <c r="AB265" i="3"/>
  <c r="AC265" i="3"/>
  <c r="AD265" i="3"/>
  <c r="Y266" i="3"/>
  <c r="Z266" i="3"/>
  <c r="AA266" i="3"/>
  <c r="AB266" i="3"/>
  <c r="AC266" i="3"/>
  <c r="AD266" i="3"/>
  <c r="Y267" i="3"/>
  <c r="Z267" i="3"/>
  <c r="AA267" i="3"/>
  <c r="AB267" i="3"/>
  <c r="AC267" i="3"/>
  <c r="AD267" i="3"/>
  <c r="Y268" i="3"/>
  <c r="AE268" i="3" s="1"/>
  <c r="Z268" i="3"/>
  <c r="AF268" i="3" s="1"/>
  <c r="AA268" i="3"/>
  <c r="AB268" i="3"/>
  <c r="AC268" i="3"/>
  <c r="AD268" i="3"/>
  <c r="Y269" i="3"/>
  <c r="Z269" i="3"/>
  <c r="AA269" i="3"/>
  <c r="AG269" i="3" s="1"/>
  <c r="AB269" i="3"/>
  <c r="AC269" i="3"/>
  <c r="AD269" i="3"/>
  <c r="Y270" i="3"/>
  <c r="Z270" i="3"/>
  <c r="AA270" i="3"/>
  <c r="AB270" i="3"/>
  <c r="AC270" i="3"/>
  <c r="AD270" i="3"/>
  <c r="Y271" i="3"/>
  <c r="Z271" i="3"/>
  <c r="AA271" i="3"/>
  <c r="AB271" i="3"/>
  <c r="AC271" i="3"/>
  <c r="AD271" i="3"/>
  <c r="Y232" i="3"/>
  <c r="AE232" i="3" s="1"/>
  <c r="Z232" i="3"/>
  <c r="AF232" i="3" s="1"/>
  <c r="AA232" i="3"/>
  <c r="AB232" i="3"/>
  <c r="AC232" i="3"/>
  <c r="AD232" i="3"/>
  <c r="Y233" i="3"/>
  <c r="Z233" i="3"/>
  <c r="AA233" i="3"/>
  <c r="AG233" i="3" s="1"/>
  <c r="AB233" i="3"/>
  <c r="AC233" i="3"/>
  <c r="AD233" i="3"/>
  <c r="Y234" i="3"/>
  <c r="Z234" i="3"/>
  <c r="AA234" i="3"/>
  <c r="AB234" i="3"/>
  <c r="AC234" i="3"/>
  <c r="AD234" i="3"/>
  <c r="Y235" i="3"/>
  <c r="Z235" i="3"/>
  <c r="AA235" i="3"/>
  <c r="AB235" i="3"/>
  <c r="AC235" i="3"/>
  <c r="AD235" i="3"/>
  <c r="Y236" i="3"/>
  <c r="AE236" i="3" s="1"/>
  <c r="Z236" i="3"/>
  <c r="AF236" i="3" s="1"/>
  <c r="AA236" i="3"/>
  <c r="AB236" i="3"/>
  <c r="AC236" i="3"/>
  <c r="AD236" i="3"/>
  <c r="Y237" i="3"/>
  <c r="Z237" i="3"/>
  <c r="AA237" i="3"/>
  <c r="AG237" i="3" s="1"/>
  <c r="AB237" i="3"/>
  <c r="AC237" i="3"/>
  <c r="AD237" i="3"/>
  <c r="Y238" i="3"/>
  <c r="Z238" i="3"/>
  <c r="AA238" i="3"/>
  <c r="AB238" i="3"/>
  <c r="AC238" i="3"/>
  <c r="AD238" i="3"/>
  <c r="Y239" i="3"/>
  <c r="Z239" i="3"/>
  <c r="AA239" i="3"/>
  <c r="AB239" i="3"/>
  <c r="AC239" i="3"/>
  <c r="AD239" i="3"/>
  <c r="Y240" i="3"/>
  <c r="AE240" i="3" s="1"/>
  <c r="Z240" i="3"/>
  <c r="AF240" i="3" s="1"/>
  <c r="AA240" i="3"/>
  <c r="AB240" i="3"/>
  <c r="AC240" i="3"/>
  <c r="AD240" i="3"/>
  <c r="Y241" i="3"/>
  <c r="Z241" i="3"/>
  <c r="AA241" i="3"/>
  <c r="AG241" i="3" s="1"/>
  <c r="AB241" i="3"/>
  <c r="AC241" i="3"/>
  <c r="AD241" i="3"/>
  <c r="Y273" i="3"/>
  <c r="Z273" i="3"/>
  <c r="AA273" i="3"/>
  <c r="AB273" i="3"/>
  <c r="AC273" i="3"/>
  <c r="AD273" i="3"/>
  <c r="Y274" i="3"/>
  <c r="Z274" i="3"/>
  <c r="AA274" i="3"/>
  <c r="AB274" i="3"/>
  <c r="AC274" i="3"/>
  <c r="AD274" i="3"/>
  <c r="Y275" i="3"/>
  <c r="AE275" i="3" s="1"/>
  <c r="Z275" i="3"/>
  <c r="AF275" i="3" s="1"/>
  <c r="AA275" i="3"/>
  <c r="AB275" i="3"/>
  <c r="AC275" i="3"/>
  <c r="AD275" i="3"/>
  <c r="Y276" i="3"/>
  <c r="Z276" i="3"/>
  <c r="AA276" i="3"/>
  <c r="AG276" i="3" s="1"/>
  <c r="AB276" i="3"/>
  <c r="AC276" i="3"/>
  <c r="AD276" i="3"/>
  <c r="Y277" i="3"/>
  <c r="Z277" i="3"/>
  <c r="AA277" i="3"/>
  <c r="AB277" i="3"/>
  <c r="AC277" i="3"/>
  <c r="AD277" i="3"/>
  <c r="Y278" i="3"/>
  <c r="Z278" i="3"/>
  <c r="AA278" i="3"/>
  <c r="AB278" i="3"/>
  <c r="AC278" i="3"/>
  <c r="AD278" i="3"/>
  <c r="Y279" i="3"/>
  <c r="AE279" i="3" s="1"/>
  <c r="Z279" i="3"/>
  <c r="AF279" i="3" s="1"/>
  <c r="AA279" i="3"/>
  <c r="AB279" i="3"/>
  <c r="AC279" i="3"/>
  <c r="AD279" i="3"/>
  <c r="Y280" i="3"/>
  <c r="Z280" i="3"/>
  <c r="AA280" i="3"/>
  <c r="AG280" i="3" s="1"/>
  <c r="AB280" i="3"/>
  <c r="AC280" i="3"/>
  <c r="AD280" i="3"/>
  <c r="Y281" i="3"/>
  <c r="Z281" i="3"/>
  <c r="AA281" i="3"/>
  <c r="AB281" i="3"/>
  <c r="AC281" i="3"/>
  <c r="AD281" i="3"/>
  <c r="Y283" i="3"/>
  <c r="Z283" i="3"/>
  <c r="AA283" i="3"/>
  <c r="Y284" i="3"/>
  <c r="Z284" i="3"/>
  <c r="AA284" i="3"/>
  <c r="Y287" i="3"/>
  <c r="AE287" i="3" s="1"/>
  <c r="Z287" i="3"/>
  <c r="AF287" i="3" s="1"/>
  <c r="AA287" i="3"/>
  <c r="Y294" i="3"/>
  <c r="Z294" i="3"/>
  <c r="AA294" i="3"/>
  <c r="Y298" i="3"/>
  <c r="Z298" i="3"/>
  <c r="AA298" i="3"/>
  <c r="AG298" i="3" s="1"/>
  <c r="Y303" i="3"/>
  <c r="AE303" i="3" s="1"/>
  <c r="Z303" i="3"/>
  <c r="AA303" i="3"/>
  <c r="Y304" i="3"/>
  <c r="Z304" i="3"/>
  <c r="AA304" i="3"/>
  <c r="Y308" i="3"/>
  <c r="AE308" i="3" s="1"/>
  <c r="Z308" i="3"/>
  <c r="AF308" i="3" s="1"/>
  <c r="AA308" i="3"/>
  <c r="AG308" i="3" s="1"/>
  <c r="Y314" i="3"/>
  <c r="Z314" i="3"/>
  <c r="AA314" i="3"/>
  <c r="Y321" i="3"/>
  <c r="Z321" i="3"/>
  <c r="AA321" i="3"/>
  <c r="AG321" i="3" s="1"/>
  <c r="Y322" i="3"/>
  <c r="AE322" i="3" s="1"/>
  <c r="Z322" i="3"/>
  <c r="AF322" i="3" s="1"/>
  <c r="AA322" i="3"/>
  <c r="Y327" i="3"/>
  <c r="Z327" i="3"/>
  <c r="AA327" i="3"/>
  <c r="Y331" i="3"/>
  <c r="Z331" i="3"/>
  <c r="AF331" i="3" s="1"/>
  <c r="AA331" i="3"/>
  <c r="AG331" i="3" s="1"/>
  <c r="Y334" i="3"/>
  <c r="AE334" i="3" s="1"/>
  <c r="Z334" i="3"/>
  <c r="AA334" i="3"/>
  <c r="Y341" i="3"/>
  <c r="Z341" i="3"/>
  <c r="AA341" i="3"/>
  <c r="Y345" i="3"/>
  <c r="Z345" i="3"/>
  <c r="AF345" i="3" s="1"/>
  <c r="AA345" i="3"/>
  <c r="AG345" i="3" s="1"/>
  <c r="Y348" i="3"/>
  <c r="Z348" i="3"/>
  <c r="AA348" i="3"/>
  <c r="Y349" i="3"/>
  <c r="Z349" i="3"/>
  <c r="AA349" i="3"/>
  <c r="Y350" i="3"/>
  <c r="AE350" i="3" s="1"/>
  <c r="Z350" i="3"/>
  <c r="AF350" i="3" s="1"/>
  <c r="AA350" i="3"/>
  <c r="Y359" i="3"/>
  <c r="Z359" i="3"/>
  <c r="AA359" i="3"/>
  <c r="Y362" i="3"/>
  <c r="Z362" i="3"/>
  <c r="AA362" i="3"/>
  <c r="AG362" i="3" s="1"/>
  <c r="Y367" i="3"/>
  <c r="AE367" i="3" s="1"/>
  <c r="Z367" i="3"/>
  <c r="AA367" i="3"/>
  <c r="Y371" i="3"/>
  <c r="Z371" i="3"/>
  <c r="AA371" i="3"/>
  <c r="Y374" i="3"/>
  <c r="Z374" i="3"/>
  <c r="AF374" i="3" s="1"/>
  <c r="AA374" i="3"/>
  <c r="AG374" i="3" s="1"/>
  <c r="Y282" i="3"/>
  <c r="Z282" i="3"/>
  <c r="AA282" i="3"/>
  <c r="Y289" i="3"/>
  <c r="Z289" i="3"/>
  <c r="AA289" i="3"/>
  <c r="Y291" i="3"/>
  <c r="AE291" i="3" s="1"/>
  <c r="Z291" i="3"/>
  <c r="AF291" i="3" s="1"/>
  <c r="AA291" i="3"/>
  <c r="Y302" i="3"/>
  <c r="Z302" i="3"/>
  <c r="AA302" i="3"/>
  <c r="Y307" i="3"/>
  <c r="Z307" i="3"/>
  <c r="AA307" i="3"/>
  <c r="AG307" i="3" s="1"/>
  <c r="Y309" i="3"/>
  <c r="AE309" i="3" s="1"/>
  <c r="Z309" i="3"/>
  <c r="AA309" i="3"/>
  <c r="Y310" i="3"/>
  <c r="Z310" i="3"/>
  <c r="AA310" i="3"/>
  <c r="Y318" i="3"/>
  <c r="Z318" i="3"/>
  <c r="AF318" i="3" s="1"/>
  <c r="AA318" i="3"/>
  <c r="AG318" i="3" s="1"/>
  <c r="Y320" i="3"/>
  <c r="Z320" i="3"/>
  <c r="AA320" i="3"/>
  <c r="Y323" i="3"/>
  <c r="Z323" i="3"/>
  <c r="AA323" i="3"/>
  <c r="Y324" i="3"/>
  <c r="AE324" i="3" s="1"/>
  <c r="Z324" i="3"/>
  <c r="AF324" i="3" s="1"/>
  <c r="AA324" i="3"/>
  <c r="Y330" i="3"/>
  <c r="Z330" i="3"/>
  <c r="AA330" i="3"/>
  <c r="Y332" i="3"/>
  <c r="Z332" i="3"/>
  <c r="AA332" i="3"/>
  <c r="AG332" i="3" s="1"/>
  <c r="Y337" i="3"/>
  <c r="AE337" i="3" s="1"/>
  <c r="Z337" i="3"/>
  <c r="AA337" i="3"/>
  <c r="Y344" i="3"/>
  <c r="Z344" i="3"/>
  <c r="AA344" i="3"/>
  <c r="Y347" i="3"/>
  <c r="Z347" i="3"/>
  <c r="AF347" i="3" s="1"/>
  <c r="AA347" i="3"/>
  <c r="AG347" i="3" s="1"/>
  <c r="Y351" i="3"/>
  <c r="Z351" i="3"/>
  <c r="AA351" i="3"/>
  <c r="Y356" i="3"/>
  <c r="Z356" i="3"/>
  <c r="AA356" i="3"/>
  <c r="Y361" i="3"/>
  <c r="AE361" i="3" s="1"/>
  <c r="Z361" i="3"/>
  <c r="AF361" i="3" s="1"/>
  <c r="AA361" i="3"/>
  <c r="Y363" i="3"/>
  <c r="Z363" i="3"/>
  <c r="AA363" i="3"/>
  <c r="Y366" i="3"/>
  <c r="Z366" i="3"/>
  <c r="AA366" i="3"/>
  <c r="AG366" i="3" s="1"/>
  <c r="Y372" i="3"/>
  <c r="AE372" i="3" s="1"/>
  <c r="Z372" i="3"/>
  <c r="AA372" i="3"/>
  <c r="Y376" i="3"/>
  <c r="Z376" i="3"/>
  <c r="AA376" i="3"/>
  <c r="Y286" i="3"/>
  <c r="Z286" i="3"/>
  <c r="AF286" i="3" s="1"/>
  <c r="AA286" i="3"/>
  <c r="AG286" i="3" s="1"/>
  <c r="Y292" i="3"/>
  <c r="Z292" i="3"/>
  <c r="AA292" i="3"/>
  <c r="Y293" i="3"/>
  <c r="Z293" i="3"/>
  <c r="AA293" i="3"/>
  <c r="Y300" i="3"/>
  <c r="AE300" i="3" s="1"/>
  <c r="Z300" i="3"/>
  <c r="AF300" i="3" s="1"/>
  <c r="AA300" i="3"/>
  <c r="Y305" i="3"/>
  <c r="Z305" i="3"/>
  <c r="AA305" i="3"/>
  <c r="Y306" i="3"/>
  <c r="Z306" i="3"/>
  <c r="AA306" i="3"/>
  <c r="AG306" i="3" s="1"/>
  <c r="Y312" i="3"/>
  <c r="AE312" i="3" s="1"/>
  <c r="Z312" i="3"/>
  <c r="AA312" i="3"/>
  <c r="Y317" i="3"/>
  <c r="Z317" i="3"/>
  <c r="AA317" i="3"/>
  <c r="Y325" i="3"/>
  <c r="Z325" i="3"/>
  <c r="AF325" i="3" s="1"/>
  <c r="AA325" i="3"/>
  <c r="AG325" i="3" s="1"/>
  <c r="Y326" i="3"/>
  <c r="Z326" i="3"/>
  <c r="AA326" i="3"/>
  <c r="Y329" i="3"/>
  <c r="Z329" i="3"/>
  <c r="AA329" i="3"/>
  <c r="Y333" i="3"/>
  <c r="AE333" i="3" s="1"/>
  <c r="Z333" i="3"/>
  <c r="AF333" i="3" s="1"/>
  <c r="AA333" i="3"/>
  <c r="Y339" i="3"/>
  <c r="Z339" i="3"/>
  <c r="AA339" i="3"/>
  <c r="Y342" i="3"/>
  <c r="Z342" i="3"/>
  <c r="AA342" i="3"/>
  <c r="AG342" i="3" s="1"/>
  <c r="Y343" i="3"/>
  <c r="AE343" i="3" s="1"/>
  <c r="Z343" i="3"/>
  <c r="AA343" i="3"/>
  <c r="Y352" i="3"/>
  <c r="Z352" i="3"/>
  <c r="AA352" i="3"/>
  <c r="Y354" i="3"/>
  <c r="Z354" i="3"/>
  <c r="AF354" i="3" s="1"/>
  <c r="AA354" i="3"/>
  <c r="AG354" i="3" s="1"/>
  <c r="Y355" i="3"/>
  <c r="Z355" i="3"/>
  <c r="AA355" i="3"/>
  <c r="Y358" i="3"/>
  <c r="Z358" i="3"/>
  <c r="AA358" i="3"/>
  <c r="Y364" i="3"/>
  <c r="AE364" i="3" s="1"/>
  <c r="Z364" i="3"/>
  <c r="AF364" i="3" s="1"/>
  <c r="AA364" i="3"/>
  <c r="Y368" i="3"/>
  <c r="Z368" i="3"/>
  <c r="AA368" i="3"/>
  <c r="Y373" i="3"/>
  <c r="Z373" i="3"/>
  <c r="AA373" i="3"/>
  <c r="AG373" i="3" s="1"/>
  <c r="Y377" i="3"/>
  <c r="AE377" i="3" s="1"/>
  <c r="Z377" i="3"/>
  <c r="AA377" i="3"/>
  <c r="Y285" i="3"/>
  <c r="Z285" i="3"/>
  <c r="AA285" i="3"/>
  <c r="Y290" i="3"/>
  <c r="Z290" i="3"/>
  <c r="AF290" i="3" s="1"/>
  <c r="AA290" i="3"/>
  <c r="AG290" i="3" s="1"/>
  <c r="Y299" i="3"/>
  <c r="Z299" i="3"/>
  <c r="AA299" i="3"/>
  <c r="Y301" i="3"/>
  <c r="Z301" i="3"/>
  <c r="AA301" i="3"/>
  <c r="Y319" i="3"/>
  <c r="AE319" i="3" s="1"/>
  <c r="Z319" i="3"/>
  <c r="AF319" i="3" s="1"/>
  <c r="AA319" i="3"/>
  <c r="Y328" i="3"/>
  <c r="Z328" i="3"/>
  <c r="AA328" i="3"/>
  <c r="Y335" i="3"/>
  <c r="Z335" i="3"/>
  <c r="AA335" i="3"/>
  <c r="AG335" i="3" s="1"/>
  <c r="Y336" i="3"/>
  <c r="AE336" i="3" s="1"/>
  <c r="Z336" i="3"/>
  <c r="AA336" i="3"/>
  <c r="Y346" i="3"/>
  <c r="Z346" i="3"/>
  <c r="AA346" i="3"/>
  <c r="Y357" i="3"/>
  <c r="Z357" i="3"/>
  <c r="AF357" i="3" s="1"/>
  <c r="AA357" i="3"/>
  <c r="AG357" i="3" s="1"/>
  <c r="Y365" i="3"/>
  <c r="Z365" i="3"/>
  <c r="AA365" i="3"/>
  <c r="Y370" i="3"/>
  <c r="Z370" i="3"/>
  <c r="AA370" i="3"/>
  <c r="Y288" i="3"/>
  <c r="AE288" i="3" s="1"/>
  <c r="Z288" i="3"/>
  <c r="AF288" i="3" s="1"/>
  <c r="AA288" i="3"/>
  <c r="Y297" i="3"/>
  <c r="Z297" i="3"/>
  <c r="AA297" i="3"/>
  <c r="Y311" i="3"/>
  <c r="Z311" i="3"/>
  <c r="AA311" i="3"/>
  <c r="AG311" i="3" s="1"/>
  <c r="Y313" i="3"/>
  <c r="AE313" i="3" s="1"/>
  <c r="Z313" i="3"/>
  <c r="AA313" i="3"/>
  <c r="Y315" i="3"/>
  <c r="Z315" i="3"/>
  <c r="AA315" i="3"/>
  <c r="Y316" i="3"/>
  <c r="Z316" i="3"/>
  <c r="AF316" i="3" s="1"/>
  <c r="AA316" i="3"/>
  <c r="AG316" i="3" s="1"/>
  <c r="Y338" i="3"/>
  <c r="Z338" i="3"/>
  <c r="AA338" i="3"/>
  <c r="Y340" i="3"/>
  <c r="Z340" i="3"/>
  <c r="AA340" i="3"/>
  <c r="Y353" i="3"/>
  <c r="AE353" i="3" s="1"/>
  <c r="Z353" i="3"/>
  <c r="AF353" i="3" s="1"/>
  <c r="AA353" i="3"/>
  <c r="Y360" i="3"/>
  <c r="Z360" i="3"/>
  <c r="AA360" i="3"/>
  <c r="Y369" i="3"/>
  <c r="Z369" i="3"/>
  <c r="AA369" i="3"/>
  <c r="AG369" i="3" s="1"/>
  <c r="Y375" i="3"/>
  <c r="AE375" i="3" s="1"/>
  <c r="Z375" i="3"/>
  <c r="AA375" i="3"/>
  <c r="Y381" i="3"/>
  <c r="Z381" i="3"/>
  <c r="AA381" i="3"/>
  <c r="AB381" i="3"/>
  <c r="AC381" i="3"/>
  <c r="AD381" i="3"/>
  <c r="Y388" i="3"/>
  <c r="Z388" i="3"/>
  <c r="AA388" i="3"/>
  <c r="AB388" i="3"/>
  <c r="AC388" i="3"/>
  <c r="AD388" i="3"/>
  <c r="Y390" i="3"/>
  <c r="AE390" i="3" s="1"/>
  <c r="Z390" i="3"/>
  <c r="AF390" i="3" s="1"/>
  <c r="AA390" i="3"/>
  <c r="AB390" i="3"/>
  <c r="AC390" i="3"/>
  <c r="AD390" i="3"/>
  <c r="Y391" i="3"/>
  <c r="Z391" i="3"/>
  <c r="AA391" i="3"/>
  <c r="AG391" i="3" s="1"/>
  <c r="AB391" i="3"/>
  <c r="AC391" i="3"/>
  <c r="AD391" i="3"/>
  <c r="Y398" i="3"/>
  <c r="Z398" i="3"/>
  <c r="AA398" i="3"/>
  <c r="AB398" i="3"/>
  <c r="AC398" i="3"/>
  <c r="AD398" i="3"/>
  <c r="Y399" i="3"/>
  <c r="Z399" i="3"/>
  <c r="AA399" i="3"/>
  <c r="AB399" i="3"/>
  <c r="AC399" i="3"/>
  <c r="AD399" i="3"/>
  <c r="Y404" i="3"/>
  <c r="AE404" i="3" s="1"/>
  <c r="Z404" i="3"/>
  <c r="AF404" i="3" s="1"/>
  <c r="AA404" i="3"/>
  <c r="AB404" i="3"/>
  <c r="AC404" i="3"/>
  <c r="AD404" i="3"/>
  <c r="Y409" i="3"/>
  <c r="Z409" i="3"/>
  <c r="AA409" i="3"/>
  <c r="AG409" i="3" s="1"/>
  <c r="AB409" i="3"/>
  <c r="AC409" i="3"/>
  <c r="AD409" i="3"/>
  <c r="Y413" i="3"/>
  <c r="Z413" i="3"/>
  <c r="AA413" i="3"/>
  <c r="AB413" i="3"/>
  <c r="AC413" i="3"/>
  <c r="AD413" i="3"/>
  <c r="Y418" i="3"/>
  <c r="Z418" i="3"/>
  <c r="AA418" i="3"/>
  <c r="AB418" i="3"/>
  <c r="AC418" i="3"/>
  <c r="AD418" i="3"/>
  <c r="Y422" i="3"/>
  <c r="AE422" i="3" s="1"/>
  <c r="Z422" i="3"/>
  <c r="AF422" i="3" s="1"/>
  <c r="AA422" i="3"/>
  <c r="AB422" i="3"/>
  <c r="AC422" i="3"/>
  <c r="AD422" i="3"/>
  <c r="Y423" i="3"/>
  <c r="Z423" i="3"/>
  <c r="AA423" i="3"/>
  <c r="AG423" i="3" s="1"/>
  <c r="AB423" i="3"/>
  <c r="AC423" i="3"/>
  <c r="AD423" i="3"/>
  <c r="Y428" i="3"/>
  <c r="Z428" i="3"/>
  <c r="AA428" i="3"/>
  <c r="AB428" i="3"/>
  <c r="AC428" i="3"/>
  <c r="AD428" i="3"/>
  <c r="Y429" i="3"/>
  <c r="Z429" i="3"/>
  <c r="AA429" i="3"/>
  <c r="AB429" i="3"/>
  <c r="AC429" i="3"/>
  <c r="AD429" i="3"/>
  <c r="Y432" i="3"/>
  <c r="AE432" i="3" s="1"/>
  <c r="Z432" i="3"/>
  <c r="AF432" i="3" s="1"/>
  <c r="AA432" i="3"/>
  <c r="AB432" i="3"/>
  <c r="AC432" i="3"/>
  <c r="AD432" i="3"/>
  <c r="Y439" i="3"/>
  <c r="Z439" i="3"/>
  <c r="AA439" i="3"/>
  <c r="AG439" i="3" s="1"/>
  <c r="AB439" i="3"/>
  <c r="AC439" i="3"/>
  <c r="AD439" i="3"/>
  <c r="Y380" i="3"/>
  <c r="Z380" i="3"/>
  <c r="AA380" i="3"/>
  <c r="AB380" i="3"/>
  <c r="AC380" i="3"/>
  <c r="AD380" i="3"/>
  <c r="Y383" i="3"/>
  <c r="Z383" i="3"/>
  <c r="AA383" i="3"/>
  <c r="AB383" i="3"/>
  <c r="AC383" i="3"/>
  <c r="AD383" i="3"/>
  <c r="Y387" i="3"/>
  <c r="AE387" i="3" s="1"/>
  <c r="Z387" i="3"/>
  <c r="AF387" i="3" s="1"/>
  <c r="AA387" i="3"/>
  <c r="AB387" i="3"/>
  <c r="AC387" i="3"/>
  <c r="AD387" i="3"/>
  <c r="Y392" i="3"/>
  <c r="Z392" i="3"/>
  <c r="AA392" i="3"/>
  <c r="AG392" i="3" s="1"/>
  <c r="AB392" i="3"/>
  <c r="AC392" i="3"/>
  <c r="AD392" i="3"/>
  <c r="Y395" i="3"/>
  <c r="Z395" i="3"/>
  <c r="AA395" i="3"/>
  <c r="AB395" i="3"/>
  <c r="AC395" i="3"/>
  <c r="AD395" i="3"/>
  <c r="Y396" i="3"/>
  <c r="Z396" i="3"/>
  <c r="AA396" i="3"/>
  <c r="AB396" i="3"/>
  <c r="AC396" i="3"/>
  <c r="AD396" i="3"/>
  <c r="Y407" i="3"/>
  <c r="AE407" i="3" s="1"/>
  <c r="Z407" i="3"/>
  <c r="AF407" i="3" s="1"/>
  <c r="AA407" i="3"/>
  <c r="AB407" i="3"/>
  <c r="AC407" i="3"/>
  <c r="AD407" i="3"/>
  <c r="Y408" i="3"/>
  <c r="Z408" i="3"/>
  <c r="AA408" i="3"/>
  <c r="AG408" i="3" s="1"/>
  <c r="AB408" i="3"/>
  <c r="AC408" i="3"/>
  <c r="AD408" i="3"/>
  <c r="Y410" i="3"/>
  <c r="Z410" i="3"/>
  <c r="AA410" i="3"/>
  <c r="AB410" i="3"/>
  <c r="AC410" i="3"/>
  <c r="AD410" i="3"/>
  <c r="Y415" i="3"/>
  <c r="Z415" i="3"/>
  <c r="AA415" i="3"/>
  <c r="AB415" i="3"/>
  <c r="AC415" i="3"/>
  <c r="AD415" i="3"/>
  <c r="Y417" i="3"/>
  <c r="AE417" i="3" s="1"/>
  <c r="Z417" i="3"/>
  <c r="AF417" i="3" s="1"/>
  <c r="AA417" i="3"/>
  <c r="AB417" i="3"/>
  <c r="AC417" i="3"/>
  <c r="AD417" i="3"/>
  <c r="Y424" i="3"/>
  <c r="Z424" i="3"/>
  <c r="AA424" i="3"/>
  <c r="AG424" i="3" s="1"/>
  <c r="AB424" i="3"/>
  <c r="AC424" i="3"/>
  <c r="AD424" i="3"/>
  <c r="Y434" i="3"/>
  <c r="Z434" i="3"/>
  <c r="AA434" i="3"/>
  <c r="AB434" i="3"/>
  <c r="AC434" i="3"/>
  <c r="AD434" i="3"/>
  <c r="Y437" i="3"/>
  <c r="Z437" i="3"/>
  <c r="AA437" i="3"/>
  <c r="AB437" i="3"/>
  <c r="AC437" i="3"/>
  <c r="AD437" i="3"/>
  <c r="Y438" i="3"/>
  <c r="AE438" i="3" s="1"/>
  <c r="Z438" i="3"/>
  <c r="AF438" i="3" s="1"/>
  <c r="AA438" i="3"/>
  <c r="AB438" i="3"/>
  <c r="AC438" i="3"/>
  <c r="AD438" i="3"/>
  <c r="Y441" i="3"/>
  <c r="Z441" i="3"/>
  <c r="AA441" i="3"/>
  <c r="AG441" i="3" s="1"/>
  <c r="AB441" i="3"/>
  <c r="AC441" i="3"/>
  <c r="AD441" i="3"/>
  <c r="Y378" i="3"/>
  <c r="Z378" i="3"/>
  <c r="AA378" i="3"/>
  <c r="AB378" i="3"/>
  <c r="AC378" i="3"/>
  <c r="AD378" i="3"/>
  <c r="Y384" i="3"/>
  <c r="Z384" i="3"/>
  <c r="AA384" i="3"/>
  <c r="AB384" i="3"/>
  <c r="AC384" i="3"/>
  <c r="AD384" i="3"/>
  <c r="Y385" i="3"/>
  <c r="AE385" i="3" s="1"/>
  <c r="Z385" i="3"/>
  <c r="AF385" i="3" s="1"/>
  <c r="AA385" i="3"/>
  <c r="AB385" i="3"/>
  <c r="AC385" i="3"/>
  <c r="AD385" i="3"/>
  <c r="Y393" i="3"/>
  <c r="Z393" i="3"/>
  <c r="AA393" i="3"/>
  <c r="AG393" i="3" s="1"/>
  <c r="AB393" i="3"/>
  <c r="AC393" i="3"/>
  <c r="AD393" i="3"/>
  <c r="Y397" i="3"/>
  <c r="Z397" i="3"/>
  <c r="AA397" i="3"/>
  <c r="AB397" i="3"/>
  <c r="AC397" i="3"/>
  <c r="AD397" i="3"/>
  <c r="Y402" i="3"/>
  <c r="Z402" i="3"/>
  <c r="AA402" i="3"/>
  <c r="AB402" i="3"/>
  <c r="AC402" i="3"/>
  <c r="AD402" i="3"/>
  <c r="Y405" i="3"/>
  <c r="AE405" i="3" s="1"/>
  <c r="Z405" i="3"/>
  <c r="AF405" i="3" s="1"/>
  <c r="AA405" i="3"/>
  <c r="AB405" i="3"/>
  <c r="AC405" i="3"/>
  <c r="AD405" i="3"/>
  <c r="Y406" i="3"/>
  <c r="Z406" i="3"/>
  <c r="AA406" i="3"/>
  <c r="AG406" i="3" s="1"/>
  <c r="AB406" i="3"/>
  <c r="AC406" i="3"/>
  <c r="AD406" i="3"/>
  <c r="Y411" i="3"/>
  <c r="Z411" i="3"/>
  <c r="AA411" i="3"/>
  <c r="AB411" i="3"/>
  <c r="AC411" i="3"/>
  <c r="AD411" i="3"/>
  <c r="Y412" i="3"/>
  <c r="Z412" i="3"/>
  <c r="AA412" i="3"/>
  <c r="AB412" i="3"/>
  <c r="AC412" i="3"/>
  <c r="AD412" i="3"/>
  <c r="Y414" i="3"/>
  <c r="AE414" i="3" s="1"/>
  <c r="Z414" i="3"/>
  <c r="AF414" i="3" s="1"/>
  <c r="AA414" i="3"/>
  <c r="AB414" i="3"/>
  <c r="AC414" i="3"/>
  <c r="AD414" i="3"/>
  <c r="Y419" i="3"/>
  <c r="Z419" i="3"/>
  <c r="AA419" i="3"/>
  <c r="AG419" i="3" s="1"/>
  <c r="AB419" i="3"/>
  <c r="AC419" i="3"/>
  <c r="AD419" i="3"/>
  <c r="Y426" i="3"/>
  <c r="Z426" i="3"/>
  <c r="AA426" i="3"/>
  <c r="AB426" i="3"/>
  <c r="AC426" i="3"/>
  <c r="AD426" i="3"/>
  <c r="Y433" i="3"/>
  <c r="Z433" i="3"/>
  <c r="AA433" i="3"/>
  <c r="AB433" i="3"/>
  <c r="AC433" i="3"/>
  <c r="AD433" i="3"/>
  <c r="Y435" i="3"/>
  <c r="AE435" i="3" s="1"/>
  <c r="Z435" i="3"/>
  <c r="AF435" i="3" s="1"/>
  <c r="AA435" i="3"/>
  <c r="AB435" i="3"/>
  <c r="AC435" i="3"/>
  <c r="AD435" i="3"/>
  <c r="Y440" i="3"/>
  <c r="Z440" i="3"/>
  <c r="AA440" i="3"/>
  <c r="AG440" i="3" s="1"/>
  <c r="AB440" i="3"/>
  <c r="AC440" i="3"/>
  <c r="AD440" i="3"/>
  <c r="Y379" i="3"/>
  <c r="Z379" i="3"/>
  <c r="AA379" i="3"/>
  <c r="AB379" i="3"/>
  <c r="AC379" i="3"/>
  <c r="AD379" i="3"/>
  <c r="Y382" i="3"/>
  <c r="Z382" i="3"/>
  <c r="AA382" i="3"/>
  <c r="AB382" i="3"/>
  <c r="AC382" i="3"/>
  <c r="AD382" i="3"/>
  <c r="Y386" i="3"/>
  <c r="AE386" i="3" s="1"/>
  <c r="Z386" i="3"/>
  <c r="AF386" i="3" s="1"/>
  <c r="AA386" i="3"/>
  <c r="AB386" i="3"/>
  <c r="AC386" i="3"/>
  <c r="AD386" i="3"/>
  <c r="Y389" i="3"/>
  <c r="Z389" i="3"/>
  <c r="AA389" i="3"/>
  <c r="AG389" i="3" s="1"/>
  <c r="AB389" i="3"/>
  <c r="AC389" i="3"/>
  <c r="AD389" i="3"/>
  <c r="Y394" i="3"/>
  <c r="Z394" i="3"/>
  <c r="AA394" i="3"/>
  <c r="AB394" i="3"/>
  <c r="AC394" i="3"/>
  <c r="AD394" i="3"/>
  <c r="Y400" i="3"/>
  <c r="Z400" i="3"/>
  <c r="AA400" i="3"/>
  <c r="AB400" i="3"/>
  <c r="AC400" i="3"/>
  <c r="AD400" i="3"/>
  <c r="Y401" i="3"/>
  <c r="AE401" i="3" s="1"/>
  <c r="Z401" i="3"/>
  <c r="AF401" i="3" s="1"/>
  <c r="AA401" i="3"/>
  <c r="AB401" i="3"/>
  <c r="AC401" i="3"/>
  <c r="AD401" i="3"/>
  <c r="Y403" i="3"/>
  <c r="Z403" i="3"/>
  <c r="AA403" i="3"/>
  <c r="AG403" i="3" s="1"/>
  <c r="AB403" i="3"/>
  <c r="AC403" i="3"/>
  <c r="AD403" i="3"/>
  <c r="Y416" i="3"/>
  <c r="Z416" i="3"/>
  <c r="AA416" i="3"/>
  <c r="AB416" i="3"/>
  <c r="AC416" i="3"/>
  <c r="AD416" i="3"/>
  <c r="Y420" i="3"/>
  <c r="Z420" i="3"/>
  <c r="AA420" i="3"/>
  <c r="AB420" i="3"/>
  <c r="AC420" i="3"/>
  <c r="AD420" i="3"/>
  <c r="Y421" i="3"/>
  <c r="AE421" i="3" s="1"/>
  <c r="Z421" i="3"/>
  <c r="AF421" i="3" s="1"/>
  <c r="AA421" i="3"/>
  <c r="AB421" i="3"/>
  <c r="AC421" i="3"/>
  <c r="AD421" i="3"/>
  <c r="Y425" i="3"/>
  <c r="Z425" i="3"/>
  <c r="AA425" i="3"/>
  <c r="AG425" i="3" s="1"/>
  <c r="AB425" i="3"/>
  <c r="AC425" i="3"/>
  <c r="AD425" i="3"/>
  <c r="Y427" i="3"/>
  <c r="Z427" i="3"/>
  <c r="AA427" i="3"/>
  <c r="AB427" i="3"/>
  <c r="AC427" i="3"/>
  <c r="AD427" i="3"/>
  <c r="Y430" i="3"/>
  <c r="Z430" i="3"/>
  <c r="AA430" i="3"/>
  <c r="AB430" i="3"/>
  <c r="AC430" i="3"/>
  <c r="AD430" i="3"/>
  <c r="Y431" i="3"/>
  <c r="AE431" i="3" s="1"/>
  <c r="Z431" i="3"/>
  <c r="AF431" i="3" s="1"/>
  <c r="AA431" i="3"/>
  <c r="AB431" i="3"/>
  <c r="AC431" i="3"/>
  <c r="AD431" i="3"/>
  <c r="Y436" i="3"/>
  <c r="Z436" i="3"/>
  <c r="AA436" i="3"/>
  <c r="AG436" i="3" s="1"/>
  <c r="AB436" i="3"/>
  <c r="AC436" i="3"/>
  <c r="AD436" i="3"/>
  <c r="Y446" i="3"/>
  <c r="Z446" i="3"/>
  <c r="AA446" i="3"/>
  <c r="AB446" i="3"/>
  <c r="AC446" i="3"/>
  <c r="AD446" i="3"/>
  <c r="Y448" i="3"/>
  <c r="Z448" i="3"/>
  <c r="AA448" i="3"/>
  <c r="AB448" i="3"/>
  <c r="AC448" i="3"/>
  <c r="AD448" i="3"/>
  <c r="Y453" i="3"/>
  <c r="AE453" i="3" s="1"/>
  <c r="Z453" i="3"/>
  <c r="AF453" i="3" s="1"/>
  <c r="AA453" i="3"/>
  <c r="AB453" i="3"/>
  <c r="AC453" i="3"/>
  <c r="AD453" i="3"/>
  <c r="Y457" i="3"/>
  <c r="Z457" i="3"/>
  <c r="AA457" i="3"/>
  <c r="AG457" i="3" s="1"/>
  <c r="AB457" i="3"/>
  <c r="AC457" i="3"/>
  <c r="AD457" i="3"/>
  <c r="Y460" i="3"/>
  <c r="Z460" i="3"/>
  <c r="AA460" i="3"/>
  <c r="AB460" i="3"/>
  <c r="AC460" i="3"/>
  <c r="AD460" i="3"/>
  <c r="Y464" i="3"/>
  <c r="Z464" i="3"/>
  <c r="AA464" i="3"/>
  <c r="AB464" i="3"/>
  <c r="AC464" i="3"/>
  <c r="AD464" i="3"/>
  <c r="Y472" i="3"/>
  <c r="AE472" i="3" s="1"/>
  <c r="Z472" i="3"/>
  <c r="AF472" i="3" s="1"/>
  <c r="AA472" i="3"/>
  <c r="AB472" i="3"/>
  <c r="AC472" i="3"/>
  <c r="AD472" i="3"/>
  <c r="Y473" i="3"/>
  <c r="Z473" i="3"/>
  <c r="AA473" i="3"/>
  <c r="AG473" i="3" s="1"/>
  <c r="AB473" i="3"/>
  <c r="AC473" i="3"/>
  <c r="AD473" i="3"/>
  <c r="Y477" i="3"/>
  <c r="Z477" i="3"/>
  <c r="AA477" i="3"/>
  <c r="AB477" i="3"/>
  <c r="AC477" i="3"/>
  <c r="AD477" i="3"/>
  <c r="Y480" i="3"/>
  <c r="Z480" i="3"/>
  <c r="AA480" i="3"/>
  <c r="AB480" i="3"/>
  <c r="AC480" i="3"/>
  <c r="AD480" i="3"/>
  <c r="Y482" i="3"/>
  <c r="AE482" i="3" s="1"/>
  <c r="Z482" i="3"/>
  <c r="AF482" i="3" s="1"/>
  <c r="AA482" i="3"/>
  <c r="AB482" i="3"/>
  <c r="AC482" i="3"/>
  <c r="AD482" i="3"/>
  <c r="Y489" i="3"/>
  <c r="Z489" i="3"/>
  <c r="AA489" i="3"/>
  <c r="AG489" i="3" s="1"/>
  <c r="AB489" i="3"/>
  <c r="AC489" i="3"/>
  <c r="AD489" i="3"/>
  <c r="Y492" i="3"/>
  <c r="Z492" i="3"/>
  <c r="AA492" i="3"/>
  <c r="AB492" i="3"/>
  <c r="AC492" i="3"/>
  <c r="AD492" i="3"/>
  <c r="Y496" i="3"/>
  <c r="Z496" i="3"/>
  <c r="AA496" i="3"/>
  <c r="AB496" i="3"/>
  <c r="AC496" i="3"/>
  <c r="AD496" i="3"/>
  <c r="Y502" i="3"/>
  <c r="AE502" i="3" s="1"/>
  <c r="Z502" i="3"/>
  <c r="AF502" i="3" s="1"/>
  <c r="AA502" i="3"/>
  <c r="AB502" i="3"/>
  <c r="AC502" i="3"/>
  <c r="AD502" i="3"/>
  <c r="Y504" i="3"/>
  <c r="Z504" i="3"/>
  <c r="AA504" i="3"/>
  <c r="AG504" i="3" s="1"/>
  <c r="AB504" i="3"/>
  <c r="AC504" i="3"/>
  <c r="AD504" i="3"/>
  <c r="Y443" i="3"/>
  <c r="Z443" i="3"/>
  <c r="AA443" i="3"/>
  <c r="AB443" i="3"/>
  <c r="AC443" i="3"/>
  <c r="AD443" i="3"/>
  <c r="Y447" i="3"/>
  <c r="Z447" i="3"/>
  <c r="AA447" i="3"/>
  <c r="AB447" i="3"/>
  <c r="AC447" i="3"/>
  <c r="AD447" i="3"/>
  <c r="Y452" i="3"/>
  <c r="AE452" i="3" s="1"/>
  <c r="Z452" i="3"/>
  <c r="AF452" i="3" s="1"/>
  <c r="AA452" i="3"/>
  <c r="AB452" i="3"/>
  <c r="AC452" i="3"/>
  <c r="AD452" i="3"/>
  <c r="Y454" i="3"/>
  <c r="Z454" i="3"/>
  <c r="AA454" i="3"/>
  <c r="AG454" i="3" s="1"/>
  <c r="AB454" i="3"/>
  <c r="AC454" i="3"/>
  <c r="AD454" i="3"/>
  <c r="Y462" i="3"/>
  <c r="Z462" i="3"/>
  <c r="AA462" i="3"/>
  <c r="AB462" i="3"/>
  <c r="AC462" i="3"/>
  <c r="AD462" i="3"/>
  <c r="Y463" i="3"/>
  <c r="Z463" i="3"/>
  <c r="AA463" i="3"/>
  <c r="AB463" i="3"/>
  <c r="AC463" i="3"/>
  <c r="AD463" i="3"/>
  <c r="Y467" i="3"/>
  <c r="AE467" i="3" s="1"/>
  <c r="Z467" i="3"/>
  <c r="AF467" i="3" s="1"/>
  <c r="AA467" i="3"/>
  <c r="AB467" i="3"/>
  <c r="AC467" i="3"/>
  <c r="AD467" i="3"/>
  <c r="Y468" i="3"/>
  <c r="Z468" i="3"/>
  <c r="AA468" i="3"/>
  <c r="AG468" i="3" s="1"/>
  <c r="AB468" i="3"/>
  <c r="AC468" i="3"/>
  <c r="AD468" i="3"/>
  <c r="Y475" i="3"/>
  <c r="Z475" i="3"/>
  <c r="AA475" i="3"/>
  <c r="AB475" i="3"/>
  <c r="AC475" i="3"/>
  <c r="AD475" i="3"/>
  <c r="Y478" i="3"/>
  <c r="Z478" i="3"/>
  <c r="AA478" i="3"/>
  <c r="AB478" i="3"/>
  <c r="AC478" i="3"/>
  <c r="AD478" i="3"/>
  <c r="Y486" i="3"/>
  <c r="AE486" i="3" s="1"/>
  <c r="Z486" i="3"/>
  <c r="AF486" i="3" s="1"/>
  <c r="AA486" i="3"/>
  <c r="AB486" i="3"/>
  <c r="AC486" i="3"/>
  <c r="AD486" i="3"/>
  <c r="Y487" i="3"/>
  <c r="Z487" i="3"/>
  <c r="AA487" i="3"/>
  <c r="AG487" i="3" s="1"/>
  <c r="AB487" i="3"/>
  <c r="AC487" i="3"/>
  <c r="AD487" i="3"/>
  <c r="Y494" i="3"/>
  <c r="Z494" i="3"/>
  <c r="AA494" i="3"/>
  <c r="AB494" i="3"/>
  <c r="AC494" i="3"/>
  <c r="AD494" i="3"/>
  <c r="Y497" i="3"/>
  <c r="Z497" i="3"/>
  <c r="AA497" i="3"/>
  <c r="AB497" i="3"/>
  <c r="AC497" i="3"/>
  <c r="AD497" i="3"/>
  <c r="Y499" i="3"/>
  <c r="AE499" i="3" s="1"/>
  <c r="Z499" i="3"/>
  <c r="AF499" i="3" s="1"/>
  <c r="AA499" i="3"/>
  <c r="AB499" i="3"/>
  <c r="AC499" i="3"/>
  <c r="AD499" i="3"/>
  <c r="Y505" i="3"/>
  <c r="Z505" i="3"/>
  <c r="AA505" i="3"/>
  <c r="AG505" i="3" s="1"/>
  <c r="AB505" i="3"/>
  <c r="AC505" i="3"/>
  <c r="AD505" i="3"/>
  <c r="Y445" i="3"/>
  <c r="Z445" i="3"/>
  <c r="AA445" i="3"/>
  <c r="AB445" i="3"/>
  <c r="AC445" i="3"/>
  <c r="AD445" i="3"/>
  <c r="Y449" i="3"/>
  <c r="Z449" i="3"/>
  <c r="AA449" i="3"/>
  <c r="AB449" i="3"/>
  <c r="AC449" i="3"/>
  <c r="AD449" i="3"/>
  <c r="Y451" i="3"/>
  <c r="AE451" i="3" s="1"/>
  <c r="Z451" i="3"/>
  <c r="AF451" i="3" s="1"/>
  <c r="AA451" i="3"/>
  <c r="AB451" i="3"/>
  <c r="AC451" i="3"/>
  <c r="AD451" i="3"/>
  <c r="Y456" i="3"/>
  <c r="Z456" i="3"/>
  <c r="AA456" i="3"/>
  <c r="AG456" i="3" s="1"/>
  <c r="AB456" i="3"/>
  <c r="AC456" i="3"/>
  <c r="AD456" i="3"/>
  <c r="Y461" i="3"/>
  <c r="Z461" i="3"/>
  <c r="AA461" i="3"/>
  <c r="AB461" i="3"/>
  <c r="AC461" i="3"/>
  <c r="AD461" i="3"/>
  <c r="Y465" i="3"/>
  <c r="Z465" i="3"/>
  <c r="AA465" i="3"/>
  <c r="AB465" i="3"/>
  <c r="AC465" i="3"/>
  <c r="AD465" i="3"/>
  <c r="Y469" i="3"/>
  <c r="AE469" i="3" s="1"/>
  <c r="Z469" i="3"/>
  <c r="AF469" i="3" s="1"/>
  <c r="AA469" i="3"/>
  <c r="AB469" i="3"/>
  <c r="AC469" i="3"/>
  <c r="AD469" i="3"/>
  <c r="Y470" i="3"/>
  <c r="Z470" i="3"/>
  <c r="AA470" i="3"/>
  <c r="AG470" i="3" s="1"/>
  <c r="AB470" i="3"/>
  <c r="AC470" i="3"/>
  <c r="AD470" i="3"/>
  <c r="Y474" i="3"/>
  <c r="Z474" i="3"/>
  <c r="AA474" i="3"/>
  <c r="AB474" i="3"/>
  <c r="AC474" i="3"/>
  <c r="AD474" i="3"/>
  <c r="Y479" i="3"/>
  <c r="Z479" i="3"/>
  <c r="AA479" i="3"/>
  <c r="AB479" i="3"/>
  <c r="AC479" i="3"/>
  <c r="AD479" i="3"/>
  <c r="Y483" i="3"/>
  <c r="AE483" i="3" s="1"/>
  <c r="Z483" i="3"/>
  <c r="AF483" i="3" s="1"/>
  <c r="AA483" i="3"/>
  <c r="AB483" i="3"/>
  <c r="AC483" i="3"/>
  <c r="AD483" i="3"/>
  <c r="Y488" i="3"/>
  <c r="Z488" i="3"/>
  <c r="AA488" i="3"/>
  <c r="AG488" i="3" s="1"/>
  <c r="AB488" i="3"/>
  <c r="AC488" i="3"/>
  <c r="AD488" i="3"/>
  <c r="Y490" i="3"/>
  <c r="Z490" i="3"/>
  <c r="AA490" i="3"/>
  <c r="AB490" i="3"/>
  <c r="AC490" i="3"/>
  <c r="AD490" i="3"/>
  <c r="Y495" i="3"/>
  <c r="Z495" i="3"/>
  <c r="AA495" i="3"/>
  <c r="AB495" i="3"/>
  <c r="AC495" i="3"/>
  <c r="AD495" i="3"/>
  <c r="Y498" i="3"/>
  <c r="AE498" i="3" s="1"/>
  <c r="Z498" i="3"/>
  <c r="AF498" i="3" s="1"/>
  <c r="AA498" i="3"/>
  <c r="AB498" i="3"/>
  <c r="AC498" i="3"/>
  <c r="AD498" i="3"/>
  <c r="Y501" i="3"/>
  <c r="Z501" i="3"/>
  <c r="AA501" i="3"/>
  <c r="AG501" i="3" s="1"/>
  <c r="AB501" i="3"/>
  <c r="AC501" i="3"/>
  <c r="AD501" i="3"/>
  <c r="Y442" i="3"/>
  <c r="Z442" i="3"/>
  <c r="AA442" i="3"/>
  <c r="AB442" i="3"/>
  <c r="AC442" i="3"/>
  <c r="AD442" i="3"/>
  <c r="Y444" i="3"/>
  <c r="Z444" i="3"/>
  <c r="AA444" i="3"/>
  <c r="AB444" i="3"/>
  <c r="AC444" i="3"/>
  <c r="AD444" i="3"/>
  <c r="Y450" i="3"/>
  <c r="AE450" i="3" s="1"/>
  <c r="Z450" i="3"/>
  <c r="AF450" i="3" s="1"/>
  <c r="AA450" i="3"/>
  <c r="AB450" i="3"/>
  <c r="AC450" i="3"/>
  <c r="AD450" i="3"/>
  <c r="Y455" i="3"/>
  <c r="Z455" i="3"/>
  <c r="AA455" i="3"/>
  <c r="AG455" i="3" s="1"/>
  <c r="AB455" i="3"/>
  <c r="AC455" i="3"/>
  <c r="AD455" i="3"/>
  <c r="Y458" i="3"/>
  <c r="Z458" i="3"/>
  <c r="AA458" i="3"/>
  <c r="AB458" i="3"/>
  <c r="AH458" i="3" s="1"/>
  <c r="AC458" i="3"/>
  <c r="AD458" i="3"/>
  <c r="Y459" i="3"/>
  <c r="Z459" i="3"/>
  <c r="AA459" i="3"/>
  <c r="AB459" i="3"/>
  <c r="AC459" i="3"/>
  <c r="AD459" i="3"/>
  <c r="AJ459" i="3" s="1"/>
  <c r="Y466" i="3"/>
  <c r="AE466" i="3" s="1"/>
  <c r="Z466" i="3"/>
  <c r="AF466" i="3" s="1"/>
  <c r="AA466" i="3"/>
  <c r="AB466" i="3"/>
  <c r="AC466" i="3"/>
  <c r="AD466" i="3"/>
  <c r="Y471" i="3"/>
  <c r="Z471" i="3"/>
  <c r="AA471" i="3"/>
  <c r="AG471" i="3" s="1"/>
  <c r="AB471" i="3"/>
  <c r="AC471" i="3"/>
  <c r="AD471" i="3"/>
  <c r="Y476" i="3"/>
  <c r="Z476" i="3"/>
  <c r="AA476" i="3"/>
  <c r="AB476" i="3"/>
  <c r="AH476" i="3" s="1"/>
  <c r="AC476" i="3"/>
  <c r="AD476" i="3"/>
  <c r="Y481" i="3"/>
  <c r="Z481" i="3"/>
  <c r="AA481" i="3"/>
  <c r="AB481" i="3"/>
  <c r="AC481" i="3"/>
  <c r="AD481" i="3"/>
  <c r="AJ481" i="3" s="1"/>
  <c r="Y484" i="3"/>
  <c r="AE484" i="3" s="1"/>
  <c r="Z484" i="3"/>
  <c r="AF484" i="3" s="1"/>
  <c r="AA484" i="3"/>
  <c r="AB484" i="3"/>
  <c r="AC484" i="3"/>
  <c r="AD484" i="3"/>
  <c r="Y485" i="3"/>
  <c r="Z485" i="3"/>
  <c r="AA485" i="3"/>
  <c r="AG485" i="3" s="1"/>
  <c r="AB485" i="3"/>
  <c r="AC485" i="3"/>
  <c r="AD485" i="3"/>
  <c r="Y491" i="3"/>
  <c r="Z491" i="3"/>
  <c r="AA491" i="3"/>
  <c r="AB491" i="3"/>
  <c r="AH491" i="3" s="1"/>
  <c r="AC491" i="3"/>
  <c r="AD491" i="3"/>
  <c r="Y493" i="3"/>
  <c r="Z493" i="3"/>
  <c r="AA493" i="3"/>
  <c r="AB493" i="3"/>
  <c r="AC493" i="3"/>
  <c r="AD493" i="3"/>
  <c r="AJ493" i="3" s="1"/>
  <c r="Y500" i="3"/>
  <c r="AE500" i="3" s="1"/>
  <c r="Z500" i="3"/>
  <c r="AF500" i="3" s="1"/>
  <c r="AA500" i="3"/>
  <c r="AB500" i="3"/>
  <c r="AC500" i="3"/>
  <c r="AD500" i="3"/>
  <c r="Y503" i="3"/>
  <c r="Z503" i="3"/>
  <c r="AA503" i="3"/>
  <c r="AG503" i="3" s="1"/>
  <c r="AB503" i="3"/>
  <c r="AC503" i="3"/>
  <c r="AD503" i="3"/>
  <c r="Y510" i="3"/>
  <c r="Z510" i="3"/>
  <c r="AA510" i="3"/>
  <c r="AB510" i="3"/>
  <c r="AH510" i="3" s="1"/>
  <c r="AC510" i="3"/>
  <c r="AD510" i="3"/>
  <c r="Y512" i="3"/>
  <c r="Z512" i="3"/>
  <c r="AA512" i="3"/>
  <c r="AB512" i="3"/>
  <c r="AC512" i="3"/>
  <c r="AD512" i="3"/>
  <c r="AJ512" i="3" s="1"/>
  <c r="Y517" i="3"/>
  <c r="AE517" i="3" s="1"/>
  <c r="Z517" i="3"/>
  <c r="AF517" i="3" s="1"/>
  <c r="AA517" i="3"/>
  <c r="AB517" i="3"/>
  <c r="AC517" i="3"/>
  <c r="AD517" i="3"/>
  <c r="Y521" i="3"/>
  <c r="Z521" i="3"/>
  <c r="AA521" i="3"/>
  <c r="AG521" i="3" s="1"/>
  <c r="AB521" i="3"/>
  <c r="AC521" i="3"/>
  <c r="AD521" i="3"/>
  <c r="Y524" i="3"/>
  <c r="Z524" i="3"/>
  <c r="AA524" i="3"/>
  <c r="AB524" i="3"/>
  <c r="AH524" i="3" s="1"/>
  <c r="AC524" i="3"/>
  <c r="AD524" i="3"/>
  <c r="Y528" i="3"/>
  <c r="Z528" i="3"/>
  <c r="AA528" i="3"/>
  <c r="AB528" i="3"/>
  <c r="AC528" i="3"/>
  <c r="AD528" i="3"/>
  <c r="AJ528" i="3" s="1"/>
  <c r="Y536" i="3"/>
  <c r="AE536" i="3" s="1"/>
  <c r="Z536" i="3"/>
  <c r="AF536" i="3" s="1"/>
  <c r="AA536" i="3"/>
  <c r="AB536" i="3"/>
  <c r="AC536" i="3"/>
  <c r="AD536" i="3"/>
  <c r="Y537" i="3"/>
  <c r="Z537" i="3"/>
  <c r="AA537" i="3"/>
  <c r="AG537" i="3" s="1"/>
  <c r="AB537" i="3"/>
  <c r="AC537" i="3"/>
  <c r="AD537" i="3"/>
  <c r="Y541" i="3"/>
  <c r="Z541" i="3"/>
  <c r="AA541" i="3"/>
  <c r="AB541" i="3"/>
  <c r="AH541" i="3" s="1"/>
  <c r="AC541" i="3"/>
  <c r="AD541" i="3"/>
  <c r="Y544" i="3"/>
  <c r="Z544" i="3"/>
  <c r="AA544" i="3"/>
  <c r="AB544" i="3"/>
  <c r="AC544" i="3"/>
  <c r="AD544" i="3"/>
  <c r="AJ544" i="3" s="1"/>
  <c r="Y546" i="3"/>
  <c r="AE546" i="3" s="1"/>
  <c r="Z546" i="3"/>
  <c r="AF546" i="3" s="1"/>
  <c r="AA546" i="3"/>
  <c r="AB546" i="3"/>
  <c r="AC546" i="3"/>
  <c r="AD546" i="3"/>
  <c r="Y553" i="3"/>
  <c r="Z553" i="3"/>
  <c r="AA553" i="3"/>
  <c r="AG553" i="3" s="1"/>
  <c r="AB553" i="3"/>
  <c r="AC553" i="3"/>
  <c r="AD553" i="3"/>
  <c r="Y556" i="3"/>
  <c r="Z556" i="3"/>
  <c r="AA556" i="3"/>
  <c r="AB556" i="3"/>
  <c r="AH556" i="3" s="1"/>
  <c r="AC556" i="3"/>
  <c r="AD556" i="3"/>
  <c r="Y560" i="3"/>
  <c r="Z560" i="3"/>
  <c r="AA560" i="3"/>
  <c r="AB560" i="3"/>
  <c r="AC560" i="3"/>
  <c r="AI560" i="3" s="1"/>
  <c r="AD560" i="3"/>
  <c r="AJ560" i="3" s="1"/>
  <c r="Y566" i="3"/>
  <c r="AE566" i="3" s="1"/>
  <c r="Z566" i="3"/>
  <c r="AF566" i="3" s="1"/>
  <c r="AA566" i="3"/>
  <c r="AB566" i="3"/>
  <c r="AC566" i="3"/>
  <c r="AD566" i="3"/>
  <c r="Y568" i="3"/>
  <c r="Z568" i="3"/>
  <c r="AA568" i="3"/>
  <c r="AG568" i="3" s="1"/>
  <c r="AB568" i="3"/>
  <c r="AC568" i="3"/>
  <c r="AD568" i="3"/>
  <c r="Y507" i="3"/>
  <c r="Z507" i="3"/>
  <c r="AA507" i="3"/>
  <c r="AB507" i="3"/>
  <c r="AH507" i="3" s="1"/>
  <c r="AC507" i="3"/>
  <c r="AD507" i="3"/>
  <c r="Y511" i="3"/>
  <c r="Z511" i="3"/>
  <c r="AA511" i="3"/>
  <c r="AB511" i="3"/>
  <c r="AC511" i="3"/>
  <c r="AI511" i="3" s="1"/>
  <c r="AD511" i="3"/>
  <c r="AJ511" i="3" s="1"/>
  <c r="Y516" i="3"/>
  <c r="AE516" i="3" s="1"/>
  <c r="Z516" i="3"/>
  <c r="AF516" i="3" s="1"/>
  <c r="AA516" i="3"/>
  <c r="AB516" i="3"/>
  <c r="AC516" i="3"/>
  <c r="AD516" i="3"/>
  <c r="Y518" i="3"/>
  <c r="Z518" i="3"/>
  <c r="AA518" i="3"/>
  <c r="AG518" i="3" s="1"/>
  <c r="AB518" i="3"/>
  <c r="AC518" i="3"/>
  <c r="AD518" i="3"/>
  <c r="Y526" i="3"/>
  <c r="Z526" i="3"/>
  <c r="AA526" i="3"/>
  <c r="AB526" i="3"/>
  <c r="AH526" i="3" s="1"/>
  <c r="AC526" i="3"/>
  <c r="AD526" i="3"/>
  <c r="Y527" i="3"/>
  <c r="Z527" i="3"/>
  <c r="AA527" i="3"/>
  <c r="AB527" i="3"/>
  <c r="AC527" i="3"/>
  <c r="AI527" i="3" s="1"/>
  <c r="AD527" i="3"/>
  <c r="AJ527" i="3" s="1"/>
  <c r="Y531" i="3"/>
  <c r="AE531" i="3" s="1"/>
  <c r="Z531" i="3"/>
  <c r="AF531" i="3" s="1"/>
  <c r="AA531" i="3"/>
  <c r="AB531" i="3"/>
  <c r="AC531" i="3"/>
  <c r="AD531" i="3"/>
  <c r="Y532" i="3"/>
  <c r="Z532" i="3"/>
  <c r="AA532" i="3"/>
  <c r="AG532" i="3" s="1"/>
  <c r="AB532" i="3"/>
  <c r="AC532" i="3"/>
  <c r="AD532" i="3"/>
  <c r="Y539" i="3"/>
  <c r="Z539" i="3"/>
  <c r="AA539" i="3"/>
  <c r="AB539" i="3"/>
  <c r="AH539" i="3" s="1"/>
  <c r="AC539" i="3"/>
  <c r="AD539" i="3"/>
  <c r="Y542" i="3"/>
  <c r="Z542" i="3"/>
  <c r="AA542" i="3"/>
  <c r="AB542" i="3"/>
  <c r="AC542" i="3"/>
  <c r="AI542" i="3" s="1"/>
  <c r="AD542" i="3"/>
  <c r="AJ542" i="3" s="1"/>
  <c r="Y550" i="3"/>
  <c r="AE550" i="3" s="1"/>
  <c r="Z550" i="3"/>
  <c r="AF550" i="3" s="1"/>
  <c r="AA550" i="3"/>
  <c r="AB550" i="3"/>
  <c r="AC550" i="3"/>
  <c r="AD550" i="3"/>
  <c r="Y551" i="3"/>
  <c r="Z551" i="3"/>
  <c r="AA551" i="3"/>
  <c r="AG551" i="3" s="1"/>
  <c r="AB551" i="3"/>
  <c r="AC551" i="3"/>
  <c r="AD551" i="3"/>
  <c r="Y558" i="3"/>
  <c r="Z558" i="3"/>
  <c r="AA558" i="3"/>
  <c r="AB558" i="3"/>
  <c r="AH558" i="3" s="1"/>
  <c r="AC558" i="3"/>
  <c r="AD558" i="3"/>
  <c r="Y561" i="3"/>
  <c r="Z561" i="3"/>
  <c r="AA561" i="3"/>
  <c r="AB561" i="3"/>
  <c r="AC561" i="3"/>
  <c r="AI561" i="3" s="1"/>
  <c r="AD561" i="3"/>
  <c r="AJ561" i="3" s="1"/>
  <c r="Y563" i="3"/>
  <c r="AE563" i="3" s="1"/>
  <c r="Z563" i="3"/>
  <c r="AF563" i="3" s="1"/>
  <c r="AA563" i="3"/>
  <c r="AB563" i="3"/>
  <c r="AC563" i="3"/>
  <c r="AD563" i="3"/>
  <c r="Y569" i="3"/>
  <c r="Z569" i="3"/>
  <c r="AA569" i="3"/>
  <c r="AG569" i="3" s="1"/>
  <c r="AB569" i="3"/>
  <c r="AC569" i="3"/>
  <c r="AD569" i="3"/>
  <c r="Y509" i="3"/>
  <c r="Z509" i="3"/>
  <c r="AA509" i="3"/>
  <c r="AB509" i="3"/>
  <c r="AH509" i="3" s="1"/>
  <c r="AC509" i="3"/>
  <c r="AD509" i="3"/>
  <c r="Y513" i="3"/>
  <c r="Z513" i="3"/>
  <c r="AA513" i="3"/>
  <c r="AB513" i="3"/>
  <c r="AC513" i="3"/>
  <c r="AI513" i="3" s="1"/>
  <c r="AD513" i="3"/>
  <c r="AJ513" i="3" s="1"/>
  <c r="Y515" i="3"/>
  <c r="AE515" i="3" s="1"/>
  <c r="Z515" i="3"/>
  <c r="AF515" i="3" s="1"/>
  <c r="AA515" i="3"/>
  <c r="AB515" i="3"/>
  <c r="AC515" i="3"/>
  <c r="AD515" i="3"/>
  <c r="Y520" i="3"/>
  <c r="Z520" i="3"/>
  <c r="AA520" i="3"/>
  <c r="AG520" i="3" s="1"/>
  <c r="AB520" i="3"/>
  <c r="AC520" i="3"/>
  <c r="AD520" i="3"/>
  <c r="AJ520" i="3" s="1"/>
  <c r="Y525" i="3"/>
  <c r="Z525" i="3"/>
  <c r="AA525" i="3"/>
  <c r="AB525" i="3"/>
  <c r="AH525" i="3" s="1"/>
  <c r="AC525" i="3"/>
  <c r="AD525" i="3"/>
  <c r="Y529" i="3"/>
  <c r="Z529" i="3"/>
  <c r="AA529" i="3"/>
  <c r="AB529" i="3"/>
  <c r="AC529" i="3"/>
  <c r="AI529" i="3" s="1"/>
  <c r="AD529" i="3"/>
  <c r="AJ529" i="3" s="1"/>
  <c r="Y533" i="3"/>
  <c r="AE533" i="3" s="1"/>
  <c r="Z533" i="3"/>
  <c r="AF533" i="3" s="1"/>
  <c r="AA533" i="3"/>
  <c r="AB533" i="3"/>
  <c r="AH533" i="3" s="1"/>
  <c r="AC533" i="3"/>
  <c r="AD533" i="3"/>
  <c r="Y534" i="3"/>
  <c r="Z534" i="3"/>
  <c r="AA534" i="3"/>
  <c r="AG534" i="3" s="1"/>
  <c r="AB534" i="3"/>
  <c r="AC534" i="3"/>
  <c r="AD534" i="3"/>
  <c r="AJ534" i="3" s="1"/>
  <c r="Y538" i="3"/>
  <c r="Z538" i="3"/>
  <c r="AA538" i="3"/>
  <c r="AB538" i="3"/>
  <c r="AH538" i="3" s="1"/>
  <c r="AC538" i="3"/>
  <c r="AD538" i="3"/>
  <c r="Y543" i="3"/>
  <c r="Z543" i="3"/>
  <c r="AA543" i="3"/>
  <c r="AB543" i="3"/>
  <c r="AC543" i="3"/>
  <c r="AI543" i="3" s="1"/>
  <c r="AD543" i="3"/>
  <c r="AJ543" i="3" s="1"/>
  <c r="Y547" i="3"/>
  <c r="AE547" i="3" s="1"/>
  <c r="Z547" i="3"/>
  <c r="AF547" i="3" s="1"/>
  <c r="AA547" i="3"/>
  <c r="AB547" i="3"/>
  <c r="AH547" i="3" s="1"/>
  <c r="AC547" i="3"/>
  <c r="AD547" i="3"/>
  <c r="Y552" i="3"/>
  <c r="Z552" i="3"/>
  <c r="AA552" i="3"/>
  <c r="AG552" i="3" s="1"/>
  <c r="AB552" i="3"/>
  <c r="AC552" i="3"/>
  <c r="AD552" i="3"/>
  <c r="AJ552" i="3" s="1"/>
  <c r="Y554" i="3"/>
  <c r="Z554" i="3"/>
  <c r="AA554" i="3"/>
  <c r="AB554" i="3"/>
  <c r="AH554" i="3" s="1"/>
  <c r="AC554" i="3"/>
  <c r="AD554" i="3"/>
  <c r="Y559" i="3"/>
  <c r="Z559" i="3"/>
  <c r="AA559" i="3"/>
  <c r="AB559" i="3"/>
  <c r="AC559" i="3"/>
  <c r="AI559" i="3" s="1"/>
  <c r="AD559" i="3"/>
  <c r="AJ559" i="3" s="1"/>
  <c r="Y562" i="3"/>
  <c r="AE562" i="3" s="1"/>
  <c r="Z562" i="3"/>
  <c r="AF562" i="3" s="1"/>
  <c r="AA562" i="3"/>
  <c r="AB562" i="3"/>
  <c r="AH562" i="3" s="1"/>
  <c r="AC562" i="3"/>
  <c r="AD562" i="3"/>
  <c r="Y565" i="3"/>
  <c r="Z565" i="3"/>
  <c r="AA565" i="3"/>
  <c r="AG565" i="3" s="1"/>
  <c r="AB565" i="3"/>
  <c r="AC565" i="3"/>
  <c r="AD565" i="3"/>
  <c r="AJ565" i="3" s="1"/>
  <c r="Y506" i="3"/>
  <c r="Z506" i="3"/>
  <c r="AA506" i="3"/>
  <c r="AB506" i="3"/>
  <c r="AH506" i="3" s="1"/>
  <c r="AC506" i="3"/>
  <c r="AD506" i="3"/>
  <c r="Y508" i="3"/>
  <c r="Z508" i="3"/>
  <c r="AA508" i="3"/>
  <c r="AB508" i="3"/>
  <c r="AC508" i="3"/>
  <c r="AI508" i="3" s="1"/>
  <c r="AD508" i="3"/>
  <c r="AJ508" i="3" s="1"/>
  <c r="Y514" i="3"/>
  <c r="AE514" i="3" s="1"/>
  <c r="Z514" i="3"/>
  <c r="AF514" i="3" s="1"/>
  <c r="AA514" i="3"/>
  <c r="AB514" i="3"/>
  <c r="AH514" i="3" s="1"/>
  <c r="AC514" i="3"/>
  <c r="AD514" i="3"/>
  <c r="Y519" i="3"/>
  <c r="Z519" i="3"/>
  <c r="AA519" i="3"/>
  <c r="AG519" i="3" s="1"/>
  <c r="AB519" i="3"/>
  <c r="AC519" i="3"/>
  <c r="AD519" i="3"/>
  <c r="AJ519" i="3" s="1"/>
  <c r="Y522" i="3"/>
  <c r="Z522" i="3"/>
  <c r="AA522" i="3"/>
  <c r="AB522" i="3"/>
  <c r="AH522" i="3" s="1"/>
  <c r="AC522" i="3"/>
  <c r="AD522" i="3"/>
  <c r="Y523" i="3"/>
  <c r="Z523" i="3"/>
  <c r="AA523" i="3"/>
  <c r="AB523" i="3"/>
  <c r="AC523" i="3"/>
  <c r="AI523" i="3" s="1"/>
  <c r="AD523" i="3"/>
  <c r="AJ523" i="3" s="1"/>
  <c r="Y530" i="3"/>
  <c r="AE530" i="3" s="1"/>
  <c r="Z530" i="3"/>
  <c r="AF530" i="3" s="1"/>
  <c r="AA530" i="3"/>
  <c r="AB530" i="3"/>
  <c r="AH530" i="3" s="1"/>
  <c r="AC530" i="3"/>
  <c r="AD530" i="3"/>
  <c r="Y535" i="3"/>
  <c r="Z535" i="3"/>
  <c r="AA535" i="3"/>
  <c r="AG535" i="3" s="1"/>
  <c r="AB535" i="3"/>
  <c r="AC535" i="3"/>
  <c r="AD535" i="3"/>
  <c r="AJ535" i="3" s="1"/>
  <c r="Y540" i="3"/>
  <c r="Z540" i="3"/>
  <c r="AA540" i="3"/>
  <c r="AB540" i="3"/>
  <c r="AH540" i="3" s="1"/>
  <c r="AC540" i="3"/>
  <c r="AD540" i="3"/>
  <c r="Y545" i="3"/>
  <c r="Z545" i="3"/>
  <c r="AA545" i="3"/>
  <c r="AB545" i="3"/>
  <c r="AC545" i="3"/>
  <c r="AI545" i="3" s="1"/>
  <c r="AD545" i="3"/>
  <c r="AJ545" i="3" s="1"/>
  <c r="Y548" i="3"/>
  <c r="AE548" i="3" s="1"/>
  <c r="Z548" i="3"/>
  <c r="AF548" i="3" s="1"/>
  <c r="AA548" i="3"/>
  <c r="AB548" i="3"/>
  <c r="AH548" i="3" s="1"/>
  <c r="AC548" i="3"/>
  <c r="AD548" i="3"/>
  <c r="Y549" i="3"/>
  <c r="Z549" i="3"/>
  <c r="AA549" i="3"/>
  <c r="AG549" i="3" s="1"/>
  <c r="AB549" i="3"/>
  <c r="AC549" i="3"/>
  <c r="AD549" i="3"/>
  <c r="AJ549" i="3" s="1"/>
  <c r="Y555" i="3"/>
  <c r="Z555" i="3"/>
  <c r="AA555" i="3"/>
  <c r="AB555" i="3"/>
  <c r="AH555" i="3" s="1"/>
  <c r="AC555" i="3"/>
  <c r="AD555" i="3"/>
  <c r="Y557" i="3"/>
  <c r="Z557" i="3"/>
  <c r="AA557" i="3"/>
  <c r="AB557" i="3"/>
  <c r="AC557" i="3"/>
  <c r="AI557" i="3" s="1"/>
  <c r="AD557" i="3"/>
  <c r="AJ557" i="3" s="1"/>
  <c r="Y564" i="3"/>
  <c r="AE564" i="3" s="1"/>
  <c r="Z564" i="3"/>
  <c r="AF564" i="3" s="1"/>
  <c r="AA564" i="3"/>
  <c r="AB564" i="3"/>
  <c r="AH564" i="3" s="1"/>
  <c r="AC564" i="3"/>
  <c r="AD564" i="3"/>
  <c r="Y567" i="3"/>
  <c r="Z567" i="3"/>
  <c r="AA567" i="3"/>
  <c r="AG567" i="3" s="1"/>
  <c r="AB567" i="3"/>
  <c r="AC567" i="3"/>
  <c r="AD567" i="3"/>
  <c r="AJ567" i="3" s="1"/>
  <c r="Y570" i="3"/>
  <c r="Z570" i="3"/>
  <c r="AA570" i="3"/>
  <c r="AB570" i="3"/>
  <c r="AH570" i="3" s="1"/>
  <c r="AC570" i="3"/>
  <c r="AD570" i="3"/>
  <c r="Y571" i="3"/>
  <c r="Z571" i="3"/>
  <c r="AA571" i="3"/>
  <c r="AB571" i="3"/>
  <c r="AC571" i="3"/>
  <c r="AI571" i="3" s="1"/>
  <c r="AD571" i="3"/>
  <c r="AJ571" i="3" s="1"/>
  <c r="Y572" i="3"/>
  <c r="AE572" i="3" s="1"/>
  <c r="Z572" i="3"/>
  <c r="AF572" i="3" s="1"/>
  <c r="AA572" i="3"/>
  <c r="AB572" i="3"/>
  <c r="AH572" i="3" s="1"/>
  <c r="AC572" i="3"/>
  <c r="AD572" i="3"/>
  <c r="Y573" i="3"/>
  <c r="Z573" i="3"/>
  <c r="AA573" i="3"/>
  <c r="AG573" i="3" s="1"/>
  <c r="AB573" i="3"/>
  <c r="AC573" i="3"/>
  <c r="AD573" i="3"/>
  <c r="AJ573" i="3" s="1"/>
  <c r="Y574" i="3"/>
  <c r="Z574" i="3"/>
  <c r="AA574" i="3"/>
  <c r="AB574" i="3"/>
  <c r="AH574" i="3" s="1"/>
  <c r="AC574" i="3"/>
  <c r="AD574" i="3"/>
  <c r="Y575" i="3"/>
  <c r="Z575" i="3"/>
  <c r="AA575" i="3"/>
  <c r="AB575" i="3"/>
  <c r="AC575" i="3"/>
  <c r="AI575" i="3" s="1"/>
  <c r="AD575" i="3"/>
  <c r="AJ575" i="3" s="1"/>
  <c r="Y576" i="3"/>
  <c r="AE576" i="3" s="1"/>
  <c r="Z576" i="3"/>
  <c r="AF576" i="3" s="1"/>
  <c r="AA576" i="3"/>
  <c r="AB576" i="3"/>
  <c r="AH576" i="3" s="1"/>
  <c r="AC576" i="3"/>
  <c r="AD576" i="3"/>
  <c r="Y577" i="3"/>
  <c r="Z577" i="3"/>
  <c r="AA577" i="3"/>
  <c r="AG577" i="3" s="1"/>
  <c r="AB577" i="3"/>
  <c r="AC577" i="3"/>
  <c r="AD577" i="3"/>
  <c r="AJ577" i="3" s="1"/>
  <c r="Y578" i="3"/>
  <c r="Z578" i="3"/>
  <c r="AA578" i="3"/>
  <c r="AB578" i="3"/>
  <c r="AH578" i="3" s="1"/>
  <c r="AC578" i="3"/>
  <c r="AD578" i="3"/>
  <c r="Y579" i="3"/>
  <c r="Z579" i="3"/>
  <c r="AA579" i="3"/>
  <c r="AB579" i="3"/>
  <c r="AC579" i="3"/>
  <c r="AI579" i="3" s="1"/>
  <c r="AD579" i="3"/>
  <c r="AJ579" i="3" s="1"/>
  <c r="Y610" i="3"/>
  <c r="AE610" i="3" s="1"/>
  <c r="Z610" i="3"/>
  <c r="AF610" i="3" s="1"/>
  <c r="AA610" i="3"/>
  <c r="AB610" i="3"/>
  <c r="AH610" i="3" s="1"/>
  <c r="AC610" i="3"/>
  <c r="AD610" i="3"/>
  <c r="Y611" i="3"/>
  <c r="Z611" i="3"/>
  <c r="AA611" i="3"/>
  <c r="AG611" i="3" s="1"/>
  <c r="AB611" i="3"/>
  <c r="AC611" i="3"/>
  <c r="AD611" i="3"/>
  <c r="AJ611" i="3" s="1"/>
  <c r="Y612" i="3"/>
  <c r="Z612" i="3"/>
  <c r="AA612" i="3"/>
  <c r="AB612" i="3"/>
  <c r="AH612" i="3" s="1"/>
  <c r="AC612" i="3"/>
  <c r="AD612" i="3"/>
  <c r="Y613" i="3"/>
  <c r="Z613" i="3"/>
  <c r="AA613" i="3"/>
  <c r="AB613" i="3"/>
  <c r="AC613" i="3"/>
  <c r="AI613" i="3" s="1"/>
  <c r="AD613" i="3"/>
  <c r="AJ613" i="3" s="1"/>
  <c r="Y614" i="3"/>
  <c r="AE614" i="3" s="1"/>
  <c r="Z614" i="3"/>
  <c r="AF614" i="3" s="1"/>
  <c r="AA614" i="3"/>
  <c r="AB614" i="3"/>
  <c r="AH614" i="3" s="1"/>
  <c r="AC614" i="3"/>
  <c r="AD614" i="3"/>
  <c r="Y615" i="3"/>
  <c r="Z615" i="3"/>
  <c r="AA615" i="3"/>
  <c r="AG615" i="3" s="1"/>
  <c r="AB615" i="3"/>
  <c r="AC615" i="3"/>
  <c r="AD615" i="3"/>
  <c r="AJ615" i="3" s="1"/>
  <c r="Y616" i="3"/>
  <c r="Z616" i="3"/>
  <c r="AA616" i="3"/>
  <c r="AB616" i="3"/>
  <c r="AH616" i="3" s="1"/>
  <c r="AC616" i="3"/>
  <c r="AD616" i="3"/>
  <c r="Y617" i="3"/>
  <c r="Z617" i="3"/>
  <c r="AA617" i="3"/>
  <c r="AB617" i="3"/>
  <c r="AC617" i="3"/>
  <c r="AI617" i="3" s="1"/>
  <c r="AD617" i="3"/>
  <c r="AJ617" i="3" s="1"/>
  <c r="Y618" i="3"/>
  <c r="AE618" i="3" s="1"/>
  <c r="Z618" i="3"/>
  <c r="AF618" i="3" s="1"/>
  <c r="AA618" i="3"/>
  <c r="AB618" i="3"/>
  <c r="AH618" i="3" s="1"/>
  <c r="AC618" i="3"/>
  <c r="AD618" i="3"/>
  <c r="Y619" i="3"/>
  <c r="Z619" i="3"/>
  <c r="AA619" i="3"/>
  <c r="AG619" i="3" s="1"/>
  <c r="AB619" i="3"/>
  <c r="AC619" i="3"/>
  <c r="AD619" i="3"/>
  <c r="AJ619" i="3" s="1"/>
  <c r="Y580" i="3"/>
  <c r="Z580" i="3"/>
  <c r="AA580" i="3"/>
  <c r="AB580" i="3"/>
  <c r="AH580" i="3" s="1"/>
  <c r="AC580" i="3"/>
  <c r="AD580" i="3"/>
  <c r="Y581" i="3"/>
  <c r="Z581" i="3"/>
  <c r="AA581" i="3"/>
  <c r="AB581" i="3"/>
  <c r="AC581" i="3"/>
  <c r="AI581" i="3" s="1"/>
  <c r="AD581" i="3"/>
  <c r="AJ581" i="3" s="1"/>
  <c r="Y582" i="3"/>
  <c r="AE582" i="3" s="1"/>
  <c r="Z582" i="3"/>
  <c r="AF582" i="3" s="1"/>
  <c r="AA582" i="3"/>
  <c r="AB582" i="3"/>
  <c r="AH582" i="3" s="1"/>
  <c r="AC582" i="3"/>
  <c r="AD582" i="3"/>
  <c r="Y583" i="3"/>
  <c r="Z583" i="3"/>
  <c r="AA583" i="3"/>
  <c r="AG583" i="3" s="1"/>
  <c r="AB583" i="3"/>
  <c r="AC583" i="3"/>
  <c r="AD583" i="3"/>
  <c r="AJ583" i="3" s="1"/>
  <c r="Y584" i="3"/>
  <c r="Z584" i="3"/>
  <c r="AA584" i="3"/>
  <c r="AB584" i="3"/>
  <c r="AH584" i="3" s="1"/>
  <c r="AC584" i="3"/>
  <c r="AD584" i="3"/>
  <c r="Y585" i="3"/>
  <c r="Z585" i="3"/>
  <c r="AA585" i="3"/>
  <c r="AB585" i="3"/>
  <c r="AC585" i="3"/>
  <c r="AI585" i="3" s="1"/>
  <c r="AD585" i="3"/>
  <c r="AJ585" i="3" s="1"/>
  <c r="Y586" i="3"/>
  <c r="AE586" i="3" s="1"/>
  <c r="Z586" i="3"/>
  <c r="AF586" i="3" s="1"/>
  <c r="AA586" i="3"/>
  <c r="AB586" i="3"/>
  <c r="AH586" i="3" s="1"/>
  <c r="AC586" i="3"/>
  <c r="AD586" i="3"/>
  <c r="Y587" i="3"/>
  <c r="Z587" i="3"/>
  <c r="AA587" i="3"/>
  <c r="AG587" i="3" s="1"/>
  <c r="AB587" i="3"/>
  <c r="AC587" i="3"/>
  <c r="AD587" i="3"/>
  <c r="AJ587" i="3" s="1"/>
  <c r="Y588" i="3"/>
  <c r="Z588" i="3"/>
  <c r="AA588" i="3"/>
  <c r="AB588" i="3"/>
  <c r="AH588" i="3" s="1"/>
  <c r="AC588" i="3"/>
  <c r="AD588" i="3"/>
  <c r="Y589" i="3"/>
  <c r="Z589" i="3"/>
  <c r="AA589" i="3"/>
  <c r="AB589" i="3"/>
  <c r="AC589" i="3"/>
  <c r="AI589" i="3" s="1"/>
  <c r="AD589" i="3"/>
  <c r="AJ589" i="3" s="1"/>
  <c r="Y620" i="3"/>
  <c r="AE620" i="3" s="1"/>
  <c r="Z620" i="3"/>
  <c r="AF620" i="3" s="1"/>
  <c r="AA620" i="3"/>
  <c r="AB620" i="3"/>
  <c r="AH620" i="3" s="1"/>
  <c r="AC620" i="3"/>
  <c r="AD620" i="3"/>
  <c r="Y621" i="3"/>
  <c r="Z621" i="3"/>
  <c r="AA621" i="3"/>
  <c r="AG621" i="3" s="1"/>
  <c r="AB621" i="3"/>
  <c r="AC621" i="3"/>
  <c r="AD621" i="3"/>
  <c r="AJ621" i="3" s="1"/>
  <c r="Y622" i="3"/>
  <c r="Z622" i="3"/>
  <c r="AA622" i="3"/>
  <c r="AB622" i="3"/>
  <c r="AH622" i="3" s="1"/>
  <c r="AC622" i="3"/>
  <c r="AD622" i="3"/>
  <c r="Y624" i="3"/>
  <c r="Z624" i="3"/>
  <c r="AA624" i="3"/>
  <c r="AB624" i="3"/>
  <c r="AC624" i="3"/>
  <c r="AI624" i="3" s="1"/>
  <c r="AD624" i="3"/>
  <c r="AJ624" i="3" s="1"/>
  <c r="Y625" i="3"/>
  <c r="AE625" i="3" s="1"/>
  <c r="Z625" i="3"/>
  <c r="AF625" i="3" s="1"/>
  <c r="AA625" i="3"/>
  <c r="AB625" i="3"/>
  <c r="AH625" i="3" s="1"/>
  <c r="AC625" i="3"/>
  <c r="AD625" i="3"/>
  <c r="Y626" i="3"/>
  <c r="Z626" i="3"/>
  <c r="AA626" i="3"/>
  <c r="AG626" i="3" s="1"/>
  <c r="AB626" i="3"/>
  <c r="AC626" i="3"/>
  <c r="AD626" i="3"/>
  <c r="AJ626" i="3" s="1"/>
  <c r="Y627" i="3"/>
  <c r="Z627" i="3"/>
  <c r="AA627" i="3"/>
  <c r="AB627" i="3"/>
  <c r="AH627" i="3" s="1"/>
  <c r="AC627" i="3"/>
  <c r="AD627" i="3"/>
  <c r="Y628" i="3"/>
  <c r="Z628" i="3"/>
  <c r="AA628" i="3"/>
  <c r="AB628" i="3"/>
  <c r="AC628" i="3"/>
  <c r="AI628" i="3" s="1"/>
  <c r="AD628" i="3"/>
  <c r="AJ628" i="3" s="1"/>
  <c r="Y629" i="3"/>
  <c r="AE629" i="3" s="1"/>
  <c r="Z629" i="3"/>
  <c r="AF629" i="3" s="1"/>
  <c r="AA629" i="3"/>
  <c r="AB629" i="3"/>
  <c r="AH629" i="3" s="1"/>
  <c r="AC629" i="3"/>
  <c r="AD629" i="3"/>
  <c r="Y590" i="3"/>
  <c r="Z590" i="3"/>
  <c r="AA590" i="3"/>
  <c r="AG590" i="3" s="1"/>
  <c r="AB590" i="3"/>
  <c r="AC590" i="3"/>
  <c r="AD590" i="3"/>
  <c r="AJ590" i="3" s="1"/>
  <c r="Y591" i="3"/>
  <c r="Z591" i="3"/>
  <c r="AA591" i="3"/>
  <c r="AB591" i="3"/>
  <c r="AH591" i="3" s="1"/>
  <c r="AC591" i="3"/>
  <c r="AD591" i="3"/>
  <c r="Y592" i="3"/>
  <c r="Z592" i="3"/>
  <c r="AA592" i="3"/>
  <c r="AB592" i="3"/>
  <c r="AC592" i="3"/>
  <c r="AI592" i="3" s="1"/>
  <c r="AD592" i="3"/>
  <c r="AJ592" i="3" s="1"/>
  <c r="Y593" i="3"/>
  <c r="AE593" i="3" s="1"/>
  <c r="Z593" i="3"/>
  <c r="AF593" i="3" s="1"/>
  <c r="AA593" i="3"/>
  <c r="AB593" i="3"/>
  <c r="AH593" i="3" s="1"/>
  <c r="AC593" i="3"/>
  <c r="AD593" i="3"/>
  <c r="Y594" i="3"/>
  <c r="Z594" i="3"/>
  <c r="AA594" i="3"/>
  <c r="AG594" i="3" s="1"/>
  <c r="AB594" i="3"/>
  <c r="AC594" i="3"/>
  <c r="AD594" i="3"/>
  <c r="AJ594" i="3" s="1"/>
  <c r="Y595" i="3"/>
  <c r="Z595" i="3"/>
  <c r="AA595" i="3"/>
  <c r="AB595" i="3"/>
  <c r="AH595" i="3" s="1"/>
  <c r="AC595" i="3"/>
  <c r="AD595" i="3"/>
  <c r="Y596" i="3"/>
  <c r="Z596" i="3"/>
  <c r="AA596" i="3"/>
  <c r="AB596" i="3"/>
  <c r="AC596" i="3"/>
  <c r="AI596" i="3" s="1"/>
  <c r="AD596" i="3"/>
  <c r="AJ596" i="3" s="1"/>
  <c r="Y597" i="3"/>
  <c r="AE597" i="3" s="1"/>
  <c r="Z597" i="3"/>
  <c r="AF597" i="3" s="1"/>
  <c r="AA597" i="3"/>
  <c r="AB597" i="3"/>
  <c r="AH597" i="3" s="1"/>
  <c r="AC597" i="3"/>
  <c r="AD597" i="3"/>
  <c r="Y598" i="3"/>
  <c r="Z598" i="3"/>
  <c r="AA598" i="3"/>
  <c r="AG598" i="3" s="1"/>
  <c r="AB598" i="3"/>
  <c r="AC598" i="3"/>
  <c r="AD598" i="3"/>
  <c r="AJ598" i="3" s="1"/>
  <c r="Y599" i="3"/>
  <c r="Z599" i="3"/>
  <c r="AA599" i="3"/>
  <c r="AB599" i="3"/>
  <c r="AH599" i="3" s="1"/>
  <c r="AC599" i="3"/>
  <c r="AD599" i="3"/>
  <c r="Y630" i="3"/>
  <c r="Z630" i="3"/>
  <c r="AA630" i="3"/>
  <c r="AB630" i="3"/>
  <c r="AC630" i="3"/>
  <c r="AI630" i="3" s="1"/>
  <c r="AD630" i="3"/>
  <c r="AJ630" i="3" s="1"/>
  <c r="Y631" i="3"/>
  <c r="AE631" i="3" s="1"/>
  <c r="Z631" i="3"/>
  <c r="AF631" i="3" s="1"/>
  <c r="AA631" i="3"/>
  <c r="AB631" i="3"/>
  <c r="AH631" i="3" s="1"/>
  <c r="AC631" i="3"/>
  <c r="AD631" i="3"/>
  <c r="Y632" i="3"/>
  <c r="Z632" i="3"/>
  <c r="AA632" i="3"/>
  <c r="AG632" i="3" s="1"/>
  <c r="AB632" i="3"/>
  <c r="AC632" i="3"/>
  <c r="AD632" i="3"/>
  <c r="AJ632" i="3" s="1"/>
  <c r="Y633" i="3"/>
  <c r="Z633" i="3"/>
  <c r="AA633" i="3"/>
  <c r="AB633" i="3"/>
  <c r="AH633" i="3" s="1"/>
  <c r="AC633" i="3"/>
  <c r="AD633" i="3"/>
  <c r="Y634" i="3"/>
  <c r="Z634" i="3"/>
  <c r="AA634" i="3"/>
  <c r="AB634" i="3"/>
  <c r="AC634" i="3"/>
  <c r="AI634" i="3" s="1"/>
  <c r="AD634" i="3"/>
  <c r="AJ634" i="3" s="1"/>
  <c r="Y635" i="3"/>
  <c r="AE635" i="3" s="1"/>
  <c r="Z635" i="3"/>
  <c r="AF635" i="3" s="1"/>
  <c r="AA635" i="3"/>
  <c r="AB635" i="3"/>
  <c r="AH635" i="3" s="1"/>
  <c r="AC635" i="3"/>
  <c r="AD635" i="3"/>
  <c r="Y636" i="3"/>
  <c r="Z636" i="3"/>
  <c r="AA636" i="3"/>
  <c r="AG636" i="3" s="1"/>
  <c r="AB636" i="3"/>
  <c r="AC636" i="3"/>
  <c r="AD636" i="3"/>
  <c r="AJ636" i="3" s="1"/>
  <c r="Y637" i="3"/>
  <c r="Z637" i="3"/>
  <c r="AA637" i="3"/>
  <c r="AB637" i="3"/>
  <c r="AH637" i="3" s="1"/>
  <c r="AC637" i="3"/>
  <c r="AD637" i="3"/>
  <c r="Y638" i="3"/>
  <c r="Z638" i="3"/>
  <c r="AA638" i="3"/>
  <c r="AB638" i="3"/>
  <c r="AC638" i="3"/>
  <c r="AI638" i="3" s="1"/>
  <c r="AD638" i="3"/>
  <c r="AJ638" i="3" s="1"/>
  <c r="Y639" i="3"/>
  <c r="AE639" i="3" s="1"/>
  <c r="Z639" i="3"/>
  <c r="AF639" i="3" s="1"/>
  <c r="AA639" i="3"/>
  <c r="AB639" i="3"/>
  <c r="AH639" i="3" s="1"/>
  <c r="AC639" i="3"/>
  <c r="AD639" i="3"/>
  <c r="Y600" i="3"/>
  <c r="Z600" i="3"/>
  <c r="AA600" i="3"/>
  <c r="AG600" i="3" s="1"/>
  <c r="AB600" i="3"/>
  <c r="AC600" i="3"/>
  <c r="AD600" i="3"/>
  <c r="AJ600" i="3" s="1"/>
  <c r="Y601" i="3"/>
  <c r="Z601" i="3"/>
  <c r="AA601" i="3"/>
  <c r="AB601" i="3"/>
  <c r="AH601" i="3" s="1"/>
  <c r="AC601" i="3"/>
  <c r="AD601" i="3"/>
  <c r="Y602" i="3"/>
  <c r="Z602" i="3"/>
  <c r="AA602" i="3"/>
  <c r="AB602" i="3"/>
  <c r="AC602" i="3"/>
  <c r="AI602" i="3" s="1"/>
  <c r="AD602" i="3"/>
  <c r="AJ602" i="3" s="1"/>
  <c r="Y603" i="3"/>
  <c r="AE603" i="3" s="1"/>
  <c r="Z603" i="3"/>
  <c r="AF603" i="3" s="1"/>
  <c r="AA603" i="3"/>
  <c r="AB603" i="3"/>
  <c r="AH603" i="3" s="1"/>
  <c r="AC603" i="3"/>
  <c r="AD603" i="3"/>
  <c r="Y604" i="3"/>
  <c r="Z604" i="3"/>
  <c r="AA604" i="3"/>
  <c r="AG604" i="3" s="1"/>
  <c r="AB604" i="3"/>
  <c r="AC604" i="3"/>
  <c r="AD604" i="3"/>
  <c r="AJ604" i="3" s="1"/>
  <c r="Y605" i="3"/>
  <c r="Z605" i="3"/>
  <c r="AA605" i="3"/>
  <c r="AB605" i="3"/>
  <c r="AH605" i="3" s="1"/>
  <c r="AC605" i="3"/>
  <c r="AD605" i="3"/>
  <c r="Y606" i="3"/>
  <c r="Z606" i="3"/>
  <c r="AA606" i="3"/>
  <c r="AB606" i="3"/>
  <c r="AC606" i="3"/>
  <c r="AI606" i="3" s="1"/>
  <c r="AD606" i="3"/>
  <c r="AJ606" i="3" s="1"/>
  <c r="Y607" i="3"/>
  <c r="AE607" i="3" s="1"/>
  <c r="Z607" i="3"/>
  <c r="AF607" i="3" s="1"/>
  <c r="AA607" i="3"/>
  <c r="AB607" i="3"/>
  <c r="AH607" i="3" s="1"/>
  <c r="AC607" i="3"/>
  <c r="AD607" i="3"/>
  <c r="Y608" i="3"/>
  <c r="Z608" i="3"/>
  <c r="AA608" i="3"/>
  <c r="AG608" i="3" s="1"/>
  <c r="AB608" i="3"/>
  <c r="AC608" i="3"/>
  <c r="AD608" i="3"/>
  <c r="AJ608" i="3" s="1"/>
  <c r="Y609" i="3"/>
  <c r="Z609" i="3"/>
  <c r="AA609" i="3"/>
  <c r="AB609" i="3"/>
  <c r="AH609" i="3" s="1"/>
  <c r="AC609" i="3"/>
  <c r="AI609" i="3" s="1"/>
  <c r="AD609" i="3"/>
  <c r="Y640" i="3"/>
  <c r="Z640" i="3"/>
  <c r="AA640" i="3"/>
  <c r="AB640" i="3"/>
  <c r="AC640" i="3"/>
  <c r="AI640" i="3" s="1"/>
  <c r="AD640" i="3"/>
  <c r="AJ640" i="3" s="1"/>
  <c r="Y641" i="3"/>
  <c r="AE641" i="3" s="1"/>
  <c r="Z641" i="3"/>
  <c r="AF641" i="3" s="1"/>
  <c r="AA641" i="3"/>
  <c r="AB641" i="3"/>
  <c r="AH641" i="3" s="1"/>
  <c r="AC641" i="3"/>
  <c r="AD641" i="3"/>
  <c r="Y642" i="3"/>
  <c r="Z642" i="3"/>
  <c r="AA642" i="3"/>
  <c r="AG642" i="3" s="1"/>
  <c r="AB642" i="3"/>
  <c r="AC642" i="3"/>
  <c r="AD642" i="3"/>
  <c r="AJ642" i="3" s="1"/>
  <c r="Y643" i="3"/>
  <c r="Z643" i="3"/>
  <c r="AA643" i="3"/>
  <c r="AB643" i="3"/>
  <c r="AH643" i="3" s="1"/>
  <c r="AC643" i="3"/>
  <c r="AI643" i="3" s="1"/>
  <c r="AD643" i="3"/>
  <c r="Y644" i="3"/>
  <c r="Z644" i="3"/>
  <c r="AA644" i="3"/>
  <c r="AB644" i="3"/>
  <c r="AC644" i="3"/>
  <c r="AI644" i="3" s="1"/>
  <c r="AD644" i="3"/>
  <c r="AJ644" i="3" s="1"/>
  <c r="Y645" i="3"/>
  <c r="AE645" i="3" s="1"/>
  <c r="Z645" i="3"/>
  <c r="AF645" i="3" s="1"/>
  <c r="AA645" i="3"/>
  <c r="AB645" i="3"/>
  <c r="AH645" i="3" s="1"/>
  <c r="AC645" i="3"/>
  <c r="AD645" i="3"/>
  <c r="Y646" i="3"/>
  <c r="Z646" i="3"/>
  <c r="AA646" i="3"/>
  <c r="AG646" i="3" s="1"/>
  <c r="AB646" i="3"/>
  <c r="AC646" i="3"/>
  <c r="AD646" i="3"/>
  <c r="AJ646" i="3" s="1"/>
  <c r="Y647" i="3"/>
  <c r="Z647" i="3"/>
  <c r="AA647" i="3"/>
  <c r="AB647" i="3"/>
  <c r="AH647" i="3" s="1"/>
  <c r="AC647" i="3"/>
  <c r="AI647" i="3" s="1"/>
  <c r="AD647" i="3"/>
  <c r="Y648" i="3"/>
  <c r="Z648" i="3"/>
  <c r="AA648" i="3"/>
  <c r="AB648" i="3"/>
  <c r="AC648" i="3"/>
  <c r="AI648" i="3" s="1"/>
  <c r="AD648" i="3"/>
  <c r="AJ648" i="3" s="1"/>
  <c r="Y649" i="3"/>
  <c r="AE649" i="3" s="1"/>
  <c r="Z649" i="3"/>
  <c r="AF649" i="3" s="1"/>
  <c r="AA649" i="3"/>
  <c r="AB649" i="3"/>
  <c r="AH649" i="3" s="1"/>
  <c r="AC649" i="3"/>
  <c r="AD649" i="3"/>
  <c r="AA8" i="3"/>
  <c r="Z8" i="3"/>
  <c r="Y8" i="3"/>
  <c r="AE8" i="3" s="1"/>
  <c r="AG4" i="7"/>
  <c r="AD4" i="7"/>
  <c r="AA4" i="7"/>
  <c r="U44" i="7"/>
  <c r="U41" i="7"/>
  <c r="U38" i="7"/>
  <c r="T38" i="7"/>
  <c r="R38" i="7"/>
  <c r="O38" i="7"/>
  <c r="N38" i="7"/>
  <c r="N30" i="7"/>
  <c r="M30" i="7"/>
  <c r="C32" i="7"/>
  <c r="D32" i="7"/>
  <c r="B32" i="7"/>
  <c r="C29" i="7"/>
  <c r="D29" i="7"/>
  <c r="B22" i="7"/>
  <c r="D3" i="7"/>
  <c r="T10" i="3"/>
  <c r="X10" i="3" s="1"/>
  <c r="T12" i="3"/>
  <c r="X12" i="3" s="1"/>
  <c r="T15" i="3"/>
  <c r="X15" i="3" s="1"/>
  <c r="T19" i="3"/>
  <c r="X19" i="3" s="1"/>
  <c r="T22" i="3"/>
  <c r="X22" i="3" s="1"/>
  <c r="T24" i="3"/>
  <c r="X24" i="3" s="1"/>
  <c r="T26" i="3"/>
  <c r="X26" i="3" s="1"/>
  <c r="T30" i="3"/>
  <c r="X30" i="3" s="1"/>
  <c r="T32" i="3"/>
  <c r="X32" i="3" s="1"/>
  <c r="T37" i="3"/>
  <c r="X37" i="3" s="1"/>
  <c r="T39" i="3"/>
  <c r="X39" i="3" s="1"/>
  <c r="T42" i="3"/>
  <c r="X42" i="3" s="1"/>
  <c r="T45" i="3"/>
  <c r="X45" i="3" s="1"/>
  <c r="T47" i="3"/>
  <c r="X47" i="3" s="1"/>
  <c r="T50" i="3"/>
  <c r="X50" i="3" s="1"/>
  <c r="T52" i="3"/>
  <c r="X52" i="3" s="1"/>
  <c r="T53" i="3"/>
  <c r="X53" i="3" s="1"/>
  <c r="T61" i="3"/>
  <c r="X61" i="3" s="1"/>
  <c r="T62" i="3"/>
  <c r="X62" i="3" s="1"/>
  <c r="T67" i="3"/>
  <c r="X67" i="3" s="1"/>
  <c r="T69" i="3"/>
  <c r="X69" i="3" s="1"/>
  <c r="T73" i="3"/>
  <c r="X73" i="3" s="1"/>
  <c r="T2" i="3"/>
  <c r="X2" i="3" s="1"/>
  <c r="T5" i="3"/>
  <c r="X5" i="3" s="1"/>
  <c r="T7" i="3"/>
  <c r="X7" i="3" s="1"/>
  <c r="T9" i="3"/>
  <c r="X9" i="3" s="1"/>
  <c r="T14" i="3"/>
  <c r="X14" i="3" s="1"/>
  <c r="T17" i="3"/>
  <c r="X17" i="3" s="1"/>
  <c r="T18" i="3"/>
  <c r="X18" i="3" s="1"/>
  <c r="T21" i="3"/>
  <c r="X21" i="3" s="1"/>
  <c r="T28" i="3"/>
  <c r="X28" i="3" s="1"/>
  <c r="T29" i="3"/>
  <c r="X29" i="3" s="1"/>
  <c r="T34" i="3"/>
  <c r="X34" i="3" s="1"/>
  <c r="T36" i="3"/>
  <c r="X36" i="3" s="1"/>
  <c r="T38" i="3"/>
  <c r="X38" i="3" s="1"/>
  <c r="T41" i="3"/>
  <c r="X41" i="3" s="1"/>
  <c r="T44" i="3"/>
  <c r="X44" i="3" s="1"/>
  <c r="T48" i="3"/>
  <c r="X48" i="3" s="1"/>
  <c r="T51" i="3"/>
  <c r="X51" i="3" s="1"/>
  <c r="T54" i="3"/>
  <c r="X54" i="3" s="1"/>
  <c r="T57" i="3"/>
  <c r="X57" i="3" s="1"/>
  <c r="T60" i="3"/>
  <c r="X60" i="3" s="1"/>
  <c r="T65" i="3"/>
  <c r="X65" i="3" s="1"/>
  <c r="T68" i="3"/>
  <c r="X68" i="3" s="1"/>
  <c r="T70" i="3"/>
  <c r="X70" i="3" s="1"/>
  <c r="T72" i="3"/>
  <c r="X72" i="3" s="1"/>
  <c r="T3" i="3"/>
  <c r="X3" i="3" s="1"/>
  <c r="T4" i="3"/>
  <c r="X4" i="3" s="1"/>
  <c r="T6" i="3"/>
  <c r="X6" i="3" s="1"/>
  <c r="T13" i="3"/>
  <c r="X13" i="3" s="1"/>
  <c r="T16" i="3"/>
  <c r="X16" i="3" s="1"/>
  <c r="T20" i="3"/>
  <c r="X20" i="3" s="1"/>
  <c r="T23" i="3"/>
  <c r="X23" i="3" s="1"/>
  <c r="T25" i="3"/>
  <c r="X25" i="3" s="1"/>
  <c r="T27" i="3"/>
  <c r="X27" i="3" s="1"/>
  <c r="T31" i="3"/>
  <c r="X31" i="3" s="1"/>
  <c r="T33" i="3"/>
  <c r="X33" i="3" s="1"/>
  <c r="T35" i="3"/>
  <c r="X35" i="3" s="1"/>
  <c r="T40" i="3"/>
  <c r="X40" i="3" s="1"/>
  <c r="T43" i="3"/>
  <c r="X43" i="3" s="1"/>
  <c r="T46" i="3"/>
  <c r="X46" i="3" s="1"/>
  <c r="T49" i="3"/>
  <c r="X49" i="3" s="1"/>
  <c r="T55" i="3"/>
  <c r="X55" i="3" s="1"/>
  <c r="T56" i="3"/>
  <c r="X56" i="3" s="1"/>
  <c r="T58" i="3"/>
  <c r="X58" i="3" s="1"/>
  <c r="T59" i="3"/>
  <c r="X59" i="3" s="1"/>
  <c r="T63" i="3"/>
  <c r="X63" i="3" s="1"/>
  <c r="T64" i="3"/>
  <c r="X64" i="3" s="1"/>
  <c r="T66" i="3"/>
  <c r="X66" i="3" s="1"/>
  <c r="T71" i="3"/>
  <c r="X71" i="3" s="1"/>
  <c r="T75" i="3"/>
  <c r="X75" i="3" s="1"/>
  <c r="T80" i="3"/>
  <c r="X80" i="3" s="1"/>
  <c r="T82" i="3"/>
  <c r="X82" i="3" s="1"/>
  <c r="T85" i="3"/>
  <c r="X85" i="3" s="1"/>
  <c r="T92" i="3"/>
  <c r="X92" i="3" s="1"/>
  <c r="T97" i="3"/>
  <c r="X97" i="3" s="1"/>
  <c r="T98" i="3"/>
  <c r="X98" i="3" s="1"/>
  <c r="T101" i="3"/>
  <c r="X101" i="3" s="1"/>
  <c r="T108" i="3"/>
  <c r="X108" i="3" s="1"/>
  <c r="T110" i="3"/>
  <c r="X110" i="3" s="1"/>
  <c r="T119" i="3"/>
  <c r="X119" i="3" s="1"/>
  <c r="T121" i="3"/>
  <c r="X121" i="3" s="1"/>
  <c r="T122" i="3"/>
  <c r="X122" i="3" s="1"/>
  <c r="T127" i="3"/>
  <c r="X127" i="3" s="1"/>
  <c r="T131" i="3"/>
  <c r="X131" i="3" s="1"/>
  <c r="T134" i="3"/>
  <c r="X134" i="3" s="1"/>
  <c r="T81" i="3"/>
  <c r="X81" i="3" s="1"/>
  <c r="T83" i="3"/>
  <c r="X83" i="3" s="1"/>
  <c r="T86" i="3"/>
  <c r="X86" i="3" s="1"/>
  <c r="T88" i="3"/>
  <c r="X88" i="3" s="1"/>
  <c r="T94" i="3"/>
  <c r="X94" i="3" s="1"/>
  <c r="T96" i="3"/>
  <c r="X96" i="3" s="1"/>
  <c r="T103" i="3"/>
  <c r="X103" i="3" s="1"/>
  <c r="T105" i="3"/>
  <c r="X105" i="3" s="1"/>
  <c r="T106" i="3"/>
  <c r="X106" i="3" s="1"/>
  <c r="T109" i="3"/>
  <c r="X109" i="3" s="1"/>
  <c r="T115" i="3"/>
  <c r="X115" i="3" s="1"/>
  <c r="T116" i="3"/>
  <c r="X116" i="3" s="1"/>
  <c r="T124" i="3"/>
  <c r="X124" i="3" s="1"/>
  <c r="T125" i="3"/>
  <c r="X125" i="3" s="1"/>
  <c r="T135" i="3"/>
  <c r="X135" i="3" s="1"/>
  <c r="T136" i="3"/>
  <c r="X136" i="3" s="1"/>
  <c r="T74" i="3"/>
  <c r="X74" i="3" s="1"/>
  <c r="T77" i="3"/>
  <c r="X77" i="3" s="1"/>
  <c r="T79" i="3"/>
  <c r="X79" i="3" s="1"/>
  <c r="T84" i="3"/>
  <c r="X84" i="3" s="1"/>
  <c r="T90" i="3"/>
  <c r="X90" i="3" s="1"/>
  <c r="T95" i="3"/>
  <c r="X95" i="3" s="1"/>
  <c r="T99" i="3"/>
  <c r="X99" i="3" s="1"/>
  <c r="T104" i="3"/>
  <c r="X104" i="3" s="1"/>
  <c r="T107" i="3"/>
  <c r="X107" i="3" s="1"/>
  <c r="T113" i="3"/>
  <c r="X113" i="3" s="1"/>
  <c r="T118" i="3"/>
  <c r="X118" i="3" s="1"/>
  <c r="T120" i="3"/>
  <c r="X120" i="3" s="1"/>
  <c r="T126" i="3"/>
  <c r="X126" i="3" s="1"/>
  <c r="T132" i="3"/>
  <c r="X132" i="3" s="1"/>
  <c r="T133" i="3"/>
  <c r="X133" i="3" s="1"/>
  <c r="T137" i="3"/>
  <c r="X137" i="3" s="1"/>
  <c r="T76" i="3"/>
  <c r="X76" i="3" s="1"/>
  <c r="T78" i="3"/>
  <c r="X78" i="3" s="1"/>
  <c r="T87" i="3"/>
  <c r="X87" i="3" s="1"/>
  <c r="T89" i="3"/>
  <c r="X89" i="3" s="1"/>
  <c r="T91" i="3"/>
  <c r="X91" i="3" s="1"/>
  <c r="T93" i="3"/>
  <c r="X93" i="3" s="1"/>
  <c r="T100" i="3"/>
  <c r="X100" i="3" s="1"/>
  <c r="T102" i="3"/>
  <c r="X102" i="3" s="1"/>
  <c r="T111" i="3"/>
  <c r="X111" i="3" s="1"/>
  <c r="T112" i="3"/>
  <c r="X112" i="3" s="1"/>
  <c r="T114" i="3"/>
  <c r="X114" i="3" s="1"/>
  <c r="T117" i="3"/>
  <c r="X117" i="3" s="1"/>
  <c r="T123" i="3"/>
  <c r="X123" i="3" s="1"/>
  <c r="T128" i="3"/>
  <c r="X128" i="3" s="1"/>
  <c r="T129" i="3"/>
  <c r="X129" i="3" s="1"/>
  <c r="T130" i="3"/>
  <c r="X130" i="3" s="1"/>
  <c r="T141" i="3"/>
  <c r="X141" i="3" s="1"/>
  <c r="T145" i="3"/>
  <c r="X145" i="3" s="1"/>
  <c r="T149" i="3"/>
  <c r="X149" i="3" s="1"/>
  <c r="T153" i="3"/>
  <c r="X153" i="3" s="1"/>
  <c r="T154" i="3"/>
  <c r="X154" i="3" s="1"/>
  <c r="T157" i="3"/>
  <c r="X157" i="3" s="1"/>
  <c r="T164" i="3"/>
  <c r="X164" i="3" s="1"/>
  <c r="T166" i="3"/>
  <c r="X166" i="3" s="1"/>
  <c r="T139" i="3"/>
  <c r="X139" i="3" s="1"/>
  <c r="T143" i="3"/>
  <c r="X143" i="3" s="1"/>
  <c r="T147" i="3"/>
  <c r="X147" i="3" s="1"/>
  <c r="T151" i="3"/>
  <c r="X151" i="3" s="1"/>
  <c r="T156" i="3"/>
  <c r="X156" i="3" s="1"/>
  <c r="T158" i="3"/>
  <c r="X158" i="3" s="1"/>
  <c r="T161" i="3"/>
  <c r="X161" i="3" s="1"/>
  <c r="T168" i="3"/>
  <c r="X168" i="3" s="1"/>
  <c r="T140" i="3"/>
  <c r="X140" i="3" s="1"/>
  <c r="T144" i="3"/>
  <c r="X144" i="3" s="1"/>
  <c r="T148" i="3"/>
  <c r="X148" i="3" s="1"/>
  <c r="T152" i="3"/>
  <c r="X152" i="3" s="1"/>
  <c r="T155" i="3"/>
  <c r="X155" i="3" s="1"/>
  <c r="T159" i="3"/>
  <c r="X159" i="3" s="1"/>
  <c r="T163" i="3"/>
  <c r="X163" i="3" s="1"/>
  <c r="T165" i="3"/>
  <c r="X165" i="3" s="1"/>
  <c r="T138" i="3"/>
  <c r="X138" i="3" s="1"/>
  <c r="T142" i="3"/>
  <c r="X142" i="3" s="1"/>
  <c r="T146" i="3"/>
  <c r="X146" i="3" s="1"/>
  <c r="T150" i="3"/>
  <c r="X150" i="3" s="1"/>
  <c r="T160" i="3"/>
  <c r="X160" i="3" s="1"/>
  <c r="T162" i="3"/>
  <c r="X162" i="3" s="1"/>
  <c r="T167" i="3"/>
  <c r="X167" i="3" s="1"/>
  <c r="T169" i="3"/>
  <c r="X169" i="3" s="1"/>
  <c r="T173" i="3"/>
  <c r="X173" i="3" s="1"/>
  <c r="T175" i="3"/>
  <c r="X175" i="3" s="1"/>
  <c r="T180" i="3"/>
  <c r="X180" i="3" s="1"/>
  <c r="T185" i="3"/>
  <c r="X185" i="3" s="1"/>
  <c r="T188" i="3"/>
  <c r="X188" i="3" s="1"/>
  <c r="T192" i="3"/>
  <c r="X192" i="3" s="1"/>
  <c r="T195" i="3"/>
  <c r="X195" i="3" s="1"/>
  <c r="T198" i="3"/>
  <c r="X198" i="3" s="1"/>
  <c r="T171" i="3"/>
  <c r="X171" i="3" s="1"/>
  <c r="T176" i="3"/>
  <c r="X176" i="3" s="1"/>
  <c r="T179" i="3"/>
  <c r="X179" i="3" s="1"/>
  <c r="T183" i="3"/>
  <c r="X183" i="3" s="1"/>
  <c r="T187" i="3"/>
  <c r="X187" i="3" s="1"/>
  <c r="T191" i="3"/>
  <c r="X191" i="3" s="1"/>
  <c r="T196" i="3"/>
  <c r="X196" i="3" s="1"/>
  <c r="T200" i="3"/>
  <c r="X200" i="3" s="1"/>
  <c r="T172" i="3"/>
  <c r="X172" i="3" s="1"/>
  <c r="T174" i="3"/>
  <c r="X174" i="3" s="1"/>
  <c r="T178" i="3"/>
  <c r="X178" i="3" s="1"/>
  <c r="T184" i="3"/>
  <c r="X184" i="3" s="1"/>
  <c r="T186" i="3"/>
  <c r="X186" i="3" s="1"/>
  <c r="T193" i="3"/>
  <c r="X193" i="3" s="1"/>
  <c r="T194" i="3"/>
  <c r="X194" i="3" s="1"/>
  <c r="T199" i="3"/>
  <c r="X199" i="3" s="1"/>
  <c r="T170" i="3"/>
  <c r="X170" i="3" s="1"/>
  <c r="T177" i="3"/>
  <c r="X177" i="3" s="1"/>
  <c r="T181" i="3"/>
  <c r="X181" i="3" s="1"/>
  <c r="T182" i="3"/>
  <c r="X182" i="3" s="1"/>
  <c r="T189" i="3"/>
  <c r="X189" i="3" s="1"/>
  <c r="T190" i="3"/>
  <c r="X190" i="3" s="1"/>
  <c r="T197" i="3"/>
  <c r="X197" i="3" s="1"/>
  <c r="T201" i="3"/>
  <c r="X201" i="3" s="1"/>
  <c r="T202" i="3"/>
  <c r="X202" i="3" s="1"/>
  <c r="T203" i="3"/>
  <c r="X203" i="3" s="1"/>
  <c r="T204" i="3"/>
  <c r="X204" i="3" s="1"/>
  <c r="T205" i="3"/>
  <c r="X205" i="3" s="1"/>
  <c r="T206" i="3"/>
  <c r="X206" i="3" s="1"/>
  <c r="T207" i="3"/>
  <c r="X207" i="3" s="1"/>
  <c r="T208" i="3"/>
  <c r="X208" i="3" s="1"/>
  <c r="T209" i="3"/>
  <c r="X209" i="3" s="1"/>
  <c r="T210" i="3"/>
  <c r="X210" i="3" s="1"/>
  <c r="T211" i="3"/>
  <c r="X211" i="3" s="1"/>
  <c r="T242" i="3"/>
  <c r="X242" i="3" s="1"/>
  <c r="T243" i="3"/>
  <c r="X243" i="3" s="1"/>
  <c r="T244" i="3"/>
  <c r="X244" i="3" s="1"/>
  <c r="T245" i="3"/>
  <c r="X245" i="3" s="1"/>
  <c r="T246" i="3"/>
  <c r="X246" i="3" s="1"/>
  <c r="T247" i="3"/>
  <c r="X247" i="3" s="1"/>
  <c r="T248" i="3"/>
  <c r="X248" i="3" s="1"/>
  <c r="T249" i="3"/>
  <c r="X249" i="3" s="1"/>
  <c r="T250" i="3"/>
  <c r="X250" i="3" s="1"/>
  <c r="T251" i="3"/>
  <c r="X251" i="3" s="1"/>
  <c r="T212" i="3"/>
  <c r="X212" i="3" s="1"/>
  <c r="T213" i="3"/>
  <c r="X213" i="3" s="1"/>
  <c r="T214" i="3"/>
  <c r="X214" i="3" s="1"/>
  <c r="T215" i="3"/>
  <c r="X215" i="3" s="1"/>
  <c r="T216" i="3"/>
  <c r="X216" i="3" s="1"/>
  <c r="T217" i="3"/>
  <c r="X217" i="3" s="1"/>
  <c r="T218" i="3"/>
  <c r="X218" i="3" s="1"/>
  <c r="T219" i="3"/>
  <c r="X219" i="3" s="1"/>
  <c r="T220" i="3"/>
  <c r="X220" i="3" s="1"/>
  <c r="T221" i="3"/>
  <c r="X221" i="3" s="1"/>
  <c r="T252" i="3"/>
  <c r="X252" i="3" s="1"/>
  <c r="T253" i="3"/>
  <c r="X253" i="3" s="1"/>
  <c r="T254" i="3"/>
  <c r="X254" i="3" s="1"/>
  <c r="T255" i="3"/>
  <c r="X255" i="3" s="1"/>
  <c r="T256" i="3"/>
  <c r="X256" i="3" s="1"/>
  <c r="T257" i="3"/>
  <c r="X257" i="3" s="1"/>
  <c r="T258" i="3"/>
  <c r="X258" i="3" s="1"/>
  <c r="T259" i="3"/>
  <c r="X259" i="3" s="1"/>
  <c r="T260" i="3"/>
  <c r="X260" i="3" s="1"/>
  <c r="T261" i="3"/>
  <c r="X261" i="3" s="1"/>
  <c r="T222" i="3"/>
  <c r="X222" i="3" s="1"/>
  <c r="T223" i="3"/>
  <c r="X223" i="3" s="1"/>
  <c r="T224" i="3"/>
  <c r="X224" i="3" s="1"/>
  <c r="T225" i="3"/>
  <c r="X225" i="3" s="1"/>
  <c r="T226" i="3"/>
  <c r="X226" i="3" s="1"/>
  <c r="T227" i="3"/>
  <c r="X227" i="3" s="1"/>
  <c r="T228" i="3"/>
  <c r="X228" i="3" s="1"/>
  <c r="T229" i="3"/>
  <c r="X229" i="3" s="1"/>
  <c r="T230" i="3"/>
  <c r="X230" i="3" s="1"/>
  <c r="T231" i="3"/>
  <c r="X231" i="3" s="1"/>
  <c r="T262" i="3"/>
  <c r="X262" i="3" s="1"/>
  <c r="T263" i="3"/>
  <c r="X263" i="3" s="1"/>
  <c r="T264" i="3"/>
  <c r="X264" i="3" s="1"/>
  <c r="T265" i="3"/>
  <c r="X265" i="3" s="1"/>
  <c r="T266" i="3"/>
  <c r="X266" i="3" s="1"/>
  <c r="T267" i="3"/>
  <c r="X267" i="3" s="1"/>
  <c r="T268" i="3"/>
  <c r="X268" i="3" s="1"/>
  <c r="T269" i="3"/>
  <c r="X269" i="3" s="1"/>
  <c r="T270" i="3"/>
  <c r="X270" i="3" s="1"/>
  <c r="T271" i="3"/>
  <c r="X271" i="3" s="1"/>
  <c r="T232" i="3"/>
  <c r="X232" i="3" s="1"/>
  <c r="T233" i="3"/>
  <c r="X233" i="3" s="1"/>
  <c r="T234" i="3"/>
  <c r="X234" i="3" s="1"/>
  <c r="T235" i="3"/>
  <c r="X235" i="3" s="1"/>
  <c r="T236" i="3"/>
  <c r="X236" i="3" s="1"/>
  <c r="T237" i="3"/>
  <c r="X237" i="3" s="1"/>
  <c r="T238" i="3"/>
  <c r="X238" i="3" s="1"/>
  <c r="T239" i="3"/>
  <c r="X239" i="3" s="1"/>
  <c r="T240" i="3"/>
  <c r="X240" i="3" s="1"/>
  <c r="T241" i="3"/>
  <c r="X241" i="3" s="1"/>
  <c r="T272" i="3"/>
  <c r="X272" i="3" s="1"/>
  <c r="T273" i="3"/>
  <c r="X273" i="3" s="1"/>
  <c r="T274" i="3"/>
  <c r="X274" i="3" s="1"/>
  <c r="T275" i="3"/>
  <c r="X275" i="3" s="1"/>
  <c r="T276" i="3"/>
  <c r="X276" i="3" s="1"/>
  <c r="T277" i="3"/>
  <c r="X277" i="3" s="1"/>
  <c r="T278" i="3"/>
  <c r="X278" i="3" s="1"/>
  <c r="T279" i="3"/>
  <c r="X279" i="3" s="1"/>
  <c r="T280" i="3"/>
  <c r="X280" i="3" s="1"/>
  <c r="T281" i="3"/>
  <c r="X281" i="3" s="1"/>
  <c r="T283" i="3"/>
  <c r="X283" i="3" s="1"/>
  <c r="T284" i="3"/>
  <c r="X284" i="3" s="1"/>
  <c r="T287" i="3"/>
  <c r="X287" i="3" s="1"/>
  <c r="T294" i="3"/>
  <c r="X294" i="3" s="1"/>
  <c r="T298" i="3"/>
  <c r="X298" i="3" s="1"/>
  <c r="T303" i="3"/>
  <c r="X303" i="3" s="1"/>
  <c r="T304" i="3"/>
  <c r="X304" i="3" s="1"/>
  <c r="T308" i="3"/>
  <c r="X308" i="3" s="1"/>
  <c r="T314" i="3"/>
  <c r="X314" i="3" s="1"/>
  <c r="T321" i="3"/>
  <c r="X321" i="3" s="1"/>
  <c r="T322" i="3"/>
  <c r="X322" i="3" s="1"/>
  <c r="T327" i="3"/>
  <c r="X327" i="3" s="1"/>
  <c r="T331" i="3"/>
  <c r="X331" i="3" s="1"/>
  <c r="T334" i="3"/>
  <c r="X334" i="3" s="1"/>
  <c r="T341" i="3"/>
  <c r="X341" i="3" s="1"/>
  <c r="T345" i="3"/>
  <c r="X345" i="3" s="1"/>
  <c r="T348" i="3"/>
  <c r="X348" i="3" s="1"/>
  <c r="T349" i="3"/>
  <c r="X349" i="3" s="1"/>
  <c r="T350" i="3"/>
  <c r="X350" i="3" s="1"/>
  <c r="T359" i="3"/>
  <c r="X359" i="3" s="1"/>
  <c r="T362" i="3"/>
  <c r="X362" i="3" s="1"/>
  <c r="T367" i="3"/>
  <c r="X367" i="3" s="1"/>
  <c r="T371" i="3"/>
  <c r="X371" i="3" s="1"/>
  <c r="T374" i="3"/>
  <c r="X374" i="3" s="1"/>
  <c r="T282" i="3"/>
  <c r="X282" i="3" s="1"/>
  <c r="T289" i="3"/>
  <c r="X289" i="3" s="1"/>
  <c r="T291" i="3"/>
  <c r="X291" i="3" s="1"/>
  <c r="T296" i="3"/>
  <c r="X296" i="3" s="1"/>
  <c r="T302" i="3"/>
  <c r="X302" i="3" s="1"/>
  <c r="T307" i="3"/>
  <c r="X307" i="3" s="1"/>
  <c r="T309" i="3"/>
  <c r="X309" i="3" s="1"/>
  <c r="T310" i="3"/>
  <c r="X310" i="3" s="1"/>
  <c r="T318" i="3"/>
  <c r="X318" i="3" s="1"/>
  <c r="T320" i="3"/>
  <c r="X320" i="3" s="1"/>
  <c r="T323" i="3"/>
  <c r="X323" i="3" s="1"/>
  <c r="T324" i="3"/>
  <c r="X324" i="3" s="1"/>
  <c r="T330" i="3"/>
  <c r="X330" i="3" s="1"/>
  <c r="T332" i="3"/>
  <c r="X332" i="3" s="1"/>
  <c r="T337" i="3"/>
  <c r="X337" i="3" s="1"/>
  <c r="T344" i="3"/>
  <c r="X344" i="3" s="1"/>
  <c r="T347" i="3"/>
  <c r="X347" i="3" s="1"/>
  <c r="T351" i="3"/>
  <c r="X351" i="3" s="1"/>
  <c r="T356" i="3"/>
  <c r="X356" i="3" s="1"/>
  <c r="T361" i="3"/>
  <c r="X361" i="3" s="1"/>
  <c r="T363" i="3"/>
  <c r="X363" i="3" s="1"/>
  <c r="T366" i="3"/>
  <c r="X366" i="3" s="1"/>
  <c r="T372" i="3"/>
  <c r="X372" i="3" s="1"/>
  <c r="T376" i="3"/>
  <c r="X376" i="3" s="1"/>
  <c r="T286" i="3"/>
  <c r="X286" i="3" s="1"/>
  <c r="T292" i="3"/>
  <c r="X292" i="3" s="1"/>
  <c r="T293" i="3"/>
  <c r="X293" i="3" s="1"/>
  <c r="T295" i="3"/>
  <c r="X295" i="3" s="1"/>
  <c r="T300" i="3"/>
  <c r="X300" i="3" s="1"/>
  <c r="T305" i="3"/>
  <c r="X305" i="3" s="1"/>
  <c r="T306" i="3"/>
  <c r="X306" i="3" s="1"/>
  <c r="T312" i="3"/>
  <c r="X312" i="3" s="1"/>
  <c r="T317" i="3"/>
  <c r="X317" i="3" s="1"/>
  <c r="T325" i="3"/>
  <c r="X325" i="3" s="1"/>
  <c r="T326" i="3"/>
  <c r="X326" i="3" s="1"/>
  <c r="T329" i="3"/>
  <c r="X329" i="3" s="1"/>
  <c r="T333" i="3"/>
  <c r="X333" i="3" s="1"/>
  <c r="T339" i="3"/>
  <c r="X339" i="3" s="1"/>
  <c r="T342" i="3"/>
  <c r="X342" i="3" s="1"/>
  <c r="T343" i="3"/>
  <c r="X343" i="3" s="1"/>
  <c r="T352" i="3"/>
  <c r="X352" i="3" s="1"/>
  <c r="T354" i="3"/>
  <c r="X354" i="3" s="1"/>
  <c r="T355" i="3"/>
  <c r="X355" i="3" s="1"/>
  <c r="T358" i="3"/>
  <c r="X358" i="3" s="1"/>
  <c r="T364" i="3"/>
  <c r="X364" i="3" s="1"/>
  <c r="T368" i="3"/>
  <c r="X368" i="3" s="1"/>
  <c r="T373" i="3"/>
  <c r="X373" i="3" s="1"/>
  <c r="T377" i="3"/>
  <c r="X377" i="3" s="1"/>
  <c r="T285" i="3"/>
  <c r="X285" i="3" s="1"/>
  <c r="T290" i="3"/>
  <c r="X290" i="3" s="1"/>
  <c r="T299" i="3"/>
  <c r="X299" i="3" s="1"/>
  <c r="T301" i="3"/>
  <c r="X301" i="3" s="1"/>
  <c r="T319" i="3"/>
  <c r="X319" i="3" s="1"/>
  <c r="T328" i="3"/>
  <c r="X328" i="3" s="1"/>
  <c r="T335" i="3"/>
  <c r="X335" i="3" s="1"/>
  <c r="T336" i="3"/>
  <c r="X336" i="3" s="1"/>
  <c r="T346" i="3"/>
  <c r="X346" i="3" s="1"/>
  <c r="T357" i="3"/>
  <c r="X357" i="3" s="1"/>
  <c r="T365" i="3"/>
  <c r="X365" i="3" s="1"/>
  <c r="T370" i="3"/>
  <c r="X370" i="3" s="1"/>
  <c r="T288" i="3"/>
  <c r="X288" i="3" s="1"/>
  <c r="T297" i="3"/>
  <c r="X297" i="3" s="1"/>
  <c r="T311" i="3"/>
  <c r="X311" i="3" s="1"/>
  <c r="T313" i="3"/>
  <c r="X313" i="3" s="1"/>
  <c r="T315" i="3"/>
  <c r="X315" i="3" s="1"/>
  <c r="T316" i="3"/>
  <c r="X316" i="3" s="1"/>
  <c r="T338" i="3"/>
  <c r="X338" i="3" s="1"/>
  <c r="T340" i="3"/>
  <c r="X340" i="3" s="1"/>
  <c r="T353" i="3"/>
  <c r="X353" i="3" s="1"/>
  <c r="T360" i="3"/>
  <c r="X360" i="3" s="1"/>
  <c r="T369" i="3"/>
  <c r="X369" i="3" s="1"/>
  <c r="T375" i="3"/>
  <c r="X375" i="3" s="1"/>
  <c r="T381" i="3"/>
  <c r="X381" i="3" s="1"/>
  <c r="T388" i="3"/>
  <c r="X388" i="3" s="1"/>
  <c r="T390" i="3"/>
  <c r="X390" i="3" s="1"/>
  <c r="T391" i="3"/>
  <c r="X391" i="3" s="1"/>
  <c r="T398" i="3"/>
  <c r="X398" i="3" s="1"/>
  <c r="T399" i="3"/>
  <c r="X399" i="3" s="1"/>
  <c r="T404" i="3"/>
  <c r="X404" i="3" s="1"/>
  <c r="T409" i="3"/>
  <c r="X409" i="3" s="1"/>
  <c r="T413" i="3"/>
  <c r="X413" i="3" s="1"/>
  <c r="T418" i="3"/>
  <c r="X418" i="3" s="1"/>
  <c r="T422" i="3"/>
  <c r="X422" i="3" s="1"/>
  <c r="T423" i="3"/>
  <c r="X423" i="3" s="1"/>
  <c r="T428" i="3"/>
  <c r="X428" i="3" s="1"/>
  <c r="T429" i="3"/>
  <c r="X429" i="3" s="1"/>
  <c r="T432" i="3"/>
  <c r="X432" i="3" s="1"/>
  <c r="T439" i="3"/>
  <c r="X439" i="3" s="1"/>
  <c r="T380" i="3"/>
  <c r="X380" i="3" s="1"/>
  <c r="T383" i="3"/>
  <c r="X383" i="3" s="1"/>
  <c r="T387" i="3"/>
  <c r="X387" i="3" s="1"/>
  <c r="T392" i="3"/>
  <c r="X392" i="3" s="1"/>
  <c r="T395" i="3"/>
  <c r="X395" i="3" s="1"/>
  <c r="T396" i="3"/>
  <c r="X396" i="3" s="1"/>
  <c r="T407" i="3"/>
  <c r="X407" i="3" s="1"/>
  <c r="T408" i="3"/>
  <c r="X408" i="3" s="1"/>
  <c r="T410" i="3"/>
  <c r="X410" i="3" s="1"/>
  <c r="T415" i="3"/>
  <c r="X415" i="3" s="1"/>
  <c r="T417" i="3"/>
  <c r="X417" i="3" s="1"/>
  <c r="T424" i="3"/>
  <c r="X424" i="3" s="1"/>
  <c r="T434" i="3"/>
  <c r="X434" i="3" s="1"/>
  <c r="T437" i="3"/>
  <c r="X437" i="3" s="1"/>
  <c r="T438" i="3"/>
  <c r="X438" i="3" s="1"/>
  <c r="T441" i="3"/>
  <c r="X441" i="3" s="1"/>
  <c r="T378" i="3"/>
  <c r="X378" i="3" s="1"/>
  <c r="T384" i="3"/>
  <c r="X384" i="3" s="1"/>
  <c r="T385" i="3"/>
  <c r="X385" i="3" s="1"/>
  <c r="T393" i="3"/>
  <c r="X393" i="3" s="1"/>
  <c r="T397" i="3"/>
  <c r="X397" i="3" s="1"/>
  <c r="T402" i="3"/>
  <c r="X402" i="3" s="1"/>
  <c r="T405" i="3"/>
  <c r="X405" i="3" s="1"/>
  <c r="T406" i="3"/>
  <c r="X406" i="3" s="1"/>
  <c r="T411" i="3"/>
  <c r="X411" i="3" s="1"/>
  <c r="T412" i="3"/>
  <c r="X412" i="3" s="1"/>
  <c r="T414" i="3"/>
  <c r="X414" i="3" s="1"/>
  <c r="T419" i="3"/>
  <c r="X419" i="3" s="1"/>
  <c r="T426" i="3"/>
  <c r="X426" i="3" s="1"/>
  <c r="T433" i="3"/>
  <c r="X433" i="3" s="1"/>
  <c r="T435" i="3"/>
  <c r="X435" i="3" s="1"/>
  <c r="T440" i="3"/>
  <c r="X440" i="3" s="1"/>
  <c r="T379" i="3"/>
  <c r="X379" i="3" s="1"/>
  <c r="T382" i="3"/>
  <c r="X382" i="3" s="1"/>
  <c r="T386" i="3"/>
  <c r="X386" i="3" s="1"/>
  <c r="T389" i="3"/>
  <c r="X389" i="3" s="1"/>
  <c r="T394" i="3"/>
  <c r="X394" i="3" s="1"/>
  <c r="T400" i="3"/>
  <c r="X400" i="3" s="1"/>
  <c r="T401" i="3"/>
  <c r="X401" i="3" s="1"/>
  <c r="T403" i="3"/>
  <c r="X403" i="3" s="1"/>
  <c r="T416" i="3"/>
  <c r="X416" i="3" s="1"/>
  <c r="T420" i="3"/>
  <c r="X420" i="3" s="1"/>
  <c r="T421" i="3"/>
  <c r="X421" i="3" s="1"/>
  <c r="T425" i="3"/>
  <c r="X425" i="3" s="1"/>
  <c r="T427" i="3"/>
  <c r="X427" i="3" s="1"/>
  <c r="T430" i="3"/>
  <c r="X430" i="3" s="1"/>
  <c r="T431" i="3"/>
  <c r="X431" i="3" s="1"/>
  <c r="T436" i="3"/>
  <c r="X436" i="3" s="1"/>
  <c r="T446" i="3"/>
  <c r="X446" i="3" s="1"/>
  <c r="T448" i="3"/>
  <c r="X448" i="3" s="1"/>
  <c r="T453" i="3"/>
  <c r="X453" i="3" s="1"/>
  <c r="T457" i="3"/>
  <c r="X457" i="3" s="1"/>
  <c r="T460" i="3"/>
  <c r="X460" i="3" s="1"/>
  <c r="T464" i="3"/>
  <c r="X464" i="3" s="1"/>
  <c r="T472" i="3"/>
  <c r="X472" i="3" s="1"/>
  <c r="T473" i="3"/>
  <c r="X473" i="3" s="1"/>
  <c r="T477" i="3"/>
  <c r="X477" i="3" s="1"/>
  <c r="T480" i="3"/>
  <c r="X480" i="3" s="1"/>
  <c r="T482" i="3"/>
  <c r="X482" i="3" s="1"/>
  <c r="T489" i="3"/>
  <c r="X489" i="3" s="1"/>
  <c r="T492" i="3"/>
  <c r="X492" i="3" s="1"/>
  <c r="T496" i="3"/>
  <c r="X496" i="3" s="1"/>
  <c r="T502" i="3"/>
  <c r="X502" i="3" s="1"/>
  <c r="T504" i="3"/>
  <c r="X504" i="3" s="1"/>
  <c r="T443" i="3"/>
  <c r="X443" i="3" s="1"/>
  <c r="T447" i="3"/>
  <c r="X447" i="3" s="1"/>
  <c r="T452" i="3"/>
  <c r="X452" i="3" s="1"/>
  <c r="T454" i="3"/>
  <c r="X454" i="3" s="1"/>
  <c r="T462" i="3"/>
  <c r="X462" i="3" s="1"/>
  <c r="T463" i="3"/>
  <c r="X463" i="3" s="1"/>
  <c r="T467" i="3"/>
  <c r="X467" i="3" s="1"/>
  <c r="T468" i="3"/>
  <c r="X468" i="3" s="1"/>
  <c r="T475" i="3"/>
  <c r="X475" i="3" s="1"/>
  <c r="T478" i="3"/>
  <c r="X478" i="3" s="1"/>
  <c r="T486" i="3"/>
  <c r="X486" i="3" s="1"/>
  <c r="T487" i="3"/>
  <c r="X487" i="3" s="1"/>
  <c r="T494" i="3"/>
  <c r="X494" i="3" s="1"/>
  <c r="T497" i="3"/>
  <c r="X497" i="3" s="1"/>
  <c r="T499" i="3"/>
  <c r="X499" i="3" s="1"/>
  <c r="T505" i="3"/>
  <c r="X505" i="3" s="1"/>
  <c r="T445" i="3"/>
  <c r="X445" i="3" s="1"/>
  <c r="T449" i="3"/>
  <c r="X449" i="3" s="1"/>
  <c r="T451" i="3"/>
  <c r="X451" i="3" s="1"/>
  <c r="T456" i="3"/>
  <c r="X456" i="3" s="1"/>
  <c r="T461" i="3"/>
  <c r="X461" i="3" s="1"/>
  <c r="T465" i="3"/>
  <c r="X465" i="3" s="1"/>
  <c r="T469" i="3"/>
  <c r="X469" i="3" s="1"/>
  <c r="T470" i="3"/>
  <c r="X470" i="3" s="1"/>
  <c r="T474" i="3"/>
  <c r="X474" i="3" s="1"/>
  <c r="T479" i="3"/>
  <c r="X479" i="3" s="1"/>
  <c r="T483" i="3"/>
  <c r="X483" i="3" s="1"/>
  <c r="T488" i="3"/>
  <c r="X488" i="3" s="1"/>
  <c r="T490" i="3"/>
  <c r="X490" i="3" s="1"/>
  <c r="T495" i="3"/>
  <c r="X495" i="3" s="1"/>
  <c r="T498" i="3"/>
  <c r="X498" i="3" s="1"/>
  <c r="T501" i="3"/>
  <c r="X501" i="3" s="1"/>
  <c r="T442" i="3"/>
  <c r="X442" i="3" s="1"/>
  <c r="T444" i="3"/>
  <c r="X444" i="3" s="1"/>
  <c r="T450" i="3"/>
  <c r="X450" i="3" s="1"/>
  <c r="T455" i="3"/>
  <c r="X455" i="3" s="1"/>
  <c r="T458" i="3"/>
  <c r="X458" i="3" s="1"/>
  <c r="T459" i="3"/>
  <c r="X459" i="3" s="1"/>
  <c r="T466" i="3"/>
  <c r="X466" i="3" s="1"/>
  <c r="T471" i="3"/>
  <c r="X471" i="3" s="1"/>
  <c r="T476" i="3"/>
  <c r="X476" i="3" s="1"/>
  <c r="T481" i="3"/>
  <c r="X481" i="3" s="1"/>
  <c r="T484" i="3"/>
  <c r="X484" i="3" s="1"/>
  <c r="T485" i="3"/>
  <c r="X485" i="3" s="1"/>
  <c r="T491" i="3"/>
  <c r="X491" i="3" s="1"/>
  <c r="T493" i="3"/>
  <c r="X493" i="3" s="1"/>
  <c r="T500" i="3"/>
  <c r="X500" i="3" s="1"/>
  <c r="T503" i="3"/>
  <c r="X503" i="3" s="1"/>
  <c r="T510" i="3"/>
  <c r="X510" i="3" s="1"/>
  <c r="T512" i="3"/>
  <c r="X512" i="3" s="1"/>
  <c r="T517" i="3"/>
  <c r="X517" i="3" s="1"/>
  <c r="T521" i="3"/>
  <c r="X521" i="3" s="1"/>
  <c r="T524" i="3"/>
  <c r="X524" i="3" s="1"/>
  <c r="T528" i="3"/>
  <c r="X528" i="3" s="1"/>
  <c r="T536" i="3"/>
  <c r="X536" i="3" s="1"/>
  <c r="T537" i="3"/>
  <c r="X537" i="3" s="1"/>
  <c r="T541" i="3"/>
  <c r="X541" i="3" s="1"/>
  <c r="T544" i="3"/>
  <c r="X544" i="3" s="1"/>
  <c r="T546" i="3"/>
  <c r="X546" i="3" s="1"/>
  <c r="T553" i="3"/>
  <c r="X553" i="3" s="1"/>
  <c r="T556" i="3"/>
  <c r="X556" i="3" s="1"/>
  <c r="T560" i="3"/>
  <c r="X560" i="3" s="1"/>
  <c r="T566" i="3"/>
  <c r="X566" i="3" s="1"/>
  <c r="T568" i="3"/>
  <c r="X568" i="3" s="1"/>
  <c r="T507" i="3"/>
  <c r="X507" i="3" s="1"/>
  <c r="T511" i="3"/>
  <c r="X511" i="3" s="1"/>
  <c r="T516" i="3"/>
  <c r="X516" i="3" s="1"/>
  <c r="T518" i="3"/>
  <c r="X518" i="3" s="1"/>
  <c r="T526" i="3"/>
  <c r="X526" i="3" s="1"/>
  <c r="T527" i="3"/>
  <c r="X527" i="3" s="1"/>
  <c r="T531" i="3"/>
  <c r="X531" i="3" s="1"/>
  <c r="T532" i="3"/>
  <c r="X532" i="3" s="1"/>
  <c r="T539" i="3"/>
  <c r="X539" i="3" s="1"/>
  <c r="T542" i="3"/>
  <c r="X542" i="3" s="1"/>
  <c r="T550" i="3"/>
  <c r="X550" i="3" s="1"/>
  <c r="T551" i="3"/>
  <c r="X551" i="3" s="1"/>
  <c r="T558" i="3"/>
  <c r="X558" i="3" s="1"/>
  <c r="T561" i="3"/>
  <c r="X561" i="3" s="1"/>
  <c r="T563" i="3"/>
  <c r="X563" i="3" s="1"/>
  <c r="T569" i="3"/>
  <c r="X569" i="3" s="1"/>
  <c r="T509" i="3"/>
  <c r="X509" i="3" s="1"/>
  <c r="T513" i="3"/>
  <c r="X513" i="3" s="1"/>
  <c r="T515" i="3"/>
  <c r="X515" i="3" s="1"/>
  <c r="T520" i="3"/>
  <c r="X520" i="3" s="1"/>
  <c r="T525" i="3"/>
  <c r="X525" i="3" s="1"/>
  <c r="T529" i="3"/>
  <c r="X529" i="3" s="1"/>
  <c r="T533" i="3"/>
  <c r="X533" i="3" s="1"/>
  <c r="T534" i="3"/>
  <c r="X534" i="3" s="1"/>
  <c r="T538" i="3"/>
  <c r="X538" i="3" s="1"/>
  <c r="T543" i="3"/>
  <c r="X543" i="3" s="1"/>
  <c r="T547" i="3"/>
  <c r="X547" i="3" s="1"/>
  <c r="T552" i="3"/>
  <c r="X552" i="3" s="1"/>
  <c r="T554" i="3"/>
  <c r="X554" i="3" s="1"/>
  <c r="T559" i="3"/>
  <c r="X559" i="3" s="1"/>
  <c r="T562" i="3"/>
  <c r="X562" i="3" s="1"/>
  <c r="T565" i="3"/>
  <c r="X565" i="3" s="1"/>
  <c r="T506" i="3"/>
  <c r="X506" i="3" s="1"/>
  <c r="T508" i="3"/>
  <c r="X508" i="3" s="1"/>
  <c r="T514" i="3"/>
  <c r="X514" i="3" s="1"/>
  <c r="T519" i="3"/>
  <c r="X519" i="3" s="1"/>
  <c r="T522" i="3"/>
  <c r="X522" i="3" s="1"/>
  <c r="T523" i="3"/>
  <c r="X523" i="3" s="1"/>
  <c r="T530" i="3"/>
  <c r="X530" i="3" s="1"/>
  <c r="T535" i="3"/>
  <c r="X535" i="3" s="1"/>
  <c r="T540" i="3"/>
  <c r="X540" i="3" s="1"/>
  <c r="T545" i="3"/>
  <c r="X545" i="3" s="1"/>
  <c r="T548" i="3"/>
  <c r="X548" i="3" s="1"/>
  <c r="T549" i="3"/>
  <c r="X549" i="3" s="1"/>
  <c r="T555" i="3"/>
  <c r="X555" i="3" s="1"/>
  <c r="T557" i="3"/>
  <c r="X557" i="3" s="1"/>
  <c r="T564" i="3"/>
  <c r="X564" i="3" s="1"/>
  <c r="T567" i="3"/>
  <c r="X567" i="3" s="1"/>
  <c r="T570" i="3"/>
  <c r="X570" i="3" s="1"/>
  <c r="T571" i="3"/>
  <c r="X571" i="3" s="1"/>
  <c r="T572" i="3"/>
  <c r="X572" i="3" s="1"/>
  <c r="T573" i="3"/>
  <c r="X573" i="3" s="1"/>
  <c r="T574" i="3"/>
  <c r="X574" i="3" s="1"/>
  <c r="T575" i="3"/>
  <c r="X575" i="3" s="1"/>
  <c r="T576" i="3"/>
  <c r="X576" i="3" s="1"/>
  <c r="T577" i="3"/>
  <c r="X577" i="3" s="1"/>
  <c r="T578" i="3"/>
  <c r="X578" i="3" s="1"/>
  <c r="T579" i="3"/>
  <c r="X579" i="3" s="1"/>
  <c r="T610" i="3"/>
  <c r="X610" i="3" s="1"/>
  <c r="T611" i="3"/>
  <c r="X611" i="3" s="1"/>
  <c r="T612" i="3"/>
  <c r="X612" i="3" s="1"/>
  <c r="T613" i="3"/>
  <c r="X613" i="3" s="1"/>
  <c r="T614" i="3"/>
  <c r="X614" i="3" s="1"/>
  <c r="T615" i="3"/>
  <c r="X615" i="3" s="1"/>
  <c r="T616" i="3"/>
  <c r="X616" i="3" s="1"/>
  <c r="T617" i="3"/>
  <c r="X617" i="3" s="1"/>
  <c r="T618" i="3"/>
  <c r="X618" i="3" s="1"/>
  <c r="T619" i="3"/>
  <c r="X619" i="3" s="1"/>
  <c r="T580" i="3"/>
  <c r="X580" i="3" s="1"/>
  <c r="T581" i="3"/>
  <c r="X581" i="3" s="1"/>
  <c r="T582" i="3"/>
  <c r="X582" i="3" s="1"/>
  <c r="T583" i="3"/>
  <c r="X583" i="3" s="1"/>
  <c r="T584" i="3"/>
  <c r="X584" i="3" s="1"/>
  <c r="T585" i="3"/>
  <c r="X585" i="3" s="1"/>
  <c r="T586" i="3"/>
  <c r="X586" i="3" s="1"/>
  <c r="T587" i="3"/>
  <c r="X587" i="3" s="1"/>
  <c r="T588" i="3"/>
  <c r="X588" i="3" s="1"/>
  <c r="T589" i="3"/>
  <c r="X589" i="3" s="1"/>
  <c r="T620" i="3"/>
  <c r="X620" i="3" s="1"/>
  <c r="T621" i="3"/>
  <c r="X621" i="3" s="1"/>
  <c r="T622" i="3"/>
  <c r="X622" i="3" s="1"/>
  <c r="T623" i="3"/>
  <c r="X623" i="3" s="1"/>
  <c r="T624" i="3"/>
  <c r="X624" i="3" s="1"/>
  <c r="T625" i="3"/>
  <c r="X625" i="3" s="1"/>
  <c r="T626" i="3"/>
  <c r="X626" i="3" s="1"/>
  <c r="T627" i="3"/>
  <c r="X627" i="3" s="1"/>
  <c r="T628" i="3"/>
  <c r="X628" i="3" s="1"/>
  <c r="T629" i="3"/>
  <c r="X629" i="3" s="1"/>
  <c r="T590" i="3"/>
  <c r="X590" i="3" s="1"/>
  <c r="T591" i="3"/>
  <c r="X591" i="3" s="1"/>
  <c r="T592" i="3"/>
  <c r="X592" i="3" s="1"/>
  <c r="T593" i="3"/>
  <c r="X593" i="3" s="1"/>
  <c r="T594" i="3"/>
  <c r="X594" i="3" s="1"/>
  <c r="T595" i="3"/>
  <c r="X595" i="3" s="1"/>
  <c r="T596" i="3"/>
  <c r="X596" i="3" s="1"/>
  <c r="T597" i="3"/>
  <c r="X597" i="3" s="1"/>
  <c r="T598" i="3"/>
  <c r="X598" i="3" s="1"/>
  <c r="T599" i="3"/>
  <c r="X599" i="3" s="1"/>
  <c r="T630" i="3"/>
  <c r="X630" i="3" s="1"/>
  <c r="T631" i="3"/>
  <c r="X631" i="3" s="1"/>
  <c r="T632" i="3"/>
  <c r="X632" i="3" s="1"/>
  <c r="T633" i="3"/>
  <c r="X633" i="3" s="1"/>
  <c r="T634" i="3"/>
  <c r="X634" i="3" s="1"/>
  <c r="T635" i="3"/>
  <c r="X635" i="3" s="1"/>
  <c r="T636" i="3"/>
  <c r="X636" i="3" s="1"/>
  <c r="T637" i="3"/>
  <c r="X637" i="3" s="1"/>
  <c r="T638" i="3"/>
  <c r="X638" i="3" s="1"/>
  <c r="T639" i="3"/>
  <c r="X639" i="3" s="1"/>
  <c r="T600" i="3"/>
  <c r="X600" i="3" s="1"/>
  <c r="T601" i="3"/>
  <c r="X601" i="3" s="1"/>
  <c r="T602" i="3"/>
  <c r="X602" i="3" s="1"/>
  <c r="T603" i="3"/>
  <c r="X603" i="3" s="1"/>
  <c r="T604" i="3"/>
  <c r="X604" i="3" s="1"/>
  <c r="T605" i="3"/>
  <c r="X605" i="3" s="1"/>
  <c r="T606" i="3"/>
  <c r="X606" i="3" s="1"/>
  <c r="T607" i="3"/>
  <c r="X607" i="3" s="1"/>
  <c r="T608" i="3"/>
  <c r="X608" i="3" s="1"/>
  <c r="T609" i="3"/>
  <c r="X609" i="3" s="1"/>
  <c r="T640" i="3"/>
  <c r="X640" i="3" s="1"/>
  <c r="T641" i="3"/>
  <c r="X641" i="3" s="1"/>
  <c r="T642" i="3"/>
  <c r="X642" i="3" s="1"/>
  <c r="T643" i="3"/>
  <c r="X643" i="3" s="1"/>
  <c r="T644" i="3"/>
  <c r="X644" i="3" s="1"/>
  <c r="T645" i="3"/>
  <c r="X645" i="3" s="1"/>
  <c r="T646" i="3"/>
  <c r="X646" i="3" s="1"/>
  <c r="T647" i="3"/>
  <c r="X647" i="3" s="1"/>
  <c r="T648" i="3"/>
  <c r="X648" i="3" s="1"/>
  <c r="T649" i="3"/>
  <c r="X649" i="3" s="1"/>
  <c r="T8" i="3"/>
  <c r="X8" i="3" s="1"/>
  <c r="U20" i="7"/>
  <c r="U17" i="7"/>
  <c r="O17" i="7"/>
  <c r="T23" i="7" s="1"/>
  <c r="M20" i="7"/>
  <c r="N17" i="7"/>
  <c r="N14" i="7"/>
  <c r="N9" i="7"/>
  <c r="O5" i="7"/>
  <c r="K4" i="7"/>
  <c r="K3" i="7"/>
  <c r="J3" i="7"/>
  <c r="F4" i="7"/>
  <c r="G4" i="7" s="1"/>
  <c r="AF646" i="3" l="1"/>
  <c r="AF636" i="3"/>
  <c r="AF598" i="3"/>
  <c r="AF590" i="3"/>
  <c r="AF587" i="3"/>
  <c r="AF619" i="3"/>
  <c r="AF611" i="3"/>
  <c r="AF577" i="3"/>
  <c r="AF567" i="3"/>
  <c r="AF535" i="3"/>
  <c r="AF565" i="3"/>
  <c r="AF552" i="3"/>
  <c r="AF551" i="3"/>
  <c r="AF532" i="3"/>
  <c r="AF568" i="3"/>
  <c r="AF521" i="3"/>
  <c r="AF485" i="3"/>
  <c r="AF455" i="3"/>
  <c r="AF501" i="3"/>
  <c r="AF488" i="3"/>
  <c r="AF470" i="3"/>
  <c r="AF456" i="3"/>
  <c r="AF505" i="3"/>
  <c r="AF504" i="3"/>
  <c r="AF489" i="3"/>
  <c r="AF473" i="3"/>
  <c r="AF457" i="3"/>
  <c r="AF436" i="3"/>
  <c r="AF425" i="3"/>
  <c r="AF403" i="3"/>
  <c r="AF440" i="3"/>
  <c r="AF406" i="3"/>
  <c r="AF441" i="3"/>
  <c r="AF424" i="3"/>
  <c r="AF408" i="3"/>
  <c r="AF439" i="3"/>
  <c r="AF423" i="3"/>
  <c r="AF409" i="3"/>
  <c r="AF391" i="3"/>
  <c r="AF369" i="3"/>
  <c r="AE316" i="3"/>
  <c r="AG370" i="3"/>
  <c r="AG301" i="3"/>
  <c r="AF373" i="3"/>
  <c r="AE354" i="3"/>
  <c r="AE325" i="3"/>
  <c r="AG356" i="3"/>
  <c r="AF298" i="3"/>
  <c r="AE61" i="3"/>
  <c r="AE2" i="3"/>
  <c r="AE11" i="3"/>
  <c r="AF608" i="3"/>
  <c r="AF366" i="3"/>
  <c r="AF8" i="3"/>
  <c r="AF642" i="3"/>
  <c r="AF604" i="3"/>
  <c r="AF600" i="3"/>
  <c r="AF632" i="3"/>
  <c r="AF594" i="3"/>
  <c r="AF626" i="3"/>
  <c r="AF621" i="3"/>
  <c r="AF583" i="3"/>
  <c r="AF615" i="3"/>
  <c r="AF573" i="3"/>
  <c r="AF549" i="3"/>
  <c r="AF519" i="3"/>
  <c r="AF534" i="3"/>
  <c r="AF520" i="3"/>
  <c r="AF569" i="3"/>
  <c r="AF518" i="3"/>
  <c r="AF553" i="3"/>
  <c r="AF537" i="3"/>
  <c r="AF503" i="3"/>
  <c r="AF471" i="3"/>
  <c r="AF487" i="3"/>
  <c r="AF468" i="3"/>
  <c r="AF454" i="3"/>
  <c r="AF389" i="3"/>
  <c r="AF419" i="3"/>
  <c r="AF393" i="3"/>
  <c r="AF392" i="3"/>
  <c r="AG340" i="3"/>
  <c r="AF311" i="3"/>
  <c r="AE357" i="3"/>
  <c r="AF335" i="3"/>
  <c r="AE290" i="3"/>
  <c r="AG358" i="3"/>
  <c r="AF342" i="3"/>
  <c r="AG329" i="3"/>
  <c r="AF306" i="3"/>
  <c r="AG293" i="3"/>
  <c r="AE286" i="3"/>
  <c r="AE347" i="3"/>
  <c r="AF332" i="3"/>
  <c r="AG323" i="3"/>
  <c r="AE318" i="3"/>
  <c r="AF307" i="3"/>
  <c r="AG289" i="3"/>
  <c r="AE374" i="3"/>
  <c r="AF362" i="3"/>
  <c r="AG349" i="3"/>
  <c r="AE345" i="3"/>
  <c r="AG284" i="3"/>
  <c r="AF647" i="3"/>
  <c r="AF643" i="3"/>
  <c r="AF609" i="3"/>
  <c r="AF605" i="3"/>
  <c r="AF601" i="3"/>
  <c r="AF637" i="3"/>
  <c r="AF633" i="3"/>
  <c r="AF599" i="3"/>
  <c r="AF595" i="3"/>
  <c r="AF591" i="3"/>
  <c r="AF627" i="3"/>
  <c r="AF622" i="3"/>
  <c r="AF588" i="3"/>
  <c r="AF584" i="3"/>
  <c r="AF580" i="3"/>
  <c r="AF616" i="3"/>
  <c r="AF612" i="3"/>
  <c r="AF578" i="3"/>
  <c r="AF574" i="3"/>
  <c r="AF570" i="3"/>
  <c r="AF555" i="3"/>
  <c r="AF540" i="3"/>
  <c r="AF522" i="3"/>
  <c r="AF506" i="3"/>
  <c r="AF554" i="3"/>
  <c r="AF538" i="3"/>
  <c r="AF525" i="3"/>
  <c r="AF509" i="3"/>
  <c r="AF558" i="3"/>
  <c r="AF539" i="3"/>
  <c r="AF526" i="3"/>
  <c r="AF507" i="3"/>
  <c r="AF556" i="3"/>
  <c r="AF541" i="3"/>
  <c r="AF524" i="3"/>
  <c r="AF510" i="3"/>
  <c r="AF491" i="3"/>
  <c r="AF476" i="3"/>
  <c r="AF458" i="3"/>
  <c r="AF442" i="3"/>
  <c r="AF490" i="3"/>
  <c r="AF474" i="3"/>
  <c r="AF461" i="3"/>
  <c r="AF445" i="3"/>
  <c r="AF494" i="3"/>
  <c r="AF475" i="3"/>
  <c r="AF462" i="3"/>
  <c r="AF443" i="3"/>
  <c r="AF492" i="3"/>
  <c r="AF477" i="3"/>
  <c r="AF460" i="3"/>
  <c r="AF446" i="3"/>
  <c r="AF427" i="3"/>
  <c r="AF416" i="3"/>
  <c r="AF394" i="3"/>
  <c r="AF379" i="3"/>
  <c r="AF426" i="3"/>
  <c r="AF411" i="3"/>
  <c r="AF397" i="3"/>
  <c r="AF378" i="3"/>
  <c r="AF434" i="3"/>
  <c r="AF410" i="3"/>
  <c r="AF395" i="3"/>
  <c r="AF380" i="3"/>
  <c r="AF428" i="3"/>
  <c r="AF413" i="3"/>
  <c r="AF398" i="3"/>
  <c r="AF381" i="3"/>
  <c r="AG360" i="3"/>
  <c r="AE340" i="3"/>
  <c r="AF315" i="3"/>
  <c r="AG297" i="3"/>
  <c r="AE370" i="3"/>
  <c r="AF346" i="3"/>
  <c r="AG328" i="3"/>
  <c r="AE301" i="3"/>
  <c r="AF285" i="3"/>
  <c r="AF276" i="3"/>
  <c r="AF237" i="3"/>
  <c r="AF269" i="3"/>
  <c r="AF265" i="3"/>
  <c r="AF231" i="3"/>
  <c r="AF73" i="3"/>
  <c r="AE53" i="3"/>
  <c r="AG39" i="3"/>
  <c r="AF24" i="3"/>
  <c r="AG15" i="3"/>
  <c r="AE646" i="3"/>
  <c r="AE642" i="3"/>
  <c r="AG609" i="3"/>
  <c r="AG605" i="3"/>
  <c r="AG601" i="3"/>
  <c r="AE600" i="3"/>
  <c r="AE598" i="3"/>
  <c r="AE594" i="3"/>
  <c r="AE587" i="3"/>
  <c r="AE615" i="3"/>
  <c r="AE611" i="3"/>
  <c r="AG578" i="3"/>
  <c r="AG574" i="3"/>
  <c r="AE519" i="3"/>
  <c r="AE565" i="3"/>
  <c r="AG554" i="3"/>
  <c r="AG538" i="3"/>
  <c r="AE520" i="3"/>
  <c r="AE569" i="3"/>
  <c r="AE551" i="3"/>
  <c r="AG539" i="3"/>
  <c r="AG526" i="3"/>
  <c r="AE568" i="3"/>
  <c r="AG556" i="3"/>
  <c r="AG541" i="3"/>
  <c r="AE521" i="3"/>
  <c r="AE503" i="3"/>
  <c r="AG491" i="3"/>
  <c r="AG476" i="3"/>
  <c r="AG458" i="3"/>
  <c r="AE488" i="3"/>
  <c r="AE470" i="3"/>
  <c r="AG461" i="3"/>
  <c r="AE487" i="3"/>
  <c r="AE468" i="3"/>
  <c r="AE454" i="3"/>
  <c r="AE504" i="3"/>
  <c r="AG492" i="3"/>
  <c r="AG477" i="3"/>
  <c r="AE457" i="3"/>
  <c r="AE436" i="3"/>
  <c r="AE425" i="3"/>
  <c r="AG416" i="3"/>
  <c r="AG394" i="3"/>
  <c r="AG379" i="3"/>
  <c r="AG426" i="3"/>
  <c r="AG411" i="3"/>
  <c r="AG378" i="3"/>
  <c r="AG434" i="3"/>
  <c r="AE408" i="3"/>
  <c r="AE392" i="3"/>
  <c r="AE439" i="3"/>
  <c r="AE409" i="3"/>
  <c r="AE391" i="3"/>
  <c r="AG381" i="3"/>
  <c r="AG315" i="3"/>
  <c r="AF370" i="3"/>
  <c r="AF301" i="3"/>
  <c r="AE373" i="3"/>
  <c r="AE342" i="3"/>
  <c r="AG317" i="3"/>
  <c r="AF293" i="3"/>
  <c r="AF356" i="3"/>
  <c r="AE332" i="3"/>
  <c r="AE307" i="3"/>
  <c r="AG371" i="3"/>
  <c r="AE331" i="3"/>
  <c r="AE298" i="3"/>
  <c r="AG281" i="3"/>
  <c r="AG277" i="3"/>
  <c r="AG273" i="3"/>
  <c r="AG238" i="3"/>
  <c r="AE233" i="3"/>
  <c r="AG270" i="3"/>
  <c r="AE265" i="3"/>
  <c r="AG262" i="3"/>
  <c r="AE223" i="3"/>
  <c r="AG256" i="3"/>
  <c r="AG252" i="3"/>
  <c r="AE217" i="3"/>
  <c r="AE213" i="3"/>
  <c r="AE249" i="3"/>
  <c r="AE211" i="3"/>
  <c r="AG204" i="3"/>
  <c r="AG197" i="3"/>
  <c r="AE177" i="3"/>
  <c r="AE193" i="3"/>
  <c r="AG178" i="3"/>
  <c r="AG196" i="3"/>
  <c r="AE176" i="3"/>
  <c r="AE192" i="3"/>
  <c r="AG180" i="3"/>
  <c r="AG146" i="3"/>
  <c r="AE144" i="3"/>
  <c r="AE158" i="3"/>
  <c r="AG147" i="3"/>
  <c r="AE145" i="3"/>
  <c r="AE128" i="3"/>
  <c r="AG114" i="3"/>
  <c r="AE78" i="3"/>
  <c r="AE113" i="3"/>
  <c r="AE95" i="3"/>
  <c r="AG79" i="3"/>
  <c r="AE109" i="3"/>
  <c r="AE83" i="3"/>
  <c r="AG131" i="3"/>
  <c r="AG119" i="3"/>
  <c r="AG98" i="3"/>
  <c r="AF71" i="3"/>
  <c r="AE58" i="3"/>
  <c r="AG40" i="3"/>
  <c r="AF25" i="3"/>
  <c r="AE6" i="3"/>
  <c r="AG65" i="3"/>
  <c r="AG38" i="3"/>
  <c r="AF21" i="3"/>
  <c r="AE73" i="3"/>
  <c r="AG52" i="3"/>
  <c r="AF39" i="3"/>
  <c r="AF10" i="3"/>
  <c r="AI649" i="3"/>
  <c r="AG648" i="3"/>
  <c r="AE647" i="3"/>
  <c r="AI645" i="3"/>
  <c r="AG644" i="3"/>
  <c r="AE643" i="3"/>
  <c r="AI641" i="3"/>
  <c r="AG640" i="3"/>
  <c r="AE609" i="3"/>
  <c r="AI607" i="3"/>
  <c r="AG606" i="3"/>
  <c r="AE605" i="3"/>
  <c r="AI603" i="3"/>
  <c r="AG602" i="3"/>
  <c r="AE601" i="3"/>
  <c r="AI639" i="3"/>
  <c r="AG638" i="3"/>
  <c r="AE637" i="3"/>
  <c r="AI635" i="3"/>
  <c r="AG634" i="3"/>
  <c r="AE633" i="3"/>
  <c r="AG647" i="3"/>
  <c r="AG643" i="3"/>
  <c r="AE608" i="3"/>
  <c r="AE604" i="3"/>
  <c r="AG637" i="3"/>
  <c r="AE632" i="3"/>
  <c r="AG591" i="3"/>
  <c r="AG627" i="3"/>
  <c r="AE621" i="3"/>
  <c r="AG584" i="3"/>
  <c r="AE619" i="3"/>
  <c r="AG612" i="3"/>
  <c r="AE577" i="3"/>
  <c r="AE567" i="3"/>
  <c r="AG540" i="3"/>
  <c r="AE552" i="3"/>
  <c r="AG525" i="3"/>
  <c r="AG509" i="3"/>
  <c r="AG558" i="3"/>
  <c r="AE532" i="3"/>
  <c r="AG507" i="3"/>
  <c r="AE537" i="3"/>
  <c r="AG510" i="3"/>
  <c r="AG442" i="3"/>
  <c r="AG474" i="3"/>
  <c r="AG445" i="3"/>
  <c r="AG443" i="3"/>
  <c r="AE403" i="3"/>
  <c r="AE440" i="3"/>
  <c r="AG397" i="3"/>
  <c r="AG395" i="3"/>
  <c r="AG428" i="3"/>
  <c r="AE369" i="3"/>
  <c r="AE335" i="3"/>
  <c r="AG352" i="3"/>
  <c r="AE366" i="3"/>
  <c r="AG310" i="3"/>
  <c r="AF349" i="3"/>
  <c r="AG304" i="3"/>
  <c r="AE241" i="3"/>
  <c r="AG234" i="3"/>
  <c r="AG228" i="3"/>
  <c r="AE259" i="3"/>
  <c r="AG246" i="3"/>
  <c r="AE207" i="3"/>
  <c r="AE190" i="3"/>
  <c r="AG194" i="3"/>
  <c r="AG195" i="3"/>
  <c r="AG167" i="3"/>
  <c r="AG163" i="3"/>
  <c r="AG164" i="3"/>
  <c r="AG100" i="3"/>
  <c r="AE132" i="3"/>
  <c r="AG135" i="3"/>
  <c r="AE96" i="3"/>
  <c r="AG82" i="3"/>
  <c r="AE33" i="3"/>
  <c r="AE57" i="3"/>
  <c r="AE7" i="3"/>
  <c r="AE24" i="3"/>
  <c r="AF280" i="3"/>
  <c r="AF241" i="3"/>
  <c r="AF233" i="3"/>
  <c r="AG62" i="3"/>
  <c r="AF47" i="3"/>
  <c r="AE32" i="3"/>
  <c r="AG10" i="3"/>
  <c r="AG8" i="3"/>
  <c r="AE636" i="3"/>
  <c r="AG633" i="3"/>
  <c r="AG599" i="3"/>
  <c r="AG595" i="3"/>
  <c r="AE590" i="3"/>
  <c r="AE626" i="3"/>
  <c r="AG622" i="3"/>
  <c r="AG588" i="3"/>
  <c r="AE583" i="3"/>
  <c r="AG580" i="3"/>
  <c r="AG616" i="3"/>
  <c r="AE573" i="3"/>
  <c r="AG570" i="3"/>
  <c r="AG555" i="3"/>
  <c r="AE549" i="3"/>
  <c r="AE535" i="3"/>
  <c r="AG522" i="3"/>
  <c r="AG506" i="3"/>
  <c r="AE534" i="3"/>
  <c r="AE518" i="3"/>
  <c r="AE553" i="3"/>
  <c r="AG524" i="3"/>
  <c r="AE485" i="3"/>
  <c r="AE471" i="3"/>
  <c r="AE455" i="3"/>
  <c r="AE501" i="3"/>
  <c r="AG490" i="3"/>
  <c r="AE456" i="3"/>
  <c r="AE505" i="3"/>
  <c r="AG494" i="3"/>
  <c r="AG475" i="3"/>
  <c r="AG462" i="3"/>
  <c r="AE489" i="3"/>
  <c r="AE473" i="3"/>
  <c r="AG460" i="3"/>
  <c r="AG446" i="3"/>
  <c r="AG427" i="3"/>
  <c r="AE389" i="3"/>
  <c r="AE419" i="3"/>
  <c r="AE406" i="3"/>
  <c r="AE393" i="3"/>
  <c r="AE441" i="3"/>
  <c r="AE424" i="3"/>
  <c r="AG410" i="3"/>
  <c r="AG380" i="3"/>
  <c r="AE423" i="3"/>
  <c r="AG413" i="3"/>
  <c r="AG398" i="3"/>
  <c r="AF340" i="3"/>
  <c r="AE311" i="3"/>
  <c r="AG346" i="3"/>
  <c r="AG285" i="3"/>
  <c r="AF358" i="3"/>
  <c r="AF329" i="3"/>
  <c r="AE306" i="3"/>
  <c r="AG376" i="3"/>
  <c r="AG344" i="3"/>
  <c r="AF323" i="3"/>
  <c r="AF289" i="3"/>
  <c r="AE362" i="3"/>
  <c r="AG341" i="3"/>
  <c r="AF321" i="3"/>
  <c r="AF284" i="3"/>
  <c r="AE280" i="3"/>
  <c r="AE276" i="3"/>
  <c r="AE237" i="3"/>
  <c r="AE269" i="3"/>
  <c r="AG266" i="3"/>
  <c r="AE231" i="3"/>
  <c r="AE227" i="3"/>
  <c r="AG224" i="3"/>
  <c r="AG260" i="3"/>
  <c r="AE255" i="3"/>
  <c r="AE221" i="3"/>
  <c r="AG218" i="3"/>
  <c r="AG214" i="3"/>
  <c r="AG250" i="3"/>
  <c r="AE245" i="3"/>
  <c r="AG242" i="3"/>
  <c r="AG208" i="3"/>
  <c r="AE203" i="3"/>
  <c r="AG181" i="3"/>
  <c r="AE174" i="3"/>
  <c r="AE191" i="3"/>
  <c r="AG179" i="3"/>
  <c r="AE175" i="3"/>
  <c r="AE162" i="3"/>
  <c r="AE142" i="3"/>
  <c r="AE159" i="3"/>
  <c r="AG148" i="3"/>
  <c r="AG161" i="3"/>
  <c r="AE143" i="3"/>
  <c r="AE157" i="3"/>
  <c r="AG149" i="3"/>
  <c r="AG129" i="3"/>
  <c r="AE112" i="3"/>
  <c r="AE93" i="3"/>
  <c r="AG87" i="3"/>
  <c r="AG133" i="3"/>
  <c r="AG118" i="3"/>
  <c r="AG99" i="3"/>
  <c r="AE77" i="3"/>
  <c r="AE125" i="3"/>
  <c r="AG115" i="3"/>
  <c r="AG103" i="3"/>
  <c r="AG86" i="3"/>
  <c r="AE127" i="3"/>
  <c r="AE110" i="3"/>
  <c r="AE97" i="3"/>
  <c r="AE80" i="3"/>
  <c r="AG63" i="3"/>
  <c r="AF49" i="3"/>
  <c r="AG16" i="3"/>
  <c r="AF72" i="3"/>
  <c r="AF48" i="3"/>
  <c r="AE34" i="3"/>
  <c r="AG14" i="3"/>
  <c r="AF62" i="3"/>
  <c r="AE47" i="3"/>
  <c r="AG30" i="3"/>
  <c r="AF15" i="3"/>
  <c r="AF648" i="3"/>
  <c r="AF644" i="3"/>
  <c r="AF640" i="3"/>
  <c r="AF606" i="3"/>
  <c r="AF602" i="3"/>
  <c r="AF638" i="3"/>
  <c r="AF634" i="3"/>
  <c r="AF630" i="3"/>
  <c r="AF596" i="3"/>
  <c r="AF592" i="3"/>
  <c r="AF628" i="3"/>
  <c r="AF624" i="3"/>
  <c r="AF589" i="3"/>
  <c r="AF585" i="3"/>
  <c r="AF581" i="3"/>
  <c r="AF617" i="3"/>
  <c r="AF613" i="3"/>
  <c r="AF579" i="3"/>
  <c r="AF575" i="3"/>
  <c r="AF571" i="3"/>
  <c r="AF557" i="3"/>
  <c r="AF545" i="3"/>
  <c r="AF523" i="3"/>
  <c r="AF508" i="3"/>
  <c r="AF559" i="3"/>
  <c r="AF543" i="3"/>
  <c r="AF529" i="3"/>
  <c r="AG649" i="3"/>
  <c r="AE648" i="3"/>
  <c r="AG645" i="3"/>
  <c r="AE644" i="3"/>
  <c r="AG641" i="3"/>
  <c r="AE640" i="3"/>
  <c r="AG607" i="3"/>
  <c r="AE606" i="3"/>
  <c r="AG603" i="3"/>
  <c r="AE602" i="3"/>
  <c r="AG639" i="3"/>
  <c r="AE638" i="3"/>
  <c r="AG635" i="3"/>
  <c r="AE634" i="3"/>
  <c r="AI631" i="3"/>
  <c r="AG630" i="3"/>
  <c r="AE599" i="3"/>
  <c r="AI597" i="3"/>
  <c r="AG596" i="3"/>
  <c r="AE595" i="3"/>
  <c r="AI593" i="3"/>
  <c r="AG592" i="3"/>
  <c r="AE591" i="3"/>
  <c r="AI629" i="3"/>
  <c r="AG628" i="3"/>
  <c r="AE627" i="3"/>
  <c r="AI625" i="3"/>
  <c r="AG624" i="3"/>
  <c r="AE622" i="3"/>
  <c r="AI620" i="3"/>
  <c r="AG589" i="3"/>
  <c r="AE588" i="3"/>
  <c r="AI586" i="3"/>
  <c r="AG585" i="3"/>
  <c r="AE584" i="3"/>
  <c r="AI582" i="3"/>
  <c r="AG581" i="3"/>
  <c r="AE580" i="3"/>
  <c r="AI618" i="3"/>
  <c r="AG617" i="3"/>
  <c r="AE616" i="3"/>
  <c r="AI614" i="3"/>
  <c r="AG613" i="3"/>
  <c r="AE612" i="3"/>
  <c r="AI610" i="3"/>
  <c r="AG579" i="3"/>
  <c r="AE578" i="3"/>
  <c r="AI576" i="3"/>
  <c r="AG575" i="3"/>
  <c r="AE574" i="3"/>
  <c r="AI572" i="3"/>
  <c r="AG571" i="3"/>
  <c r="AE570" i="3"/>
  <c r="AI564" i="3"/>
  <c r="AG557" i="3"/>
  <c r="AE555" i="3"/>
  <c r="AI548" i="3"/>
  <c r="AG545" i="3"/>
  <c r="AE540" i="3"/>
  <c r="AI530" i="3"/>
  <c r="AG523" i="3"/>
  <c r="AE522" i="3"/>
  <c r="AI514" i="3"/>
  <c r="AG508" i="3"/>
  <c r="AE506" i="3"/>
  <c r="AI562" i="3"/>
  <c r="AG559" i="3"/>
  <c r="AE554" i="3"/>
  <c r="AI547" i="3"/>
  <c r="AG543" i="3"/>
  <c r="AE538" i="3"/>
  <c r="AI533" i="3"/>
  <c r="AG529" i="3"/>
  <c r="AE525" i="3"/>
  <c r="AI515" i="3"/>
  <c r="AG513" i="3"/>
  <c r="AE509" i="3"/>
  <c r="AI563" i="3"/>
  <c r="AG561" i="3"/>
  <c r="AE558" i="3"/>
  <c r="AI550" i="3"/>
  <c r="AG542" i="3"/>
  <c r="AE539" i="3"/>
  <c r="AI531" i="3"/>
  <c r="AG527" i="3"/>
  <c r="AE526" i="3"/>
  <c r="AI516" i="3"/>
  <c r="AG511" i="3"/>
  <c r="AE507" i="3"/>
  <c r="AI566" i="3"/>
  <c r="AG560" i="3"/>
  <c r="AE556" i="3"/>
  <c r="AI546" i="3"/>
  <c r="AG544" i="3"/>
  <c r="AE541" i="3"/>
  <c r="AI536" i="3"/>
  <c r="AG528" i="3"/>
  <c r="AE524" i="3"/>
  <c r="AI517" i="3"/>
  <c r="AG512" i="3"/>
  <c r="AE510" i="3"/>
  <c r="AI500" i="3"/>
  <c r="AG493" i="3"/>
  <c r="AE491" i="3"/>
  <c r="AI484" i="3"/>
  <c r="AG481" i="3"/>
  <c r="AE476" i="3"/>
  <c r="AI466" i="3"/>
  <c r="AG459" i="3"/>
  <c r="AE458" i="3"/>
  <c r="AI450" i="3"/>
  <c r="AG444" i="3"/>
  <c r="AE442" i="3"/>
  <c r="AI498" i="3"/>
  <c r="AG495" i="3"/>
  <c r="AE490" i="3"/>
  <c r="AI483" i="3"/>
  <c r="AG479" i="3"/>
  <c r="AE474" i="3"/>
  <c r="AI469" i="3"/>
  <c r="AG465" i="3"/>
  <c r="AE461" i="3"/>
  <c r="AI451" i="3"/>
  <c r="AG449" i="3"/>
  <c r="AE445" i="3"/>
  <c r="AI499" i="3"/>
  <c r="AG497" i="3"/>
  <c r="AE494" i="3"/>
  <c r="AI486" i="3"/>
  <c r="AG478" i="3"/>
  <c r="AE475" i="3"/>
  <c r="AI467" i="3"/>
  <c r="AG463" i="3"/>
  <c r="AE462" i="3"/>
  <c r="AI452" i="3"/>
  <c r="AG447" i="3"/>
  <c r="AE443" i="3"/>
  <c r="AI502" i="3"/>
  <c r="AG496" i="3"/>
  <c r="AE492" i="3"/>
  <c r="AI482" i="3"/>
  <c r="AG480" i="3"/>
  <c r="AE477" i="3"/>
  <c r="AI472" i="3"/>
  <c r="AG464" i="3"/>
  <c r="AE460" i="3"/>
  <c r="AI453" i="3"/>
  <c r="AG448" i="3"/>
  <c r="AE446" i="3"/>
  <c r="AI431" i="3"/>
  <c r="AG430" i="3"/>
  <c r="AE427" i="3"/>
  <c r="AG420" i="3"/>
  <c r="AE416" i="3"/>
  <c r="AG400" i="3"/>
  <c r="AE394" i="3"/>
  <c r="AG382" i="3"/>
  <c r="AE379" i="3"/>
  <c r="AG433" i="3"/>
  <c r="AE426" i="3"/>
  <c r="AG412" i="3"/>
  <c r="AE411" i="3"/>
  <c r="AG402" i="3"/>
  <c r="AE397" i="3"/>
  <c r="AG384" i="3"/>
  <c r="AE378" i="3"/>
  <c r="AG437" i="3"/>
  <c r="AE434" i="3"/>
  <c r="AG415" i="3"/>
  <c r="AE410" i="3"/>
  <c r="AG396" i="3"/>
  <c r="AE395" i="3"/>
  <c r="AG383" i="3"/>
  <c r="AE380" i="3"/>
  <c r="AG429" i="3"/>
  <c r="AE428" i="3"/>
  <c r="AG418" i="3"/>
  <c r="AE413" i="3"/>
  <c r="AG399" i="3"/>
  <c r="AE398" i="3"/>
  <c r="AG388" i="3"/>
  <c r="AE381" i="3"/>
  <c r="AF360" i="3"/>
  <c r="AG338" i="3"/>
  <c r="AH515" i="3"/>
  <c r="AF513" i="3"/>
  <c r="AJ569" i="3"/>
  <c r="AH563" i="3"/>
  <c r="AF561" i="3"/>
  <c r="AJ551" i="3"/>
  <c r="AH550" i="3"/>
  <c r="AF542" i="3"/>
  <c r="AJ532" i="3"/>
  <c r="AH531" i="3"/>
  <c r="AF527" i="3"/>
  <c r="AJ518" i="3"/>
  <c r="AH516" i="3"/>
  <c r="AF511" i="3"/>
  <c r="AJ568" i="3"/>
  <c r="AH566" i="3"/>
  <c r="AF560" i="3"/>
  <c r="AJ553" i="3"/>
  <c r="AH546" i="3"/>
  <c r="AF544" i="3"/>
  <c r="AJ537" i="3"/>
  <c r="AH536" i="3"/>
  <c r="AF528" i="3"/>
  <c r="AJ521" i="3"/>
  <c r="AH517" i="3"/>
  <c r="AF512" i="3"/>
  <c r="AJ503" i="3"/>
  <c r="AH500" i="3"/>
  <c r="AF493" i="3"/>
  <c r="AJ485" i="3"/>
  <c r="AH484" i="3"/>
  <c r="AF481" i="3"/>
  <c r="AJ471" i="3"/>
  <c r="AH466" i="3"/>
  <c r="AF459" i="3"/>
  <c r="AJ455" i="3"/>
  <c r="AH450" i="3"/>
  <c r="AF444" i="3"/>
  <c r="AJ501" i="3"/>
  <c r="AH498" i="3"/>
  <c r="AF495" i="3"/>
  <c r="AJ488" i="3"/>
  <c r="AH483" i="3"/>
  <c r="AF479" i="3"/>
  <c r="AJ470" i="3"/>
  <c r="AH469" i="3"/>
  <c r="AF465" i="3"/>
  <c r="AJ456" i="3"/>
  <c r="AH451" i="3"/>
  <c r="AF449" i="3"/>
  <c r="AJ505" i="3"/>
  <c r="AH499" i="3"/>
  <c r="AF497" i="3"/>
  <c r="AJ487" i="3"/>
  <c r="AH486" i="3"/>
  <c r="AF478" i="3"/>
  <c r="AJ468" i="3"/>
  <c r="AH467" i="3"/>
  <c r="AF463" i="3"/>
  <c r="AJ454" i="3"/>
  <c r="AH452" i="3"/>
  <c r="AF447" i="3"/>
  <c r="AJ504" i="3"/>
  <c r="AH502" i="3"/>
  <c r="AF496" i="3"/>
  <c r="AJ489" i="3"/>
  <c r="AH482" i="3"/>
  <c r="AF480" i="3"/>
  <c r="AJ473" i="3"/>
  <c r="AH472" i="3"/>
  <c r="AF464" i="3"/>
  <c r="AJ457" i="3"/>
  <c r="AH453" i="3"/>
  <c r="AF448" i="3"/>
  <c r="AF430" i="3"/>
  <c r="AF420" i="3"/>
  <c r="AF400" i="3"/>
  <c r="AF382" i="3"/>
  <c r="AF433" i="3"/>
  <c r="AF412" i="3"/>
  <c r="AF402" i="3"/>
  <c r="AF384" i="3"/>
  <c r="AF437" i="3"/>
  <c r="AF415" i="3"/>
  <c r="AF396" i="3"/>
  <c r="AF383" i="3"/>
  <c r="AF429" i="3"/>
  <c r="AF418" i="3"/>
  <c r="AF399" i="3"/>
  <c r="AF388" i="3"/>
  <c r="AG375" i="3"/>
  <c r="AE360" i="3"/>
  <c r="AF338" i="3"/>
  <c r="AG313" i="3"/>
  <c r="AE297" i="3"/>
  <c r="AF365" i="3"/>
  <c r="AG336" i="3"/>
  <c r="AE328" i="3"/>
  <c r="AF299" i="3"/>
  <c r="AG377" i="3"/>
  <c r="AE368" i="3"/>
  <c r="AF355" i="3"/>
  <c r="AG343" i="3"/>
  <c r="AE339" i="3"/>
  <c r="AF326" i="3"/>
  <c r="AG312" i="3"/>
  <c r="AE305" i="3"/>
  <c r="AF292" i="3"/>
  <c r="AG372" i="3"/>
  <c r="AE363" i="3"/>
  <c r="AG631" i="3"/>
  <c r="AE630" i="3"/>
  <c r="AG597" i="3"/>
  <c r="AE596" i="3"/>
  <c r="AG593" i="3"/>
  <c r="AE592" i="3"/>
  <c r="AG629" i="3"/>
  <c r="AE628" i="3"/>
  <c r="AG625" i="3"/>
  <c r="AE624" i="3"/>
  <c r="AG620" i="3"/>
  <c r="AE589" i="3"/>
  <c r="AG586" i="3"/>
  <c r="AE585" i="3"/>
  <c r="AG582" i="3"/>
  <c r="AE581" i="3"/>
  <c r="AG618" i="3"/>
  <c r="AE617" i="3"/>
  <c r="AG614" i="3"/>
  <c r="AE613" i="3"/>
  <c r="AG610" i="3"/>
  <c r="AE579" i="3"/>
  <c r="AG576" i="3"/>
  <c r="AE575" i="3"/>
  <c r="AG572" i="3"/>
  <c r="AE571" i="3"/>
  <c r="AG564" i="3"/>
  <c r="AE557" i="3"/>
  <c r="AG548" i="3"/>
  <c r="AE545" i="3"/>
  <c r="AG530" i="3"/>
  <c r="AE523" i="3"/>
  <c r="AG514" i="3"/>
  <c r="AE508" i="3"/>
  <c r="AG562" i="3"/>
  <c r="AE559" i="3"/>
  <c r="AG547" i="3"/>
  <c r="AE543" i="3"/>
  <c r="AG533" i="3"/>
  <c r="AE529" i="3"/>
  <c r="AG515" i="3"/>
  <c r="AE513" i="3"/>
  <c r="AG563" i="3"/>
  <c r="AE561" i="3"/>
  <c r="AG550" i="3"/>
  <c r="AE542" i="3"/>
  <c r="AG531" i="3"/>
  <c r="AE527" i="3"/>
  <c r="AG516" i="3"/>
  <c r="AE511" i="3"/>
  <c r="AG566" i="3"/>
  <c r="AE560" i="3"/>
  <c r="AG546" i="3"/>
  <c r="AE544" i="3"/>
  <c r="AG536" i="3"/>
  <c r="AE528" i="3"/>
  <c r="AG517" i="3"/>
  <c r="AE512" i="3"/>
  <c r="AG500" i="3"/>
  <c r="AE493" i="3"/>
  <c r="AG484" i="3"/>
  <c r="AE481" i="3"/>
  <c r="AG466" i="3"/>
  <c r="AE459" i="3"/>
  <c r="AG450" i="3"/>
  <c r="AE444" i="3"/>
  <c r="AG498" i="3"/>
  <c r="AE495" i="3"/>
  <c r="AG483" i="3"/>
  <c r="AE479" i="3"/>
  <c r="AG469" i="3"/>
  <c r="AE465" i="3"/>
  <c r="AG451" i="3"/>
  <c r="AE449" i="3"/>
  <c r="AG499" i="3"/>
  <c r="AE497" i="3"/>
  <c r="AG486" i="3"/>
  <c r="AE478" i="3"/>
  <c r="AG467" i="3"/>
  <c r="AE463" i="3"/>
  <c r="AG452" i="3"/>
  <c r="AE447" i="3"/>
  <c r="AG502" i="3"/>
  <c r="AE496" i="3"/>
  <c r="AG482" i="3"/>
  <c r="AE480" i="3"/>
  <c r="AG472" i="3"/>
  <c r="AE464" i="3"/>
  <c r="AG453" i="3"/>
  <c r="AE448" i="3"/>
  <c r="AG431" i="3"/>
  <c r="AE430" i="3"/>
  <c r="AG421" i="3"/>
  <c r="AE420" i="3"/>
  <c r="AG401" i="3"/>
  <c r="AE400" i="3"/>
  <c r="AG386" i="3"/>
  <c r="AE382" i="3"/>
  <c r="AG435" i="3"/>
  <c r="AE433" i="3"/>
  <c r="AG414" i="3"/>
  <c r="AE412" i="3"/>
  <c r="AG405" i="3"/>
  <c r="AE402" i="3"/>
  <c r="AG385" i="3"/>
  <c r="AE384" i="3"/>
  <c r="AG438" i="3"/>
  <c r="AE437" i="3"/>
  <c r="AG417" i="3"/>
  <c r="AE415" i="3"/>
  <c r="AG407" i="3"/>
  <c r="AE396" i="3"/>
  <c r="AG387" i="3"/>
  <c r="AE383" i="3"/>
  <c r="AG432" i="3"/>
  <c r="AE429" i="3"/>
  <c r="AG422" i="3"/>
  <c r="AE418" i="3"/>
  <c r="AG404" i="3"/>
  <c r="AE399" i="3"/>
  <c r="AG390" i="3"/>
  <c r="AE388" i="3"/>
  <c r="AF375" i="3"/>
  <c r="AG353" i="3"/>
  <c r="AE338" i="3"/>
  <c r="AG368" i="3"/>
  <c r="AE358" i="3"/>
  <c r="AF352" i="3"/>
  <c r="AG339" i="3"/>
  <c r="AE329" i="3"/>
  <c r="AF317" i="3"/>
  <c r="AG305" i="3"/>
  <c r="AE293" i="3"/>
  <c r="AF376" i="3"/>
  <c r="AG363" i="3"/>
  <c r="AE356" i="3"/>
  <c r="AF344" i="3"/>
  <c r="AG330" i="3"/>
  <c r="AE323" i="3"/>
  <c r="AF310" i="3"/>
  <c r="AG302" i="3"/>
  <c r="AE289" i="3"/>
  <c r="AF371" i="3"/>
  <c r="AG359" i="3"/>
  <c r="AE349" i="3"/>
  <c r="AF341" i="3"/>
  <c r="AG327" i="3"/>
  <c r="AE321" i="3"/>
  <c r="AF304" i="3"/>
  <c r="AG294" i="3"/>
  <c r="AE284" i="3"/>
  <c r="AF281" i="3"/>
  <c r="AF277" i="3"/>
  <c r="AF273" i="3"/>
  <c r="AF238" i="3"/>
  <c r="AF234" i="3"/>
  <c r="AF270" i="3"/>
  <c r="AF266" i="3"/>
  <c r="AF262" i="3"/>
  <c r="AF228" i="3"/>
  <c r="AF224" i="3"/>
  <c r="AF260" i="3"/>
  <c r="AF256" i="3"/>
  <c r="AF252" i="3"/>
  <c r="AE315" i="3"/>
  <c r="AF297" i="3"/>
  <c r="AG365" i="3"/>
  <c r="AE346" i="3"/>
  <c r="AF328" i="3"/>
  <c r="AG299" i="3"/>
  <c r="AE285" i="3"/>
  <c r="AF368" i="3"/>
  <c r="AG355" i="3"/>
  <c r="AE352" i="3"/>
  <c r="AF339" i="3"/>
  <c r="AG326" i="3"/>
  <c r="AE317" i="3"/>
  <c r="AF305" i="3"/>
  <c r="AG292" i="3"/>
  <c r="AE376" i="3"/>
  <c r="AF363" i="3"/>
  <c r="AG351" i="3"/>
  <c r="AE344" i="3"/>
  <c r="AF330" i="3"/>
  <c r="AG320" i="3"/>
  <c r="AE310" i="3"/>
  <c r="AF302" i="3"/>
  <c r="AG282" i="3"/>
  <c r="AE371" i="3"/>
  <c r="AF359" i="3"/>
  <c r="AG348" i="3"/>
  <c r="AE341" i="3"/>
  <c r="AF327" i="3"/>
  <c r="AG314" i="3"/>
  <c r="AE304" i="3"/>
  <c r="AF294" i="3"/>
  <c r="AG283" i="3"/>
  <c r="AE281" i="3"/>
  <c r="AG278" i="3"/>
  <c r="AE277" i="3"/>
  <c r="AG274" i="3"/>
  <c r="AE273" i="3"/>
  <c r="AG239" i="3"/>
  <c r="AE238" i="3"/>
  <c r="AG235" i="3"/>
  <c r="AE234" i="3"/>
  <c r="AG271" i="3"/>
  <c r="AE270" i="3"/>
  <c r="AG267" i="3"/>
  <c r="AE266" i="3"/>
  <c r="AG263" i="3"/>
  <c r="AE262" i="3"/>
  <c r="AG229" i="3"/>
  <c r="AE228" i="3"/>
  <c r="AG225" i="3"/>
  <c r="AE224" i="3"/>
  <c r="AG261" i="3"/>
  <c r="AE260" i="3"/>
  <c r="AG257" i="3"/>
  <c r="AE256" i="3"/>
  <c r="AG253" i="3"/>
  <c r="AE252" i="3"/>
  <c r="AG219" i="3"/>
  <c r="AE218" i="3"/>
  <c r="AG215" i="3"/>
  <c r="AE214" i="3"/>
  <c r="AG251" i="3"/>
  <c r="AE250" i="3"/>
  <c r="AG247" i="3"/>
  <c r="AE246" i="3"/>
  <c r="AG243" i="3"/>
  <c r="AE242" i="3"/>
  <c r="AG209" i="3"/>
  <c r="AE208" i="3"/>
  <c r="AG205" i="3"/>
  <c r="AE204" i="3"/>
  <c r="AG201" i="3"/>
  <c r="AE197" i="3"/>
  <c r="AG182" i="3"/>
  <c r="AE181" i="3"/>
  <c r="AG199" i="3"/>
  <c r="AE194" i="3"/>
  <c r="AG184" i="3"/>
  <c r="AE178" i="3"/>
  <c r="AG200" i="3"/>
  <c r="AE196" i="3"/>
  <c r="AG183" i="3"/>
  <c r="AE179" i="3"/>
  <c r="AG198" i="3"/>
  <c r="AE195" i="3"/>
  <c r="AG185" i="3"/>
  <c r="AE180" i="3"/>
  <c r="AG169" i="3"/>
  <c r="AE167" i="3"/>
  <c r="AG150" i="3"/>
  <c r="AE146" i="3"/>
  <c r="AG165" i="3"/>
  <c r="AE163" i="3"/>
  <c r="AG152" i="3"/>
  <c r="AE148" i="3"/>
  <c r="AG168" i="3"/>
  <c r="AE161" i="3"/>
  <c r="AG151" i="3"/>
  <c r="AE147" i="3"/>
  <c r="AG166" i="3"/>
  <c r="AE164" i="3"/>
  <c r="AG153" i="3"/>
  <c r="AE149" i="3"/>
  <c r="AG130" i="3"/>
  <c r="AE129" i="3"/>
  <c r="AG117" i="3"/>
  <c r="AE114" i="3"/>
  <c r="AG102" i="3"/>
  <c r="AE100" i="3"/>
  <c r="AG89" i="3"/>
  <c r="AE87" i="3"/>
  <c r="AG137" i="3"/>
  <c r="AE133" i="3"/>
  <c r="AG120" i="3"/>
  <c r="AE118" i="3"/>
  <c r="AG104" i="3"/>
  <c r="AE99" i="3"/>
  <c r="AG84" i="3"/>
  <c r="AE79" i="3"/>
  <c r="AG136" i="3"/>
  <c r="AE135" i="3"/>
  <c r="AG116" i="3"/>
  <c r="AE115" i="3"/>
  <c r="AG105" i="3"/>
  <c r="AE103" i="3"/>
  <c r="AG88" i="3"/>
  <c r="AE86" i="3"/>
  <c r="AG134" i="3"/>
  <c r="AE131" i="3"/>
  <c r="AG121" i="3"/>
  <c r="AE119" i="3"/>
  <c r="AG101" i="3"/>
  <c r="AE98" i="3"/>
  <c r="AG85" i="3"/>
  <c r="AE82" i="3"/>
  <c r="AG66" i="3"/>
  <c r="AE63" i="3"/>
  <c r="AF56" i="3"/>
  <c r="AG46" i="3"/>
  <c r="AE40" i="3"/>
  <c r="AF31" i="3"/>
  <c r="AF313" i="3"/>
  <c r="AG288" i="3"/>
  <c r="AE365" i="3"/>
  <c r="AF336" i="3"/>
  <c r="AG319" i="3"/>
  <c r="AE299" i="3"/>
  <c r="AF377" i="3"/>
  <c r="AG364" i="3"/>
  <c r="AE355" i="3"/>
  <c r="AF343" i="3"/>
  <c r="AG333" i="3"/>
  <c r="AE326" i="3"/>
  <c r="AF312" i="3"/>
  <c r="AG300" i="3"/>
  <c r="AE292" i="3"/>
  <c r="AF372" i="3"/>
  <c r="AG361" i="3"/>
  <c r="AE351" i="3"/>
  <c r="AF337" i="3"/>
  <c r="AG324" i="3"/>
  <c r="AE320" i="3"/>
  <c r="AF309" i="3"/>
  <c r="AG291" i="3"/>
  <c r="AE282" i="3"/>
  <c r="AF367" i="3"/>
  <c r="AG350" i="3"/>
  <c r="AE348" i="3"/>
  <c r="AF334" i="3"/>
  <c r="AG322" i="3"/>
  <c r="AE314" i="3"/>
  <c r="AF303" i="3"/>
  <c r="AG287" i="3"/>
  <c r="AE283" i="3"/>
  <c r="AG279" i="3"/>
  <c r="AE278" i="3"/>
  <c r="AG275" i="3"/>
  <c r="AE274" i="3"/>
  <c r="AG240" i="3"/>
  <c r="AE239" i="3"/>
  <c r="AG236" i="3"/>
  <c r="AE235" i="3"/>
  <c r="AG232" i="3"/>
  <c r="AE271" i="3"/>
  <c r="AG268" i="3"/>
  <c r="AE267" i="3"/>
  <c r="AG264" i="3"/>
  <c r="AE263" i="3"/>
  <c r="AG230" i="3"/>
  <c r="AE229" i="3"/>
  <c r="AG226" i="3"/>
  <c r="AE225" i="3"/>
  <c r="AG222" i="3"/>
  <c r="AE261" i="3"/>
  <c r="AG258" i="3"/>
  <c r="AG254" i="3"/>
  <c r="AE253" i="3"/>
  <c r="AG220" i="3"/>
  <c r="AE219" i="3"/>
  <c r="AG216" i="3"/>
  <c r="AE215" i="3"/>
  <c r="AG212" i="3"/>
  <c r="AE251" i="3"/>
  <c r="AG248" i="3"/>
  <c r="AE247" i="3"/>
  <c r="AG244" i="3"/>
  <c r="AE243" i="3"/>
  <c r="AG210" i="3"/>
  <c r="AE209" i="3"/>
  <c r="AG206" i="3"/>
  <c r="AE205" i="3"/>
  <c r="AG202" i="3"/>
  <c r="AE201" i="3"/>
  <c r="AG189" i="3"/>
  <c r="AE182" i="3"/>
  <c r="AG170" i="3"/>
  <c r="AE199" i="3"/>
  <c r="AG186" i="3"/>
  <c r="AE184" i="3"/>
  <c r="AG67" i="3"/>
  <c r="AF50" i="3"/>
  <c r="AG42" i="3"/>
  <c r="AE37" i="3"/>
  <c r="AF26" i="3"/>
  <c r="AG19" i="3"/>
  <c r="AE12" i="3"/>
  <c r="AF218" i="3"/>
  <c r="AF214" i="3"/>
  <c r="AF250" i="3"/>
  <c r="AF246" i="3"/>
  <c r="AF242" i="3"/>
  <c r="AF208" i="3"/>
  <c r="AF204" i="3"/>
  <c r="AF197" i="3"/>
  <c r="AF181" i="3"/>
  <c r="AF194" i="3"/>
  <c r="AF178" i="3"/>
  <c r="AF196" i="3"/>
  <c r="AF179" i="3"/>
  <c r="AF195" i="3"/>
  <c r="AF180" i="3"/>
  <c r="AF167" i="3"/>
  <c r="AF146" i="3"/>
  <c r="AF163" i="3"/>
  <c r="AF148" i="3"/>
  <c r="AF147" i="3"/>
  <c r="AF164" i="3"/>
  <c r="AF149" i="3"/>
  <c r="AF129" i="3"/>
  <c r="AF114" i="3"/>
  <c r="AF100" i="3"/>
  <c r="AF87" i="3"/>
  <c r="AF133" i="3"/>
  <c r="AF118" i="3"/>
  <c r="AF99" i="3"/>
  <c r="AF79" i="3"/>
  <c r="AF135" i="3"/>
  <c r="AF115" i="3"/>
  <c r="AF103" i="3"/>
  <c r="AF86" i="3"/>
  <c r="AF131" i="3"/>
  <c r="AF119" i="3"/>
  <c r="AF98" i="3"/>
  <c r="AF82" i="3"/>
  <c r="AE71" i="3"/>
  <c r="AF63" i="3"/>
  <c r="AG56" i="3"/>
  <c r="AE49" i="3"/>
  <c r="AF40" i="3"/>
  <c r="AG31" i="3"/>
  <c r="AE25" i="3"/>
  <c r="AF16" i="3"/>
  <c r="AG4" i="3"/>
  <c r="AE72" i="3"/>
  <c r="AF65" i="3"/>
  <c r="AG54" i="3"/>
  <c r="AE48" i="3"/>
  <c r="AF38" i="3"/>
  <c r="AG29" i="3"/>
  <c r="AE21" i="3"/>
  <c r="AF14" i="3"/>
  <c r="AG5" i="3"/>
  <c r="AG69" i="3"/>
  <c r="AE62" i="3"/>
  <c r="AF52" i="3"/>
  <c r="AG45" i="3"/>
  <c r="AE39" i="3"/>
  <c r="AF30" i="3"/>
  <c r="AG22" i="3"/>
  <c r="AE15" i="3"/>
  <c r="AE10" i="3"/>
  <c r="AG23" i="3"/>
  <c r="AE16" i="3"/>
  <c r="AF4" i="3"/>
  <c r="AG70" i="3"/>
  <c r="AE65" i="3"/>
  <c r="AF54" i="3"/>
  <c r="AG44" i="3"/>
  <c r="AE38" i="3"/>
  <c r="AF29" i="3"/>
  <c r="AG18" i="3"/>
  <c r="AE14" i="3"/>
  <c r="AF5" i="3"/>
  <c r="AF69" i="3"/>
  <c r="AG61" i="3"/>
  <c r="AE52" i="3"/>
  <c r="AF45" i="3"/>
  <c r="AG37" i="3"/>
  <c r="AE30" i="3"/>
  <c r="AF22" i="3"/>
  <c r="AG12" i="3"/>
  <c r="AF351" i="3"/>
  <c r="AG337" i="3"/>
  <c r="AE330" i="3"/>
  <c r="AF320" i="3"/>
  <c r="AG309" i="3"/>
  <c r="AE302" i="3"/>
  <c r="AF282" i="3"/>
  <c r="AG367" i="3"/>
  <c r="AE359" i="3"/>
  <c r="AF348" i="3"/>
  <c r="AG334" i="3"/>
  <c r="AE327" i="3"/>
  <c r="AF314" i="3"/>
  <c r="AG303" i="3"/>
  <c r="AE294" i="3"/>
  <c r="AF283" i="3"/>
  <c r="AF278" i="3"/>
  <c r="AF274" i="3"/>
  <c r="AF239" i="3"/>
  <c r="AF235" i="3"/>
  <c r="AF271" i="3"/>
  <c r="AF267" i="3"/>
  <c r="AF263" i="3"/>
  <c r="AF229" i="3"/>
  <c r="AF225" i="3"/>
  <c r="AF261" i="3"/>
  <c r="AF257" i="3"/>
  <c r="AF253" i="3"/>
  <c r="AF219" i="3"/>
  <c r="AF215" i="3"/>
  <c r="AF251" i="3"/>
  <c r="AF247" i="3"/>
  <c r="AF243" i="3"/>
  <c r="AF209" i="3"/>
  <c r="AF205" i="3"/>
  <c r="AF201" i="3"/>
  <c r="AF182" i="3"/>
  <c r="AF199" i="3"/>
  <c r="AF184" i="3"/>
  <c r="AF200" i="3"/>
  <c r="AF183" i="3"/>
  <c r="AF198" i="3"/>
  <c r="AF185" i="3"/>
  <c r="AF169" i="3"/>
  <c r="AF150" i="3"/>
  <c r="AF165" i="3"/>
  <c r="AF152" i="3"/>
  <c r="AF168" i="3"/>
  <c r="AF151" i="3"/>
  <c r="AF166" i="3"/>
  <c r="AF153" i="3"/>
  <c r="AF130" i="3"/>
  <c r="AF117" i="3"/>
  <c r="AF102" i="3"/>
  <c r="AF89" i="3"/>
  <c r="AF137" i="3"/>
  <c r="AF120" i="3"/>
  <c r="AF104" i="3"/>
  <c r="AF84" i="3"/>
  <c r="AF136" i="3"/>
  <c r="AF116" i="3"/>
  <c r="AF105" i="3"/>
  <c r="AF88" i="3"/>
  <c r="AF134" i="3"/>
  <c r="AF121" i="3"/>
  <c r="AF101" i="3"/>
  <c r="AF85" i="3"/>
  <c r="AF66" i="3"/>
  <c r="AG59" i="3"/>
  <c r="AE56" i="3"/>
  <c r="AF46" i="3"/>
  <c r="AG35" i="3"/>
  <c r="AE31" i="3"/>
  <c r="AF23" i="3"/>
  <c r="AG13" i="3"/>
  <c r="AE4" i="3"/>
  <c r="AF70" i="3"/>
  <c r="AG60" i="3"/>
  <c r="AE54" i="3"/>
  <c r="AF44" i="3"/>
  <c r="AG36" i="3"/>
  <c r="AE29" i="3"/>
  <c r="AF18" i="3"/>
  <c r="AG9" i="3"/>
  <c r="AE5" i="3"/>
  <c r="AG172" i="3"/>
  <c r="AE200" i="3"/>
  <c r="AG187" i="3"/>
  <c r="AE183" i="3"/>
  <c r="AG171" i="3"/>
  <c r="AE198" i="3"/>
  <c r="AG188" i="3"/>
  <c r="AE185" i="3"/>
  <c r="AG173" i="3"/>
  <c r="AE169" i="3"/>
  <c r="AG160" i="3"/>
  <c r="AE150" i="3"/>
  <c r="AG138" i="3"/>
  <c r="AE165" i="3"/>
  <c r="AG155" i="3"/>
  <c r="AE152" i="3"/>
  <c r="AG140" i="3"/>
  <c r="AE168" i="3"/>
  <c r="AG156" i="3"/>
  <c r="AE151" i="3"/>
  <c r="AG139" i="3"/>
  <c r="AE166" i="3"/>
  <c r="AG154" i="3"/>
  <c r="AE153" i="3"/>
  <c r="AG141" i="3"/>
  <c r="AE130" i="3"/>
  <c r="AG123" i="3"/>
  <c r="AE117" i="3"/>
  <c r="AG111" i="3"/>
  <c r="AE102" i="3"/>
  <c r="AG91" i="3"/>
  <c r="AE89" i="3"/>
  <c r="AG76" i="3"/>
  <c r="AE137" i="3"/>
  <c r="AG126" i="3"/>
  <c r="AE120" i="3"/>
  <c r="AG107" i="3"/>
  <c r="AE104" i="3"/>
  <c r="AG90" i="3"/>
  <c r="AE84" i="3"/>
  <c r="AG74" i="3"/>
  <c r="AE136" i="3"/>
  <c r="AG124" i="3"/>
  <c r="AE116" i="3"/>
  <c r="AG106" i="3"/>
  <c r="AE105" i="3"/>
  <c r="AG94" i="3"/>
  <c r="AE88" i="3"/>
  <c r="AG81" i="3"/>
  <c r="AE134" i="3"/>
  <c r="AG122" i="3"/>
  <c r="AE121" i="3"/>
  <c r="AG108" i="3"/>
  <c r="AE101" i="3"/>
  <c r="AG92" i="3"/>
  <c r="AE85" i="3"/>
  <c r="AG75" i="3"/>
  <c r="AE66" i="3"/>
  <c r="AF59" i="3"/>
  <c r="AG55" i="3"/>
  <c r="AE46" i="3"/>
  <c r="AF35" i="3"/>
  <c r="AG27" i="3"/>
  <c r="AE23" i="3"/>
  <c r="AF13" i="3"/>
  <c r="AG3" i="3"/>
  <c r="AE70" i="3"/>
  <c r="AF60" i="3"/>
  <c r="AG51" i="3"/>
  <c r="AE44" i="3"/>
  <c r="AF36" i="3"/>
  <c r="AG28" i="3"/>
  <c r="AE18" i="3"/>
  <c r="AF9" i="3"/>
  <c r="AG2" i="3"/>
  <c r="AE69" i="3"/>
  <c r="AF61" i="3"/>
  <c r="AG50" i="3"/>
  <c r="AE45" i="3"/>
  <c r="AF37" i="3"/>
  <c r="AG26" i="3"/>
  <c r="AE22" i="3"/>
  <c r="AF12" i="3"/>
  <c r="AG174" i="3"/>
  <c r="AE172" i="3"/>
  <c r="AG191" i="3"/>
  <c r="AE187" i="3"/>
  <c r="AG176" i="3"/>
  <c r="AE171" i="3"/>
  <c r="AG192" i="3"/>
  <c r="AE188" i="3"/>
  <c r="AG175" i="3"/>
  <c r="AE173" i="3"/>
  <c r="AG162" i="3"/>
  <c r="AE160" i="3"/>
  <c r="AG142" i="3"/>
  <c r="AE138" i="3"/>
  <c r="AG159" i="3"/>
  <c r="AE155" i="3"/>
  <c r="AG144" i="3"/>
  <c r="AE140" i="3"/>
  <c r="AG158" i="3"/>
  <c r="AE156" i="3"/>
  <c r="AG143" i="3"/>
  <c r="AE139" i="3"/>
  <c r="AG157" i="3"/>
  <c r="AE154" i="3"/>
  <c r="AG145" i="3"/>
  <c r="AE141" i="3"/>
  <c r="AG128" i="3"/>
  <c r="AE123" i="3"/>
  <c r="AG112" i="3"/>
  <c r="AE111" i="3"/>
  <c r="AG93" i="3"/>
  <c r="AE91" i="3"/>
  <c r="AG78" i="3"/>
  <c r="AE76" i="3"/>
  <c r="AG132" i="3"/>
  <c r="AE126" i="3"/>
  <c r="AG113" i="3"/>
  <c r="AE107" i="3"/>
  <c r="AG95" i="3"/>
  <c r="AE90" i="3"/>
  <c r="AG77" i="3"/>
  <c r="AE74" i="3"/>
  <c r="AG125" i="3"/>
  <c r="AE124" i="3"/>
  <c r="AG109" i="3"/>
  <c r="AE106" i="3"/>
  <c r="AG96" i="3"/>
  <c r="AE94" i="3"/>
  <c r="AG83" i="3"/>
  <c r="AE81" i="3"/>
  <c r="AG127" i="3"/>
  <c r="AE122" i="3"/>
  <c r="AG110" i="3"/>
  <c r="AE108" i="3"/>
  <c r="AG97" i="3"/>
  <c r="AE92" i="3"/>
  <c r="AG80" i="3"/>
  <c r="AE75" i="3"/>
  <c r="AF64" i="3"/>
  <c r="AG58" i="3"/>
  <c r="AE55" i="3"/>
  <c r="AF43" i="3"/>
  <c r="AG33" i="3"/>
  <c r="AE27" i="3"/>
  <c r="AF20" i="3"/>
  <c r="AG6" i="3"/>
  <c r="AE3" i="3"/>
  <c r="AF68" i="3"/>
  <c r="AG57" i="3"/>
  <c r="AE51" i="3"/>
  <c r="AF41" i="3"/>
  <c r="AG34" i="3"/>
  <c r="AE28" i="3"/>
  <c r="AF17" i="3"/>
  <c r="AG7" i="3"/>
  <c r="AF67" i="3"/>
  <c r="AG53" i="3"/>
  <c r="AE50" i="3"/>
  <c r="AF42" i="3"/>
  <c r="AG32" i="3"/>
  <c r="AE26" i="3"/>
  <c r="AF19" i="3"/>
  <c r="AG11" i="3"/>
  <c r="AF227" i="3"/>
  <c r="AF223" i="3"/>
  <c r="AF259" i="3"/>
  <c r="AF255" i="3"/>
  <c r="AF221" i="3"/>
  <c r="AF217" i="3"/>
  <c r="AF213" i="3"/>
  <c r="AF249" i="3"/>
  <c r="AF245" i="3"/>
  <c r="AF211" i="3"/>
  <c r="AF207" i="3"/>
  <c r="AF203" i="3"/>
  <c r="AF190" i="3"/>
  <c r="AF177" i="3"/>
  <c r="AF193" i="3"/>
  <c r="AF174" i="3"/>
  <c r="AF191" i="3"/>
  <c r="AF176" i="3"/>
  <c r="AF192" i="3"/>
  <c r="AF175" i="3"/>
  <c r="AF162" i="3"/>
  <c r="AF142" i="3"/>
  <c r="AF159" i="3"/>
  <c r="AF144" i="3"/>
  <c r="AF158" i="3"/>
  <c r="AF143" i="3"/>
  <c r="AF157" i="3"/>
  <c r="AF145" i="3"/>
  <c r="AF128" i="3"/>
  <c r="AF112" i="3"/>
  <c r="AF93" i="3"/>
  <c r="AF78" i="3"/>
  <c r="AF132" i="3"/>
  <c r="AF113" i="3"/>
  <c r="AF95" i="3"/>
  <c r="AF77" i="3"/>
  <c r="AF125" i="3"/>
  <c r="AF109" i="3"/>
  <c r="AF96" i="3"/>
  <c r="AF83" i="3"/>
  <c r="AF127" i="3"/>
  <c r="AF110" i="3"/>
  <c r="AF97" i="3"/>
  <c r="AF80" i="3"/>
  <c r="AG71" i="3"/>
  <c r="AE64" i="3"/>
  <c r="AF58" i="3"/>
  <c r="AG49" i="3"/>
  <c r="AE43" i="3"/>
  <c r="AF33" i="3"/>
  <c r="AG25" i="3"/>
  <c r="AE20" i="3"/>
  <c r="AF6" i="3"/>
  <c r="AG72" i="3"/>
  <c r="AE68" i="3"/>
  <c r="AF57" i="3"/>
  <c r="AG48" i="3"/>
  <c r="AE41" i="3"/>
  <c r="AF34" i="3"/>
  <c r="AG21" i="3"/>
  <c r="AE17" i="3"/>
  <c r="AF7" i="3"/>
  <c r="AG73" i="3"/>
  <c r="AE67" i="3"/>
  <c r="AF53" i="3"/>
  <c r="AG47" i="3"/>
  <c r="AE42" i="3"/>
  <c r="AF32" i="3"/>
  <c r="AG24" i="3"/>
  <c r="AE19" i="3"/>
  <c r="AF11" i="3"/>
  <c r="AE257" i="3"/>
  <c r="AF161" i="3"/>
  <c r="AJ436" i="3"/>
  <c r="AH431" i="3"/>
  <c r="AJ425" i="3"/>
  <c r="AH421" i="3"/>
  <c r="AJ403" i="3"/>
  <c r="AH401" i="3"/>
  <c r="AJ389" i="3"/>
  <c r="AH386" i="3"/>
  <c r="AO386" i="3" s="1"/>
  <c r="AJ440" i="3"/>
  <c r="AH435" i="3"/>
  <c r="AJ419" i="3"/>
  <c r="AH414" i="3"/>
  <c r="AJ406" i="3"/>
  <c r="AH405" i="3"/>
  <c r="AJ393" i="3"/>
  <c r="AH385" i="3"/>
  <c r="AJ441" i="3"/>
  <c r="AH438" i="3"/>
  <c r="AJ424" i="3"/>
  <c r="AH417" i="3"/>
  <c r="AJ408" i="3"/>
  <c r="AH407" i="3"/>
  <c r="AJ392" i="3"/>
  <c r="AH387" i="3"/>
  <c r="AO387" i="3" s="1"/>
  <c r="AJ439" i="3"/>
  <c r="AH432" i="3"/>
  <c r="AJ423" i="3"/>
  <c r="AH422" i="3"/>
  <c r="AJ409" i="3"/>
  <c r="AH404" i="3"/>
  <c r="AJ391" i="3"/>
  <c r="AH390" i="3"/>
  <c r="AO390" i="3" s="1"/>
  <c r="AJ280" i="3"/>
  <c r="AH279" i="3"/>
  <c r="AJ276" i="3"/>
  <c r="AH275" i="3"/>
  <c r="AJ241" i="3"/>
  <c r="AH240" i="3"/>
  <c r="AJ237" i="3"/>
  <c r="AH236" i="3"/>
  <c r="AO236" i="3" s="1"/>
  <c r="AJ233" i="3"/>
  <c r="AH232" i="3"/>
  <c r="AJ269" i="3"/>
  <c r="AH268" i="3"/>
  <c r="AJ265" i="3"/>
  <c r="AH264" i="3"/>
  <c r="AJ231" i="3"/>
  <c r="AH230" i="3"/>
  <c r="AO230" i="3" s="1"/>
  <c r="AJ227" i="3"/>
  <c r="AH226" i="3"/>
  <c r="AJ223" i="3"/>
  <c r="AH222" i="3"/>
  <c r="AJ259" i="3"/>
  <c r="AH258" i="3"/>
  <c r="AJ255" i="3"/>
  <c r="AH254" i="3"/>
  <c r="AJ221" i="3"/>
  <c r="AH220" i="3"/>
  <c r="AJ217" i="3"/>
  <c r="AH216" i="3"/>
  <c r="AJ213" i="3"/>
  <c r="AH212" i="3"/>
  <c r="AJ249" i="3"/>
  <c r="AH248" i="3"/>
  <c r="AJ245" i="3"/>
  <c r="AH244" i="3"/>
  <c r="AJ211" i="3"/>
  <c r="AH210" i="3"/>
  <c r="AJ207" i="3"/>
  <c r="AH206" i="3"/>
  <c r="AJ203" i="3"/>
  <c r="AH202" i="3"/>
  <c r="AO202" i="3" s="1"/>
  <c r="AJ190" i="3"/>
  <c r="AH189" i="3"/>
  <c r="AJ177" i="3"/>
  <c r="AH170" i="3"/>
  <c r="AO581" i="3"/>
  <c r="AI605" i="3"/>
  <c r="AI601" i="3"/>
  <c r="AI637" i="3"/>
  <c r="AI633" i="3"/>
  <c r="AI599" i="3"/>
  <c r="AI595" i="3"/>
  <c r="AI591" i="3"/>
  <c r="AI627" i="3"/>
  <c r="AI622" i="3"/>
  <c r="AI588" i="3"/>
  <c r="AI584" i="3"/>
  <c r="AO584" i="3" s="1"/>
  <c r="AI580" i="3"/>
  <c r="AI616" i="3"/>
  <c r="AI612" i="3"/>
  <c r="AI578" i="3"/>
  <c r="AI574" i="3"/>
  <c r="AI570" i="3"/>
  <c r="AI555" i="3"/>
  <c r="AI540" i="3"/>
  <c r="AI522" i="3"/>
  <c r="AI506" i="3"/>
  <c r="AI554" i="3"/>
  <c r="AI538" i="3"/>
  <c r="AI525" i="3"/>
  <c r="AI509" i="3"/>
  <c r="AI558" i="3"/>
  <c r="AI539" i="3"/>
  <c r="AO539" i="3" s="1"/>
  <c r="AI526" i="3"/>
  <c r="AI507" i="3"/>
  <c r="AI556" i="3"/>
  <c r="AI541" i="3"/>
  <c r="AI524" i="3"/>
  <c r="AI510" i="3"/>
  <c r="AI491" i="3"/>
  <c r="AI476" i="3"/>
  <c r="AI458" i="3"/>
  <c r="AI442" i="3"/>
  <c r="AI490" i="3"/>
  <c r="AI474" i="3"/>
  <c r="AI461" i="3"/>
  <c r="AI445" i="3"/>
  <c r="AI494" i="3"/>
  <c r="AI475" i="3"/>
  <c r="AO475" i="3" s="1"/>
  <c r="AI462" i="3"/>
  <c r="AI443" i="3"/>
  <c r="AI492" i="3"/>
  <c r="AI477" i="3"/>
  <c r="AI460" i="3"/>
  <c r="AJ649" i="3"/>
  <c r="AH648" i="3"/>
  <c r="AJ645" i="3"/>
  <c r="AO645" i="3" s="1"/>
  <c r="AH644" i="3"/>
  <c r="AJ641" i="3"/>
  <c r="AH640" i="3"/>
  <c r="AJ607" i="3"/>
  <c r="AH606" i="3"/>
  <c r="AJ603" i="3"/>
  <c r="AH602" i="3"/>
  <c r="AJ639" i="3"/>
  <c r="AO639" i="3" s="1"/>
  <c r="AH638" i="3"/>
  <c r="AJ635" i="3"/>
  <c r="AH634" i="3"/>
  <c r="AJ631" i="3"/>
  <c r="AH630" i="3"/>
  <c r="AJ597" i="3"/>
  <c r="AH596" i="3"/>
  <c r="AJ593" i="3"/>
  <c r="AO593" i="3" s="1"/>
  <c r="AH592" i="3"/>
  <c r="AJ629" i="3"/>
  <c r="AH628" i="3"/>
  <c r="AJ625" i="3"/>
  <c r="AH624" i="3"/>
  <c r="AJ620" i="3"/>
  <c r="AH589" i="3"/>
  <c r="AJ586" i="3"/>
  <c r="AO586" i="3" s="1"/>
  <c r="AH585" i="3"/>
  <c r="AJ582" i="3"/>
  <c r="AH581" i="3"/>
  <c r="AJ618" i="3"/>
  <c r="AH617" i="3"/>
  <c r="AJ614" i="3"/>
  <c r="AH613" i="3"/>
  <c r="AJ610" i="3"/>
  <c r="AO610" i="3" s="1"/>
  <c r="AH579" i="3"/>
  <c r="AJ576" i="3"/>
  <c r="AH575" i="3"/>
  <c r="AJ572" i="3"/>
  <c r="AH571" i="3"/>
  <c r="AJ564" i="3"/>
  <c r="AH557" i="3"/>
  <c r="AJ548" i="3"/>
  <c r="AO548" i="3" s="1"/>
  <c r="AH545" i="3"/>
  <c r="AJ530" i="3"/>
  <c r="AH523" i="3"/>
  <c r="AJ514" i="3"/>
  <c r="AH508" i="3"/>
  <c r="AJ562" i="3"/>
  <c r="AH559" i="3"/>
  <c r="AJ547" i="3"/>
  <c r="AH543" i="3"/>
  <c r="AJ533" i="3"/>
  <c r="AH529" i="3"/>
  <c r="AJ515" i="3"/>
  <c r="AH513" i="3"/>
  <c r="AJ563" i="3"/>
  <c r="AH561" i="3"/>
  <c r="AJ550" i="3"/>
  <c r="AO550" i="3" s="1"/>
  <c r="AH542" i="3"/>
  <c r="AJ531" i="3"/>
  <c r="AH527" i="3"/>
  <c r="AJ516" i="3"/>
  <c r="AH511" i="3"/>
  <c r="AJ566" i="3"/>
  <c r="AH560" i="3"/>
  <c r="AJ546" i="3"/>
  <c r="AO546" i="3" s="1"/>
  <c r="AH544" i="3"/>
  <c r="AJ536" i="3"/>
  <c r="AH528" i="3"/>
  <c r="AJ517" i="3"/>
  <c r="AH512" i="3"/>
  <c r="AJ500" i="3"/>
  <c r="AH493" i="3"/>
  <c r="AJ484" i="3"/>
  <c r="AO484" i="3" s="1"/>
  <c r="AH481" i="3"/>
  <c r="AJ466" i="3"/>
  <c r="AH459" i="3"/>
  <c r="AJ450" i="3"/>
  <c r="AH444" i="3"/>
  <c r="AJ498" i="3"/>
  <c r="AH495" i="3"/>
  <c r="AJ483" i="3"/>
  <c r="AO483" i="3" s="1"/>
  <c r="AH479" i="3"/>
  <c r="AJ469" i="3"/>
  <c r="AH465" i="3"/>
  <c r="AJ451" i="3"/>
  <c r="AH449" i="3"/>
  <c r="AJ499" i="3"/>
  <c r="AH497" i="3"/>
  <c r="AJ486" i="3"/>
  <c r="AO486" i="3" s="1"/>
  <c r="AH478" i="3"/>
  <c r="AJ467" i="3"/>
  <c r="AH463" i="3"/>
  <c r="AJ452" i="3"/>
  <c r="AH447" i="3"/>
  <c r="AJ502" i="3"/>
  <c r="AH496" i="3"/>
  <c r="AJ482" i="3"/>
  <c r="AO482" i="3" s="1"/>
  <c r="AH480" i="3"/>
  <c r="AJ472" i="3"/>
  <c r="AH464" i="3"/>
  <c r="AJ453" i="3"/>
  <c r="AH448" i="3"/>
  <c r="AJ431" i="3"/>
  <c r="AH430" i="3"/>
  <c r="AJ421" i="3"/>
  <c r="AO421" i="3" s="1"/>
  <c r="AH420" i="3"/>
  <c r="AJ401" i="3"/>
  <c r="AH400" i="3"/>
  <c r="AJ386" i="3"/>
  <c r="AH382" i="3"/>
  <c r="AJ435" i="3"/>
  <c r="AH433" i="3"/>
  <c r="AJ414" i="3"/>
  <c r="AO414" i="3" s="1"/>
  <c r="AH412" i="3"/>
  <c r="AJ405" i="3"/>
  <c r="AH402" i="3"/>
  <c r="AJ385" i="3"/>
  <c r="AH384" i="3"/>
  <c r="AJ438" i="3"/>
  <c r="AH437" i="3"/>
  <c r="AJ417" i="3"/>
  <c r="AO417" i="3" s="1"/>
  <c r="AH415" i="3"/>
  <c r="AJ407" i="3"/>
  <c r="AH396" i="3"/>
  <c r="AJ387" i="3"/>
  <c r="AH383" i="3"/>
  <c r="AJ432" i="3"/>
  <c r="AH429" i="3"/>
  <c r="AJ422" i="3"/>
  <c r="AO422" i="3" s="1"/>
  <c r="AH418" i="3"/>
  <c r="AJ404" i="3"/>
  <c r="AH399" i="3"/>
  <c r="AJ390" i="3"/>
  <c r="AH388" i="3"/>
  <c r="AJ279" i="3"/>
  <c r="AH278" i="3"/>
  <c r="AJ275" i="3"/>
  <c r="AO275" i="3" s="1"/>
  <c r="AH274" i="3"/>
  <c r="AJ240" i="3"/>
  <c r="AH239" i="3"/>
  <c r="AJ236" i="3"/>
  <c r="AH235" i="3"/>
  <c r="AJ232" i="3"/>
  <c r="AH271" i="3"/>
  <c r="AJ268" i="3"/>
  <c r="AO268" i="3" s="1"/>
  <c r="AH267" i="3"/>
  <c r="AJ264" i="3"/>
  <c r="AH263" i="3"/>
  <c r="AJ230" i="3"/>
  <c r="AH229" i="3"/>
  <c r="AJ226" i="3"/>
  <c r="AH225" i="3"/>
  <c r="AJ222" i="3"/>
  <c r="AO222" i="3" s="1"/>
  <c r="AH261" i="3"/>
  <c r="AI421" i="3"/>
  <c r="AI401" i="3"/>
  <c r="AI386" i="3"/>
  <c r="AI435" i="3"/>
  <c r="AI414" i="3"/>
  <c r="AI405" i="3"/>
  <c r="AI385" i="3"/>
  <c r="AI438" i="3"/>
  <c r="AI417" i="3"/>
  <c r="AI407" i="3"/>
  <c r="AI387" i="3"/>
  <c r="AI432" i="3"/>
  <c r="AI422" i="3"/>
  <c r="AI404" i="3"/>
  <c r="AI390" i="3"/>
  <c r="AI279" i="3"/>
  <c r="AI275" i="3"/>
  <c r="AI240" i="3"/>
  <c r="AI236" i="3"/>
  <c r="AI232" i="3"/>
  <c r="AI268" i="3"/>
  <c r="AI264" i="3"/>
  <c r="AI230" i="3"/>
  <c r="AI226" i="3"/>
  <c r="AI222" i="3"/>
  <c r="AI258" i="3"/>
  <c r="AI254" i="3"/>
  <c r="AI220" i="3"/>
  <c r="AI216" i="3"/>
  <c r="AI212" i="3"/>
  <c r="AI248" i="3"/>
  <c r="AI244" i="3"/>
  <c r="AI210" i="3"/>
  <c r="AI206" i="3"/>
  <c r="AI202" i="3"/>
  <c r="AI189" i="3"/>
  <c r="AI170" i="3"/>
  <c r="AI186" i="3"/>
  <c r="AI172" i="3"/>
  <c r="AI187" i="3"/>
  <c r="AI171" i="3"/>
  <c r="AI188" i="3"/>
  <c r="AI173" i="3"/>
  <c r="AI160" i="3"/>
  <c r="AI138" i="3"/>
  <c r="AI155" i="3"/>
  <c r="AI140" i="3"/>
  <c r="AI156" i="3"/>
  <c r="AJ193" i="3"/>
  <c r="AH186" i="3"/>
  <c r="AJ174" i="3"/>
  <c r="AH172" i="3"/>
  <c r="AJ191" i="3"/>
  <c r="AH187" i="3"/>
  <c r="AJ176" i="3"/>
  <c r="AH171" i="3"/>
  <c r="AJ192" i="3"/>
  <c r="AH188" i="3"/>
  <c r="AJ175" i="3"/>
  <c r="AH173" i="3"/>
  <c r="AJ162" i="3"/>
  <c r="AH160" i="3"/>
  <c r="AJ142" i="3"/>
  <c r="AH138" i="3"/>
  <c r="AJ159" i="3"/>
  <c r="AH155" i="3"/>
  <c r="AJ144" i="3"/>
  <c r="AH140" i="3"/>
  <c r="AJ158" i="3"/>
  <c r="AH156" i="3"/>
  <c r="AJ143" i="3"/>
  <c r="AH139" i="3"/>
  <c r="AJ157" i="3"/>
  <c r="AH154" i="3"/>
  <c r="AJ145" i="3"/>
  <c r="AH141" i="3"/>
  <c r="AJ128" i="3"/>
  <c r="AH123" i="3"/>
  <c r="AJ112" i="3"/>
  <c r="AH111" i="3"/>
  <c r="AJ93" i="3"/>
  <c r="AH91" i="3"/>
  <c r="AJ78" i="3"/>
  <c r="AH76" i="3"/>
  <c r="AJ132" i="3"/>
  <c r="AH126" i="3"/>
  <c r="AJ113" i="3"/>
  <c r="AH107" i="3"/>
  <c r="AJ95" i="3"/>
  <c r="AH90" i="3"/>
  <c r="AJ77" i="3"/>
  <c r="AH74" i="3"/>
  <c r="AJ125" i="3"/>
  <c r="AH124" i="3"/>
  <c r="AJ109" i="3"/>
  <c r="AH106" i="3"/>
  <c r="AJ96" i="3"/>
  <c r="AH94" i="3"/>
  <c r="AJ83" i="3"/>
  <c r="AH81" i="3"/>
  <c r="AJ127" i="3"/>
  <c r="AH122" i="3"/>
  <c r="AJ110" i="3"/>
  <c r="AH108" i="3"/>
  <c r="AJ97" i="3"/>
  <c r="AH92" i="3"/>
  <c r="AJ80" i="3"/>
  <c r="AH75" i="3"/>
  <c r="AI446" i="3"/>
  <c r="AI427" i="3"/>
  <c r="AI416" i="3"/>
  <c r="AI394" i="3"/>
  <c r="AI379" i="3"/>
  <c r="AI426" i="3"/>
  <c r="AI411" i="3"/>
  <c r="AI397" i="3"/>
  <c r="AI378" i="3"/>
  <c r="AI434" i="3"/>
  <c r="AI410" i="3"/>
  <c r="AI395" i="3"/>
  <c r="AI380" i="3"/>
  <c r="AI428" i="3"/>
  <c r="AI413" i="3"/>
  <c r="AI398" i="3"/>
  <c r="AI381" i="3"/>
  <c r="AO627" i="3"/>
  <c r="AO648" i="3"/>
  <c r="AI646" i="3"/>
  <c r="AI642" i="3"/>
  <c r="AI608" i="3"/>
  <c r="AI604" i="3"/>
  <c r="AI600" i="3"/>
  <c r="AO638" i="3"/>
  <c r="AI636" i="3"/>
  <c r="AO634" i="3"/>
  <c r="AI632" i="3"/>
  <c r="AO630" i="3"/>
  <c r="AI598" i="3"/>
  <c r="AI594" i="3"/>
  <c r="AI590" i="3"/>
  <c r="AI626" i="3"/>
  <c r="AI621" i="3"/>
  <c r="AI587" i="3"/>
  <c r="AI583" i="3"/>
  <c r="AI619" i="3"/>
  <c r="AI615" i="3"/>
  <c r="AI611" i="3"/>
  <c r="AI577" i="3"/>
  <c r="AI573" i="3"/>
  <c r="AO571" i="3"/>
  <c r="AI567" i="3"/>
  <c r="AI549" i="3"/>
  <c r="AI535" i="3"/>
  <c r="AI519" i="3"/>
  <c r="AO508" i="3"/>
  <c r="AI565" i="3"/>
  <c r="AO559" i="3"/>
  <c r="AI552" i="3"/>
  <c r="AI534" i="3"/>
  <c r="AO534" i="3" s="1"/>
  <c r="AO529" i="3"/>
  <c r="AI520" i="3"/>
  <c r="AI569" i="3"/>
  <c r="AI551" i="3"/>
  <c r="AO542" i="3"/>
  <c r="AI532" i="3"/>
  <c r="AO527" i="3"/>
  <c r="AI518" i="3"/>
  <c r="AO518" i="3" s="1"/>
  <c r="AI568" i="3"/>
  <c r="AI553" i="3"/>
  <c r="AI537" i="3"/>
  <c r="AI521" i="3"/>
  <c r="AI503" i="3"/>
  <c r="AI485" i="3"/>
  <c r="AI471" i="3"/>
  <c r="AI455" i="3"/>
  <c r="AO455" i="3" s="1"/>
  <c r="AI501" i="3"/>
  <c r="AI488" i="3"/>
  <c r="AI470" i="3"/>
  <c r="AI456" i="3"/>
  <c r="AI505" i="3"/>
  <c r="AI487" i="3"/>
  <c r="AI468" i="3"/>
  <c r="AO468" i="3" s="1"/>
  <c r="AI454" i="3"/>
  <c r="AI504" i="3"/>
  <c r="AI489" i="3"/>
  <c r="AI473" i="3"/>
  <c r="AI457" i="3"/>
  <c r="AI436" i="3"/>
  <c r="AI425" i="3"/>
  <c r="AO425" i="3" s="1"/>
  <c r="AI403" i="3"/>
  <c r="AO403" i="3" s="1"/>
  <c r="AI389" i="3"/>
  <c r="AI440" i="3"/>
  <c r="AI419" i="3"/>
  <c r="AI406" i="3"/>
  <c r="AI393" i="3"/>
  <c r="AI441" i="3"/>
  <c r="AI424" i="3"/>
  <c r="AI408" i="3"/>
  <c r="AO408" i="3" s="1"/>
  <c r="AI392" i="3"/>
  <c r="AI439" i="3"/>
  <c r="AI423" i="3"/>
  <c r="AI409" i="3"/>
  <c r="AI391" i="3"/>
  <c r="AI280" i="3"/>
  <c r="AI276" i="3"/>
  <c r="AI241" i="3"/>
  <c r="AI237" i="3"/>
  <c r="AI233" i="3"/>
  <c r="AI269" i="3"/>
  <c r="AO633" i="3"/>
  <c r="AO649" i="3"/>
  <c r="AJ647" i="3"/>
  <c r="AH646" i="3"/>
  <c r="AO646" i="3" s="1"/>
  <c r="AJ643" i="3"/>
  <c r="AO643" i="3" s="1"/>
  <c r="AH642" i="3"/>
  <c r="AJ609" i="3"/>
  <c r="AH608" i="3"/>
  <c r="AJ605" i="3"/>
  <c r="AH604" i="3"/>
  <c r="AJ601" i="3"/>
  <c r="AH600" i="3"/>
  <c r="AO600" i="3" s="1"/>
  <c r="AJ637" i="3"/>
  <c r="AH636" i="3"/>
  <c r="AJ633" i="3"/>
  <c r="AH632" i="3"/>
  <c r="AJ599" i="3"/>
  <c r="AH598" i="3"/>
  <c r="AJ595" i="3"/>
  <c r="AO595" i="3" s="1"/>
  <c r="AH594" i="3"/>
  <c r="AO594" i="3" s="1"/>
  <c r="AJ591" i="3"/>
  <c r="AO591" i="3" s="1"/>
  <c r="AH590" i="3"/>
  <c r="AJ627" i="3"/>
  <c r="AH626" i="3"/>
  <c r="AO625" i="3"/>
  <c r="AJ622" i="3"/>
  <c r="AH621" i="3"/>
  <c r="AJ588" i="3"/>
  <c r="AH587" i="3"/>
  <c r="AJ584" i="3"/>
  <c r="AH583" i="3"/>
  <c r="AJ580" i="3"/>
  <c r="AH619" i="3"/>
  <c r="AJ616" i="3"/>
  <c r="AH615" i="3"/>
  <c r="AJ612" i="3"/>
  <c r="AO612" i="3" s="1"/>
  <c r="AH611" i="3"/>
  <c r="AO611" i="3" s="1"/>
  <c r="AJ578" i="3"/>
  <c r="AH577" i="3"/>
  <c r="AO576" i="3"/>
  <c r="AJ574" i="3"/>
  <c r="AH573" i="3"/>
  <c r="AJ570" i="3"/>
  <c r="AH567" i="3"/>
  <c r="AJ555" i="3"/>
  <c r="AO555" i="3" s="1"/>
  <c r="AH549" i="3"/>
  <c r="AJ540" i="3"/>
  <c r="AH535" i="3"/>
  <c r="AJ522" i="3"/>
  <c r="AH519" i="3"/>
  <c r="AJ506" i="3"/>
  <c r="AH565" i="3"/>
  <c r="AJ554" i="3"/>
  <c r="AO554" i="3" s="1"/>
  <c r="AH552" i="3"/>
  <c r="AJ538" i="3"/>
  <c r="AO538" i="3" s="1"/>
  <c r="AH534" i="3"/>
  <c r="AJ525" i="3"/>
  <c r="AH520" i="3"/>
  <c r="AJ509" i="3"/>
  <c r="AH569" i="3"/>
  <c r="AO569" i="3" s="1"/>
  <c r="AJ558" i="3"/>
  <c r="AO558" i="3" s="1"/>
  <c r="AH551" i="3"/>
  <c r="AJ539" i="3"/>
  <c r="AH532" i="3"/>
  <c r="AJ526" i="3"/>
  <c r="AH518" i="3"/>
  <c r="AJ507" i="3"/>
  <c r="AH568" i="3"/>
  <c r="AJ556" i="3"/>
  <c r="AO556" i="3" s="1"/>
  <c r="AH553" i="3"/>
  <c r="AJ541" i="3"/>
  <c r="AH537" i="3"/>
  <c r="AJ524" i="3"/>
  <c r="AH521" i="3"/>
  <c r="AJ510" i="3"/>
  <c r="AH503" i="3"/>
  <c r="AJ491" i="3"/>
  <c r="AO491" i="3" s="1"/>
  <c r="AH485" i="3"/>
  <c r="AJ476" i="3"/>
  <c r="AH471" i="3"/>
  <c r="AJ458" i="3"/>
  <c r="AH455" i="3"/>
  <c r="AJ442" i="3"/>
  <c r="AH501" i="3"/>
  <c r="AO501" i="3" s="1"/>
  <c r="AJ490" i="3"/>
  <c r="AO490" i="3" s="1"/>
  <c r="AH488" i="3"/>
  <c r="AJ474" i="3"/>
  <c r="AH470" i="3"/>
  <c r="AJ461" i="3"/>
  <c r="AH456" i="3"/>
  <c r="AJ445" i="3"/>
  <c r="AH505" i="3"/>
  <c r="AJ494" i="3"/>
  <c r="AO494" i="3" s="1"/>
  <c r="AH487" i="3"/>
  <c r="AJ475" i="3"/>
  <c r="AH468" i="3"/>
  <c r="AJ462" i="3"/>
  <c r="AH454" i="3"/>
  <c r="AJ443" i="3"/>
  <c r="AH504" i="3"/>
  <c r="AJ492" i="3"/>
  <c r="AH489" i="3"/>
  <c r="AJ477" i="3"/>
  <c r="AH473" i="3"/>
  <c r="AJ460" i="3"/>
  <c r="AH457" i="3"/>
  <c r="AJ446" i="3"/>
  <c r="AH436" i="3"/>
  <c r="AJ427" i="3"/>
  <c r="AO427" i="3" s="1"/>
  <c r="AH425" i="3"/>
  <c r="AJ416" i="3"/>
  <c r="AH403" i="3"/>
  <c r="AJ394" i="3"/>
  <c r="AH389" i="3"/>
  <c r="AJ379" i="3"/>
  <c r="AH440" i="3"/>
  <c r="AO440" i="3" s="1"/>
  <c r="AJ426" i="3"/>
  <c r="AO426" i="3" s="1"/>
  <c r="AH419" i="3"/>
  <c r="AJ411" i="3"/>
  <c r="AH406" i="3"/>
  <c r="AJ397" i="3"/>
  <c r="AH393" i="3"/>
  <c r="AJ378" i="3"/>
  <c r="AH441" i="3"/>
  <c r="AJ434" i="3"/>
  <c r="AH424" i="3"/>
  <c r="AJ410" i="3"/>
  <c r="AH408" i="3"/>
  <c r="AJ395" i="3"/>
  <c r="AH392" i="3"/>
  <c r="AJ380" i="3"/>
  <c r="AH439" i="3"/>
  <c r="AO439" i="3" s="1"/>
  <c r="AJ428" i="3"/>
  <c r="AO428" i="3" s="1"/>
  <c r="AO562" i="3"/>
  <c r="AO566" i="3"/>
  <c r="AO469" i="3"/>
  <c r="AO467" i="3"/>
  <c r="AO453" i="3"/>
  <c r="AO431" i="3"/>
  <c r="AO407" i="3"/>
  <c r="AI281" i="3"/>
  <c r="AI277" i="3"/>
  <c r="AO277" i="3" s="1"/>
  <c r="AI273" i="3"/>
  <c r="AI238" i="3"/>
  <c r="AI234" i="3"/>
  <c r="AI270" i="3"/>
  <c r="AI266" i="3"/>
  <c r="AI262" i="3"/>
  <c r="AI228" i="3"/>
  <c r="AI224" i="3"/>
  <c r="AO224" i="3" s="1"/>
  <c r="AI260" i="3"/>
  <c r="AI256" i="3"/>
  <c r="AI252" i="3"/>
  <c r="AI218" i="3"/>
  <c r="AI214" i="3"/>
  <c r="AI250" i="3"/>
  <c r="AI246" i="3"/>
  <c r="AI242" i="3"/>
  <c r="AO242" i="3" s="1"/>
  <c r="AI208" i="3"/>
  <c r="AI204" i="3"/>
  <c r="AI197" i="3"/>
  <c r="AI181" i="3"/>
  <c r="AI194" i="3"/>
  <c r="AI178" i="3"/>
  <c r="AI196" i="3"/>
  <c r="AI179" i="3"/>
  <c r="AI195" i="3"/>
  <c r="AI180" i="3"/>
  <c r="AI167" i="3"/>
  <c r="AI146" i="3"/>
  <c r="AI163" i="3"/>
  <c r="AI148" i="3"/>
  <c r="AI161" i="3"/>
  <c r="AO161" i="3" s="1"/>
  <c r="AI147" i="3"/>
  <c r="AI164" i="3"/>
  <c r="AI149" i="3"/>
  <c r="AI129" i="3"/>
  <c r="AI114" i="3"/>
  <c r="AI100" i="3"/>
  <c r="AI87" i="3"/>
  <c r="AI133" i="3"/>
  <c r="AO133" i="3" s="1"/>
  <c r="AI118" i="3"/>
  <c r="AI99" i="3"/>
  <c r="AI79" i="3"/>
  <c r="AI135" i="3"/>
  <c r="AI115" i="3"/>
  <c r="AI103" i="3"/>
  <c r="AI86" i="3"/>
  <c r="AO86" i="3" s="1"/>
  <c r="AI131" i="3"/>
  <c r="AI119" i="3"/>
  <c r="AI98" i="3"/>
  <c r="AI82" i="3"/>
  <c r="AO622" i="3"/>
  <c r="AO635" i="3"/>
  <c r="AO572" i="3"/>
  <c r="AO563" i="3"/>
  <c r="AO573" i="3"/>
  <c r="AJ444" i="3"/>
  <c r="AH442" i="3"/>
  <c r="AJ495" i="3"/>
  <c r="AH490" i="3"/>
  <c r="AJ479" i="3"/>
  <c r="AH474" i="3"/>
  <c r="AJ465" i="3"/>
  <c r="AO465" i="3" s="1"/>
  <c r="AH461" i="3"/>
  <c r="AJ449" i="3"/>
  <c r="AH445" i="3"/>
  <c r="AJ497" i="3"/>
  <c r="AH494" i="3"/>
  <c r="AJ478" i="3"/>
  <c r="AH475" i="3"/>
  <c r="AJ463" i="3"/>
  <c r="AO463" i="3" s="1"/>
  <c r="AH462" i="3"/>
  <c r="AJ447" i="3"/>
  <c r="AH443" i="3"/>
  <c r="AO443" i="3" s="1"/>
  <c r="AJ496" i="3"/>
  <c r="AH492" i="3"/>
  <c r="AJ480" i="3"/>
  <c r="AH477" i="3"/>
  <c r="AJ464" i="3"/>
  <c r="AO464" i="3" s="1"/>
  <c r="AH460" i="3"/>
  <c r="AJ448" i="3"/>
  <c r="AH446" i="3"/>
  <c r="AO446" i="3" s="1"/>
  <c r="AJ430" i="3"/>
  <c r="AH427" i="3"/>
  <c r="AJ420" i="3"/>
  <c r="AH416" i="3"/>
  <c r="AJ400" i="3"/>
  <c r="AH394" i="3"/>
  <c r="AO394" i="3" s="1"/>
  <c r="AJ382" i="3"/>
  <c r="AH379" i="3"/>
  <c r="AJ433" i="3"/>
  <c r="AH426" i="3"/>
  <c r="AJ412" i="3"/>
  <c r="AH411" i="3"/>
  <c r="AJ402" i="3"/>
  <c r="AH397" i="3"/>
  <c r="AJ384" i="3"/>
  <c r="AH378" i="3"/>
  <c r="AJ437" i="3"/>
  <c r="AH434" i="3"/>
  <c r="AJ415" i="3"/>
  <c r="AH410" i="3"/>
  <c r="AJ396" i="3"/>
  <c r="AO396" i="3" s="1"/>
  <c r="AH395" i="3"/>
  <c r="AJ383" i="3"/>
  <c r="AH380" i="3"/>
  <c r="AJ429" i="3"/>
  <c r="AH428" i="3"/>
  <c r="AJ418" i="3"/>
  <c r="AH413" i="3"/>
  <c r="AJ399" i="3"/>
  <c r="AO399" i="3" s="1"/>
  <c r="AH398" i="3"/>
  <c r="AJ388" i="3"/>
  <c r="AH381" i="3"/>
  <c r="AH281" i="3"/>
  <c r="AJ278" i="3"/>
  <c r="AH277" i="3"/>
  <c r="AJ274" i="3"/>
  <c r="AH273" i="3"/>
  <c r="AJ239" i="3"/>
  <c r="AH238" i="3"/>
  <c r="AJ235" i="3"/>
  <c r="AH234" i="3"/>
  <c r="AJ271" i="3"/>
  <c r="AH270" i="3"/>
  <c r="AJ267" i="3"/>
  <c r="AH266" i="3"/>
  <c r="AO266" i="3" s="1"/>
  <c r="AJ263" i="3"/>
  <c r="AH262" i="3"/>
  <c r="AJ229" i="3"/>
  <c r="AH228" i="3"/>
  <c r="AJ225" i="3"/>
  <c r="AH224" i="3"/>
  <c r="AJ261" i="3"/>
  <c r="AH260" i="3"/>
  <c r="AO260" i="3" s="1"/>
  <c r="AJ257" i="3"/>
  <c r="AH256" i="3"/>
  <c r="AJ253" i="3"/>
  <c r="AH252" i="3"/>
  <c r="AJ219" i="3"/>
  <c r="AH218" i="3"/>
  <c r="AJ215" i="3"/>
  <c r="AH214" i="3"/>
  <c r="AO214" i="3" s="1"/>
  <c r="AJ251" i="3"/>
  <c r="AH250" i="3"/>
  <c r="AJ247" i="3"/>
  <c r="AH246" i="3"/>
  <c r="AJ243" i="3"/>
  <c r="AH242" i="3"/>
  <c r="AJ209" i="3"/>
  <c r="AH208" i="3"/>
  <c r="AO208" i="3" s="1"/>
  <c r="AJ205" i="3"/>
  <c r="AH204" i="3"/>
  <c r="AJ201" i="3"/>
  <c r="AH197" i="3"/>
  <c r="AJ182" i="3"/>
  <c r="AH181" i="3"/>
  <c r="AJ199" i="3"/>
  <c r="AH194" i="3"/>
  <c r="AJ184" i="3"/>
  <c r="AH178" i="3"/>
  <c r="AJ200" i="3"/>
  <c r="AH196" i="3"/>
  <c r="AJ183" i="3"/>
  <c r="AH179" i="3"/>
  <c r="AJ198" i="3"/>
  <c r="AH195" i="3"/>
  <c r="AO195" i="3" s="1"/>
  <c r="AJ185" i="3"/>
  <c r="AH180" i="3"/>
  <c r="AJ169" i="3"/>
  <c r="AH167" i="3"/>
  <c r="AJ150" i="3"/>
  <c r="AH146" i="3"/>
  <c r="AJ165" i="3"/>
  <c r="AH163" i="3"/>
  <c r="AJ152" i="3"/>
  <c r="AH148" i="3"/>
  <c r="AJ168" i="3"/>
  <c r="AH161" i="3"/>
  <c r="AJ151" i="3"/>
  <c r="AH147" i="3"/>
  <c r="AJ166" i="3"/>
  <c r="AH164" i="3"/>
  <c r="AJ153" i="3"/>
  <c r="AH149" i="3"/>
  <c r="AJ130" i="3"/>
  <c r="AH129" i="3"/>
  <c r="AJ117" i="3"/>
  <c r="AH114" i="3"/>
  <c r="AJ102" i="3"/>
  <c r="AH100" i="3"/>
  <c r="AO100" i="3" s="1"/>
  <c r="AJ89" i="3"/>
  <c r="AH87" i="3"/>
  <c r="AJ137" i="3"/>
  <c r="AH133" i="3"/>
  <c r="AJ120" i="3"/>
  <c r="AO120" i="3" s="1"/>
  <c r="AH118" i="3"/>
  <c r="AJ104" i="3"/>
  <c r="AH99" i="3"/>
  <c r="AO99" i="3" s="1"/>
  <c r="AJ84" i="3"/>
  <c r="AH79" i="3"/>
  <c r="AJ136" i="3"/>
  <c r="AH135" i="3"/>
  <c r="AJ116" i="3"/>
  <c r="AH115" i="3"/>
  <c r="AJ105" i="3"/>
  <c r="AH103" i="3"/>
  <c r="AO103" i="3" s="1"/>
  <c r="AJ88" i="3"/>
  <c r="AH86" i="3"/>
  <c r="AJ134" i="3"/>
  <c r="AH131" i="3"/>
  <c r="AJ121" i="3"/>
  <c r="AO121" i="3" s="1"/>
  <c r="AH119" i="3"/>
  <c r="AJ101" i="3"/>
  <c r="AH98" i="3"/>
  <c r="AJ85" i="3"/>
  <c r="AH82" i="3"/>
  <c r="AO570" i="3"/>
  <c r="AO522" i="3"/>
  <c r="AO474" i="3"/>
  <c r="AO181" i="3"/>
  <c r="AO607" i="3"/>
  <c r="AO631" i="3"/>
  <c r="AO531" i="3"/>
  <c r="AO642" i="3"/>
  <c r="AO608" i="3"/>
  <c r="AO604" i="3"/>
  <c r="AO583" i="3"/>
  <c r="AO519" i="3"/>
  <c r="AO552" i="3"/>
  <c r="AI544" i="3"/>
  <c r="AI528" i="3"/>
  <c r="AO521" i="3"/>
  <c r="AI512" i="3"/>
  <c r="AO503" i="3"/>
  <c r="AI493" i="3"/>
  <c r="AO485" i="3"/>
  <c r="AI481" i="3"/>
  <c r="AO471" i="3"/>
  <c r="AI459" i="3"/>
  <c r="AI444" i="3"/>
  <c r="AI495" i="3"/>
  <c r="AO495" i="3" s="1"/>
  <c r="AI479" i="3"/>
  <c r="AO479" i="3" s="1"/>
  <c r="AI465" i="3"/>
  <c r="AI449" i="3"/>
  <c r="AI497" i="3"/>
  <c r="AO487" i="3"/>
  <c r="AI478" i="3"/>
  <c r="AO478" i="3" s="1"/>
  <c r="AI463" i="3"/>
  <c r="AI447" i="3"/>
  <c r="AO504" i="3"/>
  <c r="AI496" i="3"/>
  <c r="AO489" i="3"/>
  <c r="AI480" i="3"/>
  <c r="AI464" i="3"/>
  <c r="AI448" i="3"/>
  <c r="AI430" i="3"/>
  <c r="AI420" i="3"/>
  <c r="AO420" i="3" s="1"/>
  <c r="AI400" i="3"/>
  <c r="AI382" i="3"/>
  <c r="AO382" i="3" s="1"/>
  <c r="AI433" i="3"/>
  <c r="AO419" i="3"/>
  <c r="AI412" i="3"/>
  <c r="AI402" i="3"/>
  <c r="AI384" i="3"/>
  <c r="AI437" i="3"/>
  <c r="AO437" i="3" s="1"/>
  <c r="AI415" i="3"/>
  <c r="AO415" i="3" s="1"/>
  <c r="AI396" i="3"/>
  <c r="AI383" i="3"/>
  <c r="AI429" i="3"/>
  <c r="AI418" i="3"/>
  <c r="AI399" i="3"/>
  <c r="AI388" i="3"/>
  <c r="AI278" i="3"/>
  <c r="AI274" i="3"/>
  <c r="AI239" i="3"/>
  <c r="AO239" i="3" s="1"/>
  <c r="AI235" i="3"/>
  <c r="AI271" i="3"/>
  <c r="AO271" i="3" s="1"/>
  <c r="AI267" i="3"/>
  <c r="AI263" i="3"/>
  <c r="AI229" i="3"/>
  <c r="AI225" i="3"/>
  <c r="AO225" i="3" s="1"/>
  <c r="AI261" i="3"/>
  <c r="AI257" i="3"/>
  <c r="AI253" i="3"/>
  <c r="AI219" i="3"/>
  <c r="AI215" i="3"/>
  <c r="AI251" i="3"/>
  <c r="AI247" i="3"/>
  <c r="AI243" i="3"/>
  <c r="AO243" i="3" s="1"/>
  <c r="AI209" i="3"/>
  <c r="AI205" i="3"/>
  <c r="AI201" i="3"/>
  <c r="AI182" i="3"/>
  <c r="AI199" i="3"/>
  <c r="AI184" i="3"/>
  <c r="AI200" i="3"/>
  <c r="AI183" i="3"/>
  <c r="AO183" i="3" s="1"/>
  <c r="AI198" i="3"/>
  <c r="AI185" i="3"/>
  <c r="AI169" i="3"/>
  <c r="AI150" i="3"/>
  <c r="AI165" i="3"/>
  <c r="AI152" i="3"/>
  <c r="AI168" i="3"/>
  <c r="AI151" i="3"/>
  <c r="AI166" i="3"/>
  <c r="AI153" i="3"/>
  <c r="AI130" i="3"/>
  <c r="AI117" i="3"/>
  <c r="AO117" i="3" s="1"/>
  <c r="AI102" i="3"/>
  <c r="AI89" i="3"/>
  <c r="AI137" i="3"/>
  <c r="AO132" i="3"/>
  <c r="AI120" i="3"/>
  <c r="AI104" i="3"/>
  <c r="AI84" i="3"/>
  <c r="AI136" i="3"/>
  <c r="AI116" i="3"/>
  <c r="AI105" i="3"/>
  <c r="AI88" i="3"/>
  <c r="AI134" i="3"/>
  <c r="AI121" i="3"/>
  <c r="AI101" i="3"/>
  <c r="AI85" i="3"/>
  <c r="AJ258" i="3"/>
  <c r="AH257" i="3"/>
  <c r="AO257" i="3" s="1"/>
  <c r="AJ254" i="3"/>
  <c r="AH253" i="3"/>
  <c r="AO253" i="3" s="1"/>
  <c r="AJ220" i="3"/>
  <c r="AH219" i="3"/>
  <c r="AJ216" i="3"/>
  <c r="AH215" i="3"/>
  <c r="AJ212" i="3"/>
  <c r="AH251" i="3"/>
  <c r="AJ248" i="3"/>
  <c r="AH247" i="3"/>
  <c r="AO247" i="3" s="1"/>
  <c r="AJ244" i="3"/>
  <c r="AH243" i="3"/>
  <c r="AJ210" i="3"/>
  <c r="AH209" i="3"/>
  <c r="AJ206" i="3"/>
  <c r="AH205" i="3"/>
  <c r="AJ202" i="3"/>
  <c r="AH201" i="3"/>
  <c r="AO201" i="3" s="1"/>
  <c r="AJ189" i="3"/>
  <c r="AO189" i="3" s="1"/>
  <c r="AH182" i="3"/>
  <c r="AJ170" i="3"/>
  <c r="AH199" i="3"/>
  <c r="AJ186" i="3"/>
  <c r="AH184" i="3"/>
  <c r="AJ172" i="3"/>
  <c r="AH200" i="3"/>
  <c r="AO200" i="3" s="1"/>
  <c r="AJ187" i="3"/>
  <c r="AH183" i="3"/>
  <c r="AJ171" i="3"/>
  <c r="AH198" i="3"/>
  <c r="AJ188" i="3"/>
  <c r="AH185" i="3"/>
  <c r="AJ173" i="3"/>
  <c r="AO173" i="3" s="1"/>
  <c r="AH169" i="3"/>
  <c r="AO169" i="3" s="1"/>
  <c r="AJ160" i="3"/>
  <c r="AH150" i="3"/>
  <c r="AJ138" i="3"/>
  <c r="AH165" i="3"/>
  <c r="AJ155" i="3"/>
  <c r="AH152" i="3"/>
  <c r="AJ140" i="3"/>
  <c r="AH168" i="3"/>
  <c r="AJ156" i="3"/>
  <c r="AH151" i="3"/>
  <c r="AJ139" i="3"/>
  <c r="AH166" i="3"/>
  <c r="AJ154" i="3"/>
  <c r="AH153" i="3"/>
  <c r="AJ141" i="3"/>
  <c r="AO141" i="3" s="1"/>
  <c r="AH130" i="3"/>
  <c r="AO130" i="3" s="1"/>
  <c r="AJ123" i="3"/>
  <c r="AH117" i="3"/>
  <c r="AJ111" i="3"/>
  <c r="AH102" i="3"/>
  <c r="AO102" i="3" s="1"/>
  <c r="AJ91" i="3"/>
  <c r="AH89" i="3"/>
  <c r="AJ76" i="3"/>
  <c r="AH137" i="3"/>
  <c r="AO137" i="3" s="1"/>
  <c r="AJ126" i="3"/>
  <c r="AH120" i="3"/>
  <c r="AJ107" i="3"/>
  <c r="AH104" i="3"/>
  <c r="AJ90" i="3"/>
  <c r="AH84" i="3"/>
  <c r="AJ74" i="3"/>
  <c r="AH136" i="3"/>
  <c r="AO136" i="3" s="1"/>
  <c r="AJ124" i="3"/>
  <c r="AH116" i="3"/>
  <c r="AJ106" i="3"/>
  <c r="AH105" i="3"/>
  <c r="AJ94" i="3"/>
  <c r="AH88" i="3"/>
  <c r="AJ81" i="3"/>
  <c r="AH134" i="3"/>
  <c r="AO134" i="3" s="1"/>
  <c r="AJ122" i="3"/>
  <c r="AH121" i="3"/>
  <c r="AJ108" i="3"/>
  <c r="AH101" i="3"/>
  <c r="AO101" i="3" s="1"/>
  <c r="AJ92" i="3"/>
  <c r="AH85" i="3"/>
  <c r="AJ75" i="3"/>
  <c r="AI139" i="3"/>
  <c r="AO139" i="3" s="1"/>
  <c r="AI154" i="3"/>
  <c r="AI141" i="3"/>
  <c r="AI123" i="3"/>
  <c r="AO123" i="3" s="1"/>
  <c r="AO114" i="3"/>
  <c r="AI111" i="3"/>
  <c r="AI91" i="3"/>
  <c r="AI76" i="3"/>
  <c r="AI126" i="3"/>
  <c r="AO126" i="3" s="1"/>
  <c r="AI107" i="3"/>
  <c r="AI90" i="3"/>
  <c r="AO90" i="3" s="1"/>
  <c r="AI74" i="3"/>
  <c r="AI124" i="3"/>
  <c r="AO124" i="3" s="1"/>
  <c r="AO115" i="3"/>
  <c r="AI106" i="3"/>
  <c r="AI94" i="3"/>
  <c r="AO94" i="3" s="1"/>
  <c r="AI81" i="3"/>
  <c r="AO81" i="3" s="1"/>
  <c r="AI122" i="3"/>
  <c r="AO122" i="3" s="1"/>
  <c r="AI108" i="3"/>
  <c r="AI92" i="3"/>
  <c r="AI75" i="3"/>
  <c r="AO267" i="3"/>
  <c r="AI265" i="3"/>
  <c r="AI231" i="3"/>
  <c r="AI227" i="3"/>
  <c r="AO227" i="3" s="1"/>
  <c r="AI223" i="3"/>
  <c r="AI259" i="3"/>
  <c r="AI255" i="3"/>
  <c r="AI221" i="3"/>
  <c r="AI217" i="3"/>
  <c r="AI213" i="3"/>
  <c r="AI249" i="3"/>
  <c r="AI245" i="3"/>
  <c r="AO245" i="3" s="1"/>
  <c r="AI211" i="3"/>
  <c r="AI207" i="3"/>
  <c r="AI203" i="3"/>
  <c r="AI190" i="3"/>
  <c r="AI177" i="3"/>
  <c r="AI193" i="3"/>
  <c r="AI174" i="3"/>
  <c r="AO174" i="3" s="1"/>
  <c r="AI191" i="3"/>
  <c r="AO191" i="3" s="1"/>
  <c r="AI176" i="3"/>
  <c r="AI192" i="3"/>
  <c r="AI175" i="3"/>
  <c r="AI162" i="3"/>
  <c r="AI142" i="3"/>
  <c r="AI159" i="3"/>
  <c r="AO152" i="3"/>
  <c r="AI144" i="3"/>
  <c r="AO144" i="3" s="1"/>
  <c r="AI158" i="3"/>
  <c r="AI143" i="3"/>
  <c r="AI157" i="3"/>
  <c r="AI145" i="3"/>
  <c r="AI128" i="3"/>
  <c r="AI112" i="3"/>
  <c r="AI93" i="3"/>
  <c r="AI78" i="3"/>
  <c r="AI132" i="3"/>
  <c r="AI113" i="3"/>
  <c r="AI95" i="3"/>
  <c r="AI77" i="3"/>
  <c r="AI125" i="3"/>
  <c r="AI109" i="3"/>
  <c r="AI96" i="3"/>
  <c r="AI83" i="3"/>
  <c r="AO83" i="3" s="1"/>
  <c r="AI127" i="3"/>
  <c r="AI110" i="3"/>
  <c r="AI97" i="3"/>
  <c r="AI80" i="3"/>
  <c r="AH423" i="3"/>
  <c r="AO423" i="3" s="1"/>
  <c r="AJ413" i="3"/>
  <c r="AO413" i="3" s="1"/>
  <c r="AH409" i="3"/>
  <c r="AO409" i="3" s="1"/>
  <c r="AJ398" i="3"/>
  <c r="AH391" i="3"/>
  <c r="AJ381" i="3"/>
  <c r="AO381" i="3" s="1"/>
  <c r="AJ281" i="3"/>
  <c r="AH280" i="3"/>
  <c r="AO280" i="3" s="1"/>
  <c r="AJ277" i="3"/>
  <c r="AH276" i="3"/>
  <c r="AO276" i="3" s="1"/>
  <c r="AJ273" i="3"/>
  <c r="AH241" i="3"/>
  <c r="AJ238" i="3"/>
  <c r="AH237" i="3"/>
  <c r="AO237" i="3" s="1"/>
  <c r="AJ234" i="3"/>
  <c r="AH233" i="3"/>
  <c r="AO233" i="3" s="1"/>
  <c r="AJ270" i="3"/>
  <c r="AH269" i="3"/>
  <c r="AO269" i="3" s="1"/>
  <c r="AJ266" i="3"/>
  <c r="AH265" i="3"/>
  <c r="AJ262" i="3"/>
  <c r="AH231" i="3"/>
  <c r="AJ228" i="3"/>
  <c r="AH227" i="3"/>
  <c r="AJ224" i="3"/>
  <c r="AH223" i="3"/>
  <c r="AO223" i="3" s="1"/>
  <c r="AJ260" i="3"/>
  <c r="AH259" i="3"/>
  <c r="AJ256" i="3"/>
  <c r="AH255" i="3"/>
  <c r="AJ252" i="3"/>
  <c r="AH221" i="3"/>
  <c r="AJ218" i="3"/>
  <c r="AH217" i="3"/>
  <c r="AO217" i="3" s="1"/>
  <c r="AJ214" i="3"/>
  <c r="AH213" i="3"/>
  <c r="AJ250" i="3"/>
  <c r="AH249" i="3"/>
  <c r="AJ246" i="3"/>
  <c r="AH245" i="3"/>
  <c r="AJ242" i="3"/>
  <c r="AH211" i="3"/>
  <c r="AO211" i="3" s="1"/>
  <c r="AJ208" i="3"/>
  <c r="AH207" i="3"/>
  <c r="AJ204" i="3"/>
  <c r="AH203" i="3"/>
  <c r="AJ197" i="3"/>
  <c r="AH190" i="3"/>
  <c r="AJ181" i="3"/>
  <c r="AH177" i="3"/>
  <c r="AO177" i="3" s="1"/>
  <c r="AJ194" i="3"/>
  <c r="AH193" i="3"/>
  <c r="AJ178" i="3"/>
  <c r="AH174" i="3"/>
  <c r="AJ196" i="3"/>
  <c r="AH191" i="3"/>
  <c r="AJ179" i="3"/>
  <c r="AH176" i="3"/>
  <c r="AO176" i="3" s="1"/>
  <c r="AJ195" i="3"/>
  <c r="AH192" i="3"/>
  <c r="AJ180" i="3"/>
  <c r="AH175" i="3"/>
  <c r="AJ167" i="3"/>
  <c r="AH162" i="3"/>
  <c r="AJ146" i="3"/>
  <c r="AH142" i="3"/>
  <c r="AJ163" i="3"/>
  <c r="AO163" i="3" s="1"/>
  <c r="AH159" i="3"/>
  <c r="AJ148" i="3"/>
  <c r="AH144" i="3"/>
  <c r="AJ161" i="3"/>
  <c r="AH158" i="3"/>
  <c r="AJ147" i="3"/>
  <c r="AO147" i="3" s="1"/>
  <c r="AH143" i="3"/>
  <c r="AJ164" i="3"/>
  <c r="AH157" i="3"/>
  <c r="AJ149" i="3"/>
  <c r="AH145" i="3"/>
  <c r="AO145" i="3" s="1"/>
  <c r="AJ129" i="3"/>
  <c r="AH128" i="3"/>
  <c r="AJ114" i="3"/>
  <c r="AH112" i="3"/>
  <c r="AJ100" i="3"/>
  <c r="AH93" i="3"/>
  <c r="AJ87" i="3"/>
  <c r="AH78" i="3"/>
  <c r="AO78" i="3" s="1"/>
  <c r="AJ133" i="3"/>
  <c r="AH132" i="3"/>
  <c r="AJ118" i="3"/>
  <c r="AH113" i="3"/>
  <c r="AJ99" i="3"/>
  <c r="AH95" i="3"/>
  <c r="AJ79" i="3"/>
  <c r="AH77" i="3"/>
  <c r="AJ135" i="3"/>
  <c r="AH125" i="3"/>
  <c r="AJ115" i="3"/>
  <c r="AH109" i="3"/>
  <c r="AJ103" i="3"/>
  <c r="AH96" i="3"/>
  <c r="AJ86" i="3"/>
  <c r="AH83" i="3"/>
  <c r="AJ131" i="3"/>
  <c r="AO131" i="3" s="1"/>
  <c r="AH127" i="3"/>
  <c r="AJ119" i="3"/>
  <c r="AO119" i="3" s="1"/>
  <c r="AH110" i="3"/>
  <c r="AJ98" i="3"/>
  <c r="AO98" i="3" s="1"/>
  <c r="AH97" i="3"/>
  <c r="AO97" i="3" s="1"/>
  <c r="AJ82" i="3"/>
  <c r="AH80" i="3"/>
  <c r="AO433" i="3"/>
  <c r="AO544" i="3"/>
  <c r="AO629" i="3"/>
  <c r="AO640" i="3"/>
  <c r="AO579" i="3"/>
  <c r="AO515" i="3"/>
  <c r="AO205" i="3"/>
  <c r="AO459" i="3"/>
  <c r="AO221" i="3"/>
  <c r="AO435" i="3"/>
  <c r="AO391" i="3"/>
  <c r="AO118" i="3"/>
  <c r="AO580" i="3"/>
  <c r="AO626" i="3"/>
  <c r="AO524" i="3"/>
  <c r="AO606" i="3"/>
  <c r="AO637" i="3"/>
  <c r="AO617" i="3"/>
  <c r="AO641" i="3"/>
  <c r="AO532" i="3"/>
  <c r="AO561" i="3"/>
  <c r="AO590" i="3"/>
  <c r="AO613" i="3"/>
  <c r="AO526" i="3"/>
  <c r="AO632" i="3"/>
  <c r="AO619" i="3"/>
  <c r="AO456" i="3"/>
  <c r="AO530" i="3"/>
  <c r="AO541" i="3"/>
  <c r="AO614" i="3"/>
  <c r="AO596" i="3"/>
  <c r="AO620" i="3"/>
  <c r="AO616" i="3"/>
  <c r="AO540" i="3"/>
  <c r="AO598" i="3"/>
  <c r="AO473" i="3"/>
  <c r="AO404" i="3"/>
  <c r="AO388" i="3"/>
  <c r="AO279" i="3"/>
  <c r="AO156" i="3"/>
  <c r="AO80" i="3"/>
  <c r="AO618" i="3"/>
  <c r="AO397" i="3"/>
  <c r="AO398" i="3"/>
  <c r="AO549" i="3"/>
  <c r="AO578" i="3"/>
  <c r="AO628" i="3"/>
  <c r="AO644" i="3"/>
  <c r="AO575" i="3"/>
  <c r="AO543" i="3"/>
  <c r="AO511" i="3"/>
  <c r="AO213" i="3"/>
  <c r="AO513" i="3"/>
  <c r="AO497" i="3"/>
  <c r="AO209" i="3"/>
  <c r="AO457" i="3"/>
  <c r="AO476" i="3"/>
  <c r="AO460" i="3"/>
  <c r="AO444" i="3"/>
  <c r="AO412" i="3"/>
  <c r="AO380" i="3"/>
  <c r="AO265" i="3"/>
  <c r="AO193" i="3"/>
  <c r="AO238" i="3"/>
  <c r="AO206" i="3"/>
  <c r="AO190" i="3"/>
  <c r="AO251" i="3"/>
  <c r="AO235" i="3"/>
  <c r="AO219" i="3"/>
  <c r="AO203" i="3"/>
  <c r="AO187" i="3"/>
  <c r="AO244" i="3"/>
  <c r="AO228" i="3"/>
  <c r="AO212" i="3"/>
  <c r="AO196" i="3"/>
  <c r="AO180" i="3"/>
  <c r="AO104" i="3"/>
  <c r="AO88" i="3"/>
  <c r="AO525" i="3"/>
  <c r="AO506" i="3"/>
  <c r="AO621" i="3"/>
  <c r="AO462" i="3"/>
  <c r="AO516" i="3"/>
  <c r="AO500" i="3"/>
  <c r="AO429" i="3"/>
  <c r="AO458" i="3"/>
  <c r="AO442" i="3"/>
  <c r="AO410" i="3"/>
  <c r="AO378" i="3"/>
  <c r="AO261" i="3"/>
  <c r="AO125" i="3"/>
  <c r="AO93" i="3"/>
  <c r="AO77" i="3"/>
  <c r="AO175" i="3"/>
  <c r="AO159" i="3"/>
  <c r="AO127" i="3"/>
  <c r="AO111" i="3"/>
  <c r="AO95" i="3"/>
  <c r="AO79" i="3"/>
  <c r="AO528" i="3"/>
  <c r="AO557" i="3"/>
  <c r="AO647" i="3"/>
  <c r="AO510" i="3"/>
  <c r="AO603" i="3"/>
  <c r="AO609" i="3"/>
  <c r="AO523" i="3"/>
  <c r="AO507" i="3"/>
  <c r="AO509" i="3"/>
  <c r="AO493" i="3"/>
  <c r="AO461" i="3"/>
  <c r="AO229" i="3"/>
  <c r="AO449" i="3"/>
  <c r="AO447" i="3"/>
  <c r="AO488" i="3"/>
  <c r="AO472" i="3"/>
  <c r="AO424" i="3"/>
  <c r="AO392" i="3"/>
  <c r="AO185" i="3"/>
  <c r="AO250" i="3"/>
  <c r="AO234" i="3"/>
  <c r="AO186" i="3"/>
  <c r="AO263" i="3"/>
  <c r="AO231" i="3"/>
  <c r="AO215" i="3"/>
  <c r="AO199" i="3"/>
  <c r="AO273" i="3"/>
  <c r="AO256" i="3"/>
  <c r="AO240" i="3"/>
  <c r="AO192" i="3"/>
  <c r="AO560" i="3"/>
  <c r="AO589" i="3"/>
  <c r="AO615" i="3"/>
  <c r="AO514" i="3"/>
  <c r="AO553" i="3"/>
  <c r="AO582" i="3"/>
  <c r="AO564" i="3"/>
  <c r="AO537" i="3"/>
  <c r="AO512" i="3"/>
  <c r="AO496" i="3"/>
  <c r="AO441" i="3"/>
  <c r="AO197" i="3"/>
  <c r="AO405" i="3"/>
  <c r="AO389" i="3"/>
  <c r="AO470" i="3"/>
  <c r="AO454" i="3"/>
  <c r="AO438" i="3"/>
  <c r="AO406" i="3"/>
  <c r="AO383" i="3"/>
  <c r="AO165" i="3"/>
  <c r="AO153" i="3"/>
  <c r="AO105" i="3"/>
  <c r="AO89" i="3"/>
  <c r="AO171" i="3"/>
  <c r="AO155" i="3"/>
  <c r="AO107" i="3"/>
  <c r="AO91" i="3"/>
  <c r="AO75" i="3"/>
  <c r="AO592" i="3"/>
  <c r="AO533" i="3"/>
  <c r="AO585" i="3"/>
  <c r="AO636" i="3"/>
  <c r="AO599" i="3"/>
  <c r="AO551" i="3"/>
  <c r="AO535" i="3"/>
  <c r="AO505" i="3"/>
  <c r="AO451" i="3"/>
  <c r="AO452" i="3"/>
  <c r="AO436" i="3"/>
  <c r="AO249" i="3"/>
  <c r="AO262" i="3"/>
  <c r="AO246" i="3"/>
  <c r="AO198" i="3"/>
  <c r="AO162" i="3"/>
  <c r="AO259" i="3"/>
  <c r="AO179" i="3"/>
  <c r="AO252" i="3"/>
  <c r="AO220" i="3"/>
  <c r="AO204" i="3"/>
  <c r="AO188" i="3"/>
  <c r="AO170" i="3"/>
  <c r="AO138" i="3"/>
  <c r="AO536" i="3"/>
  <c r="AO565" i="3"/>
  <c r="AO588" i="3"/>
  <c r="AO430" i="3"/>
  <c r="AO445" i="3"/>
  <c r="AO401" i="3"/>
  <c r="AO385" i="3"/>
  <c r="AO466" i="3"/>
  <c r="AO450" i="3"/>
  <c r="AO418" i="3"/>
  <c r="AO411" i="3"/>
  <c r="AO395" i="3"/>
  <c r="AO379" i="3"/>
  <c r="AO149" i="3"/>
  <c r="AO85" i="3"/>
  <c r="AO167" i="3"/>
  <c r="AO135" i="3"/>
  <c r="AO87" i="3"/>
  <c r="AO545" i="3"/>
  <c r="AO574" i="3"/>
  <c r="AO568" i="3"/>
  <c r="AO597" i="3"/>
  <c r="AO602" i="3"/>
  <c r="AO624" i="3"/>
  <c r="AO605" i="3"/>
  <c r="AO547" i="3"/>
  <c r="AO499" i="3"/>
  <c r="AO477" i="3"/>
  <c r="AO481" i="3"/>
  <c r="AO480" i="3"/>
  <c r="AO448" i="3"/>
  <c r="AO432" i="3"/>
  <c r="AO416" i="3"/>
  <c r="AO384" i="3"/>
  <c r="AO274" i="3"/>
  <c r="AO258" i="3"/>
  <c r="AO226" i="3"/>
  <c r="AO210" i="3"/>
  <c r="AO194" i="3"/>
  <c r="AO178" i="3"/>
  <c r="AO154" i="3"/>
  <c r="AO255" i="3"/>
  <c r="AO207" i="3"/>
  <c r="AO281" i="3"/>
  <c r="AO264" i="3"/>
  <c r="AO232" i="3"/>
  <c r="AO216" i="3"/>
  <c r="AO184" i="3"/>
  <c r="AO160" i="3"/>
  <c r="AO128" i="3"/>
  <c r="AO76" i="3"/>
  <c r="AO520" i="3"/>
  <c r="AO601" i="3"/>
  <c r="AO517" i="3"/>
  <c r="AO577" i="3"/>
  <c r="AO498" i="3"/>
  <c r="AO502" i="3"/>
  <c r="AR368" i="2"/>
  <c r="AO368" i="2"/>
  <c r="AU368" i="2"/>
  <c r="AQ346" i="2"/>
  <c r="AN346" i="2"/>
  <c r="AT346" i="2"/>
  <c r="AN282" i="2"/>
  <c r="AQ282" i="2"/>
  <c r="AT282" i="2"/>
  <c r="AU21" i="2"/>
  <c r="AR21" i="2"/>
  <c r="AQ18" i="2"/>
  <c r="AN18" i="2"/>
  <c r="AT18" i="2"/>
  <c r="AM332" i="2"/>
  <c r="AP332" i="2"/>
  <c r="AS332" i="2"/>
  <c r="AQ289" i="2"/>
  <c r="AT289" i="2"/>
  <c r="AN289" i="2"/>
  <c r="AR206" i="2"/>
  <c r="AO206" i="2"/>
  <c r="AU206" i="2"/>
  <c r="AU355" i="2"/>
  <c r="AR355" i="2"/>
  <c r="AO355" i="2"/>
  <c r="AN332" i="2"/>
  <c r="AT332" i="2"/>
  <c r="AQ332" i="2"/>
  <c r="AS220" i="2"/>
  <c r="AM220" i="2"/>
  <c r="AP220" i="2"/>
  <c r="AN369" i="2"/>
  <c r="AQ369" i="2"/>
  <c r="AT369" i="2"/>
  <c r="AN113" i="2"/>
  <c r="AT113" i="2"/>
  <c r="AQ113" i="2"/>
  <c r="AM367" i="2"/>
  <c r="AP334" i="2"/>
  <c r="AM334" i="2"/>
  <c r="AT339" i="2"/>
  <c r="AQ339" i="2"/>
  <c r="AN339" i="2"/>
  <c r="AQ327" i="2"/>
  <c r="AT327" i="2"/>
  <c r="Y362" i="2"/>
  <c r="AD362" i="2" s="1"/>
  <c r="Z362" i="2"/>
  <c r="AE362" i="2" s="1"/>
  <c r="AA362" i="2"/>
  <c r="AF362" i="2" s="1"/>
  <c r="Y340" i="2"/>
  <c r="AD340" i="2" s="1"/>
  <c r="Z340" i="2"/>
  <c r="AE340" i="2" s="1"/>
  <c r="AA340" i="2"/>
  <c r="AF340" i="2" s="1"/>
  <c r="Z335" i="2"/>
  <c r="AE335" i="2" s="1"/>
  <c r="Y335" i="2"/>
  <c r="AD335" i="2" s="1"/>
  <c r="AA335" i="2"/>
  <c r="AF335" i="2" s="1"/>
  <c r="AQ323" i="2"/>
  <c r="AN323" i="2"/>
  <c r="AM306" i="2"/>
  <c r="AS306" i="2"/>
  <c r="AP306" i="2"/>
  <c r="AS290" i="2"/>
  <c r="AM290" i="2"/>
  <c r="AP290" i="2"/>
  <c r="Y267" i="2"/>
  <c r="AD267" i="2" s="1"/>
  <c r="AA267" i="2"/>
  <c r="AF267" i="2" s="1"/>
  <c r="Z267" i="2"/>
  <c r="AE267" i="2" s="1"/>
  <c r="AS245" i="2"/>
  <c r="AM245" i="2"/>
  <c r="AN259" i="2"/>
  <c r="AQ259" i="2"/>
  <c r="AT259" i="2"/>
  <c r="AR215" i="2"/>
  <c r="AU215" i="2"/>
  <c r="AU254" i="2"/>
  <c r="AO254" i="2"/>
  <c r="AO236" i="2"/>
  <c r="AU236" i="2"/>
  <c r="AO223" i="2"/>
  <c r="AU223" i="2"/>
  <c r="AQ171" i="2"/>
  <c r="AN171" i="2"/>
  <c r="AT171" i="2"/>
  <c r="AQ124" i="2"/>
  <c r="AN124" i="2"/>
  <c r="AP123" i="2"/>
  <c r="AM123" i="2"/>
  <c r="AP97" i="2"/>
  <c r="AR97" i="2"/>
  <c r="AQ97" i="2"/>
  <c r="AA64" i="2"/>
  <c r="AF64" i="2" s="1"/>
  <c r="Z64" i="2"/>
  <c r="AE64" i="2" s="1"/>
  <c r="Y64" i="2"/>
  <c r="AD64" i="2" s="1"/>
  <c r="AP26" i="2"/>
  <c r="AM26" i="2"/>
  <c r="AS26" i="2"/>
  <c r="AT63" i="2"/>
  <c r="AQ99" i="2"/>
  <c r="AT99" i="2"/>
  <c r="AN99" i="2"/>
  <c r="AQ121" i="2"/>
  <c r="AU29" i="2"/>
  <c r="AR29" i="2"/>
  <c r="AN117" i="2"/>
  <c r="AT117" i="2"/>
  <c r="AN354" i="2"/>
  <c r="AQ354" i="2"/>
  <c r="AA337" i="2"/>
  <c r="AF337" i="2" s="1"/>
  <c r="Z337" i="2"/>
  <c r="AE337" i="2" s="1"/>
  <c r="Y337" i="2"/>
  <c r="AD337" i="2" s="1"/>
  <c r="AP360" i="2"/>
  <c r="AM360" i="2"/>
  <c r="AR356" i="2"/>
  <c r="AO356" i="2"/>
  <c r="AQ305" i="2"/>
  <c r="AT305" i="2"/>
  <c r="AS301" i="2"/>
  <c r="AP301" i="2"/>
  <c r="AP323" i="2"/>
  <c r="AS323" i="2"/>
  <c r="AQ310" i="2"/>
  <c r="AT310" i="2"/>
  <c r="AN310" i="2"/>
  <c r="AU345" i="2"/>
  <c r="AR345" i="2"/>
  <c r="AO345" i="2"/>
  <c r="AT272" i="2"/>
  <c r="AN272" i="2"/>
  <c r="AP302" i="2"/>
  <c r="AM302" i="2"/>
  <c r="AM293" i="2"/>
  <c r="AS293" i="2"/>
  <c r="AT286" i="2"/>
  <c r="AN286" i="2"/>
  <c r="AQ286" i="2"/>
  <c r="AM323" i="2"/>
  <c r="AP356" i="2"/>
  <c r="AM356" i="2"/>
  <c r="AN305" i="2"/>
  <c r="AO259" i="2"/>
  <c r="AU259" i="2"/>
  <c r="AO233" i="2"/>
  <c r="AU233" i="2"/>
  <c r="AR233" i="2"/>
  <c r="AN217" i="2"/>
  <c r="AT217" i="2"/>
  <c r="AQ217" i="2"/>
  <c r="AO239" i="2"/>
  <c r="AU239" i="2"/>
  <c r="AQ228" i="2"/>
  <c r="AN228" i="2"/>
  <c r="AT228" i="2"/>
  <c r="AS209" i="2"/>
  <c r="AP209" i="2"/>
  <c r="AM209" i="2"/>
  <c r="AS249" i="2"/>
  <c r="AP249" i="2"/>
  <c r="AN196" i="2"/>
  <c r="AQ196" i="2"/>
  <c r="AS222" i="2"/>
  <c r="AP222" i="2"/>
  <c r="AM222" i="2"/>
  <c r="AM206" i="2"/>
  <c r="AS206" i="2"/>
  <c r="AP206" i="2"/>
  <c r="AA134" i="2"/>
  <c r="AF134" i="2" s="1"/>
  <c r="Z134" i="2"/>
  <c r="AE134" i="2" s="1"/>
  <c r="Y134" i="2"/>
  <c r="AD134" i="2" s="1"/>
  <c r="AT152" i="2"/>
  <c r="AQ152" i="2"/>
  <c r="AN152" i="2"/>
  <c r="AM78" i="2"/>
  <c r="AO78" i="2"/>
  <c r="AN78" i="2"/>
  <c r="AQ164" i="2"/>
  <c r="AN164" i="2"/>
  <c r="AA129" i="2"/>
  <c r="AF129" i="2" s="1"/>
  <c r="Y129" i="2"/>
  <c r="AD129" i="2" s="1"/>
  <c r="Z129" i="2"/>
  <c r="AE129" i="2" s="1"/>
  <c r="AO101" i="2"/>
  <c r="AR101" i="2"/>
  <c r="AR69" i="2"/>
  <c r="AQ69" i="2"/>
  <c r="AP69" i="2"/>
  <c r="AU101" i="2"/>
  <c r="AT38" i="2"/>
  <c r="AN38" i="2"/>
  <c r="AT72" i="2"/>
  <c r="AN72" i="2"/>
  <c r="AR40" i="2"/>
  <c r="AO40" i="2"/>
  <c r="AU40" i="2"/>
  <c r="AU108" i="2"/>
  <c r="AO108" i="2"/>
  <c r="AR108" i="2"/>
  <c r="AN33" i="2"/>
  <c r="AM33" i="2"/>
  <c r="AO33" i="2"/>
  <c r="AU35" i="2"/>
  <c r="AT35" i="2"/>
  <c r="AS35" i="2"/>
  <c r="AR30" i="2"/>
  <c r="AP30" i="2"/>
  <c r="AQ30" i="2"/>
  <c r="AP79" i="2"/>
  <c r="AS79" i="2"/>
  <c r="AT354" i="2"/>
  <c r="AO367" i="2"/>
  <c r="AP355" i="2"/>
  <c r="AP363" i="2"/>
  <c r="Z350" i="2"/>
  <c r="AE350" i="2" s="1"/>
  <c r="AA350" i="2"/>
  <c r="AF350" i="2" s="1"/>
  <c r="Y350" i="2"/>
  <c r="AD350" i="2" s="1"/>
  <c r="AA342" i="2"/>
  <c r="AF342" i="2" s="1"/>
  <c r="Y342" i="2"/>
  <c r="AD342" i="2" s="1"/>
  <c r="Z342" i="2"/>
  <c r="AE342" i="2" s="1"/>
  <c r="AM363" i="2"/>
  <c r="AQ301" i="2"/>
  <c r="AT301" i="2"/>
  <c r="AS315" i="2"/>
  <c r="AM315" i="2"/>
  <c r="AS297" i="2"/>
  <c r="AP297" i="2"/>
  <c r="AT345" i="2"/>
  <c r="AQ345" i="2"/>
  <c r="AS302" i="2"/>
  <c r="AT331" i="2"/>
  <c r="AN307" i="2"/>
  <c r="AT307" i="2"/>
  <c r="AU293" i="2"/>
  <c r="AR293" i="2"/>
  <c r="AO293" i="2"/>
  <c r="AO323" i="2"/>
  <c r="AS258" i="2"/>
  <c r="AA266" i="2"/>
  <c r="AF266" i="2" s="1"/>
  <c r="Z266" i="2"/>
  <c r="AE266" i="2" s="1"/>
  <c r="Y266" i="2"/>
  <c r="AD266" i="2" s="1"/>
  <c r="AM236" i="2"/>
  <c r="AP236" i="2"/>
  <c r="AS236" i="2"/>
  <c r="AM240" i="2"/>
  <c r="AS240" i="2"/>
  <c r="AP293" i="2"/>
  <c r="AR279" i="2"/>
  <c r="AQ227" i="2"/>
  <c r="AN227" i="2"/>
  <c r="AR239" i="2"/>
  <c r="AT144" i="2"/>
  <c r="AN144" i="2"/>
  <c r="AQ144" i="2"/>
  <c r="AS120" i="2"/>
  <c r="AM120" i="2"/>
  <c r="AP120" i="2"/>
  <c r="AQ104" i="2"/>
  <c r="AT104" i="2"/>
  <c r="AN104" i="2"/>
  <c r="AU137" i="2"/>
  <c r="AO137" i="2"/>
  <c r="AR137" i="2"/>
  <c r="AQ116" i="2"/>
  <c r="AN116" i="2"/>
  <c r="AT116" i="2"/>
  <c r="AS104" i="2"/>
  <c r="AM104" i="2"/>
  <c r="AN120" i="2"/>
  <c r="AT120" i="2"/>
  <c r="AQ120" i="2"/>
  <c r="AM79" i="2"/>
  <c r="AS57" i="2"/>
  <c r="AM57" i="2"/>
  <c r="AP57" i="2"/>
  <c r="AS112" i="2"/>
  <c r="AP112" i="2"/>
  <c r="AQ76" i="2"/>
  <c r="AP76" i="2"/>
  <c r="AR76" i="2"/>
  <c r="AO50" i="2"/>
  <c r="AN50" i="2"/>
  <c r="AM50" i="2"/>
  <c r="AT54" i="2"/>
  <c r="AS54" i="2"/>
  <c r="AU54" i="2"/>
  <c r="AT164" i="2"/>
  <c r="AN65" i="2"/>
  <c r="AQ65" i="2"/>
  <c r="AU18" i="2"/>
  <c r="AR18" i="2"/>
  <c r="AO18" i="2"/>
  <c r="AO231" i="2"/>
  <c r="AR231" i="2"/>
  <c r="AU231" i="2"/>
  <c r="AS369" i="2"/>
  <c r="AQ352" i="2"/>
  <c r="AQ357" i="2"/>
  <c r="AN357" i="2"/>
  <c r="Y366" i="2"/>
  <c r="AD366" i="2" s="1"/>
  <c r="Z366" i="2"/>
  <c r="AE366" i="2" s="1"/>
  <c r="AA366" i="2"/>
  <c r="AF366" i="2" s="1"/>
  <c r="AQ355" i="2"/>
  <c r="Z347" i="2"/>
  <c r="AE347" i="2" s="1"/>
  <c r="Y347" i="2"/>
  <c r="AD347" i="2" s="1"/>
  <c r="AA347" i="2"/>
  <c r="AF347" i="2" s="1"/>
  <c r="AQ334" i="2"/>
  <c r="AT334" i="2"/>
  <c r="AQ363" i="2"/>
  <c r="AS326" i="2"/>
  <c r="AP326" i="2"/>
  <c r="AQ351" i="2"/>
  <c r="AS334" i="2"/>
  <c r="AT359" i="2"/>
  <c r="AM339" i="2"/>
  <c r="AO324" i="2"/>
  <c r="AQ297" i="2"/>
  <c r="AN297" i="2"/>
  <c r="AT297" i="2"/>
  <c r="AT323" i="2"/>
  <c r="AU323" i="2"/>
  <c r="AS286" i="2"/>
  <c r="AP286" i="2"/>
  <c r="AM286" i="2"/>
  <c r="AO307" i="2"/>
  <c r="AU307" i="2"/>
  <c r="AQ298" i="2"/>
  <c r="AN298" i="2"/>
  <c r="AU302" i="2"/>
  <c r="AM301" i="2"/>
  <c r="Y283" i="2"/>
  <c r="AD283" i="2" s="1"/>
  <c r="AA283" i="2"/>
  <c r="AF283" i="2" s="1"/>
  <c r="Z283" i="2"/>
  <c r="AE283" i="2" s="1"/>
  <c r="AP273" i="2"/>
  <c r="AM273" i="2"/>
  <c r="AS273" i="2"/>
  <c r="AO302" i="2"/>
  <c r="AN255" i="2"/>
  <c r="AQ255" i="2"/>
  <c r="AM303" i="2"/>
  <c r="AS303" i="2"/>
  <c r="AM259" i="2"/>
  <c r="AP259" i="2"/>
  <c r="AN234" i="2"/>
  <c r="AT255" i="2"/>
  <c r="AU228" i="2"/>
  <c r="AO228" i="2"/>
  <c r="AQ209" i="2"/>
  <c r="AN209" i="2"/>
  <c r="AP245" i="2"/>
  <c r="AU249" i="2"/>
  <c r="AO249" i="2"/>
  <c r="AR228" i="2"/>
  <c r="AP232" i="2"/>
  <c r="AQ222" i="2"/>
  <c r="AN222" i="2"/>
  <c r="AA208" i="2"/>
  <c r="AF208" i="2" s="1"/>
  <c r="Z208" i="2"/>
  <c r="AE208" i="2" s="1"/>
  <c r="Y208" i="2"/>
  <c r="AD208" i="2" s="1"/>
  <c r="AN188" i="2"/>
  <c r="AT188" i="2"/>
  <c r="AQ188" i="2"/>
  <c r="AQ192" i="2"/>
  <c r="AT192" i="2"/>
  <c r="AR259" i="2"/>
  <c r="AA150" i="2"/>
  <c r="AF150" i="2" s="1"/>
  <c r="Z150" i="2"/>
  <c r="AE150" i="2" s="1"/>
  <c r="Y150" i="2"/>
  <c r="AD150" i="2" s="1"/>
  <c r="AM119" i="2"/>
  <c r="AS119" i="2"/>
  <c r="AP119" i="2"/>
  <c r="AS118" i="2"/>
  <c r="AM118" i="2"/>
  <c r="AP118" i="2"/>
  <c r="AS116" i="2"/>
  <c r="AP116" i="2"/>
  <c r="AU57" i="2"/>
  <c r="AO57" i="2"/>
  <c r="AR57" i="2"/>
  <c r="AM89" i="2"/>
  <c r="AP89" i="2"/>
  <c r="AQ72" i="2"/>
  <c r="AM38" i="2"/>
  <c r="AS38" i="2"/>
  <c r="AP38" i="2"/>
  <c r="AT8" i="2"/>
  <c r="AN8" i="2"/>
  <c r="AM117" i="2"/>
  <c r="AS117" i="2"/>
  <c r="AP117" i="2"/>
  <c r="AS351" i="2"/>
  <c r="AM351" i="2"/>
  <c r="AM355" i="2"/>
  <c r="AA341" i="2"/>
  <c r="AF341" i="2" s="1"/>
  <c r="Z341" i="2"/>
  <c r="AE341" i="2" s="1"/>
  <c r="Y341" i="2"/>
  <c r="AD341" i="2" s="1"/>
  <c r="AQ322" i="2"/>
  <c r="AN322" i="2"/>
  <c r="AO319" i="2"/>
  <c r="AR319" i="2"/>
  <c r="AR364" i="2"/>
  <c r="AU364" i="2"/>
  <c r="AR294" i="2"/>
  <c r="AO294" i="2"/>
  <c r="AU312" i="2"/>
  <c r="AR312" i="2"/>
  <c r="AO312" i="2"/>
  <c r="AN284" i="2"/>
  <c r="AQ284" i="2"/>
  <c r="AU324" i="2"/>
  <c r="AN299" i="2"/>
  <c r="AT299" i="2"/>
  <c r="AQ299" i="2"/>
  <c r="AN287" i="2"/>
  <c r="AQ287" i="2"/>
  <c r="AA270" i="2"/>
  <c r="AF270" i="2" s="1"/>
  <c r="Z270" i="2"/>
  <c r="AE270" i="2" s="1"/>
  <c r="Y270" i="2"/>
  <c r="AD270" i="2" s="1"/>
  <c r="AS254" i="2"/>
  <c r="AM254" i="2"/>
  <c r="AO234" i="2"/>
  <c r="AR234" i="2"/>
  <c r="AU234" i="2"/>
  <c r="AT250" i="2"/>
  <c r="AM251" i="2"/>
  <c r="AS251" i="2"/>
  <c r="AP251" i="2"/>
  <c r="AR223" i="2"/>
  <c r="AO263" i="2"/>
  <c r="AR263" i="2"/>
  <c r="AU263" i="2"/>
  <c r="AS226" i="2"/>
  <c r="AP226" i="2"/>
  <c r="AM226" i="2"/>
  <c r="AR254" i="2"/>
  <c r="AM238" i="2"/>
  <c r="AS238" i="2"/>
  <c r="AR193" i="2"/>
  <c r="AO193" i="2"/>
  <c r="AT201" i="2"/>
  <c r="AN201" i="2"/>
  <c r="AQ201" i="2"/>
  <c r="AT196" i="2"/>
  <c r="AN176" i="2"/>
  <c r="AT176" i="2"/>
  <c r="AQ176" i="2"/>
  <c r="AM176" i="2"/>
  <c r="AS176" i="2"/>
  <c r="AP176" i="2"/>
  <c r="AS123" i="2"/>
  <c r="AU125" i="2"/>
  <c r="AO125" i="2"/>
  <c r="AR125" i="2"/>
  <c r="AN108" i="2"/>
  <c r="AQ108" i="2"/>
  <c r="AT108" i="2"/>
  <c r="AS47" i="2"/>
  <c r="AM47" i="2"/>
  <c r="AP47" i="2"/>
  <c r="AU149" i="2"/>
  <c r="AO149" i="2"/>
  <c r="AR149" i="2"/>
  <c r="AR202" i="2"/>
  <c r="AU202" i="2"/>
  <c r="AM49" i="2"/>
  <c r="AP49" i="2"/>
  <c r="AS49" i="2"/>
  <c r="AP23" i="2"/>
  <c r="AS23" i="2"/>
  <c r="AM23" i="2"/>
  <c r="AT121" i="2"/>
  <c r="AU81" i="2"/>
  <c r="AO81" i="2"/>
  <c r="AR81" i="2"/>
  <c r="AT149" i="2"/>
  <c r="AN105" i="2"/>
  <c r="AT105" i="2"/>
  <c r="AQ105" i="2"/>
  <c r="AO39" i="2"/>
  <c r="AN39" i="2"/>
  <c r="AM39" i="2"/>
  <c r="AU27" i="2"/>
  <c r="AT27" i="2"/>
  <c r="AS27" i="2"/>
  <c r="AU26" i="2"/>
  <c r="AR26" i="2"/>
  <c r="AO26" i="2"/>
  <c r="AT100" i="2"/>
  <c r="AM4" i="2"/>
  <c r="AP4" i="2"/>
  <c r="AQ8" i="2"/>
  <c r="AN4" i="2"/>
  <c r="AQ4" i="2"/>
  <c r="AT4" i="2"/>
  <c r="AP369" i="2"/>
  <c r="AN355" i="2"/>
  <c r="AA348" i="2"/>
  <c r="AF348" i="2" s="1"/>
  <c r="Y348" i="2"/>
  <c r="AD348" i="2" s="1"/>
  <c r="Z348" i="2"/>
  <c r="AE348" i="2" s="1"/>
  <c r="AR369" i="2"/>
  <c r="AS360" i="2"/>
  <c r="AO352" i="2"/>
  <c r="AU352" i="2"/>
  <c r="AM359" i="2"/>
  <c r="AP338" i="2"/>
  <c r="AM338" i="2"/>
  <c r="AM358" i="2"/>
  <c r="AP358" i="2"/>
  <c r="AM307" i="2"/>
  <c r="AP307" i="2"/>
  <c r="AS307" i="2"/>
  <c r="AU289" i="2"/>
  <c r="AR289" i="2"/>
  <c r="AO289" i="2"/>
  <c r="AU294" i="2"/>
  <c r="AS276" i="2"/>
  <c r="AP276" i="2"/>
  <c r="AN251" i="2"/>
  <c r="AT251" i="2"/>
  <c r="AO303" i="2"/>
  <c r="AU303" i="2"/>
  <c r="AR303" i="2"/>
  <c r="AT246" i="2"/>
  <c r="AN246" i="2"/>
  <c r="AO240" i="2"/>
  <c r="AU240" i="2"/>
  <c r="AS233" i="2"/>
  <c r="AM233" i="2"/>
  <c r="AS224" i="2"/>
  <c r="AP224" i="2"/>
  <c r="AR236" i="2"/>
  <c r="AU280" i="2"/>
  <c r="AR280" i="2"/>
  <c r="AO280" i="2"/>
  <c r="AR201" i="2"/>
  <c r="AU201" i="2"/>
  <c r="AM188" i="2"/>
  <c r="AS188" i="2"/>
  <c r="AP188" i="2"/>
  <c r="AQ240" i="2"/>
  <c r="AO184" i="2"/>
  <c r="AR184" i="2"/>
  <c r="AU184" i="2"/>
  <c r="AM157" i="2"/>
  <c r="AS157" i="2"/>
  <c r="AP157" i="2"/>
  <c r="AN122" i="2"/>
  <c r="AQ122" i="2"/>
  <c r="AT122" i="2"/>
  <c r="AP207" i="2"/>
  <c r="AM207" i="2"/>
  <c r="AS207" i="2"/>
  <c r="AS145" i="2"/>
  <c r="AM145" i="2"/>
  <c r="AS108" i="2"/>
  <c r="AM108" i="2"/>
  <c r="AP104" i="2"/>
  <c r="AP34" i="2"/>
  <c r="AM34" i="2"/>
  <c r="AS34" i="2"/>
  <c r="AU55" i="2"/>
  <c r="AT55" i="2"/>
  <c r="AS55" i="2"/>
  <c r="AR66" i="2"/>
  <c r="AP66" i="2"/>
  <c r="AQ66" i="2"/>
  <c r="AO42" i="2"/>
  <c r="AN42" i="2"/>
  <c r="AM42" i="2"/>
  <c r="AS11" i="2"/>
  <c r="AM11" i="2"/>
  <c r="AS322" i="2"/>
  <c r="AP322" i="2"/>
  <c r="AM322" i="2"/>
  <c r="AN368" i="2"/>
  <c r="AQ353" i="2"/>
  <c r="AN353" i="2"/>
  <c r="AT368" i="2"/>
  <c r="AP359" i="2"/>
  <c r="AR367" i="2"/>
  <c r="AU356" i="2"/>
  <c r="AP336" i="2"/>
  <c r="AM336" i="2"/>
  <c r="AN359" i="2"/>
  <c r="AS288" i="2"/>
  <c r="AP288" i="2"/>
  <c r="AS278" i="2"/>
  <c r="AP278" i="2"/>
  <c r="AU351" i="2"/>
  <c r="AR351" i="2"/>
  <c r="AO351" i="2"/>
  <c r="AR290" i="2"/>
  <c r="AU290" i="2"/>
  <c r="AT264" i="2"/>
  <c r="AQ264" i="2"/>
  <c r="AA285" i="2"/>
  <c r="AF285" i="2" s="1"/>
  <c r="Y285" i="2"/>
  <c r="AD285" i="2" s="1"/>
  <c r="Z285" i="2"/>
  <c r="AE285" i="2" s="1"/>
  <c r="AQ268" i="2"/>
  <c r="AO215" i="2"/>
  <c r="AO232" i="2"/>
  <c r="AU232" i="2"/>
  <c r="AM235" i="2"/>
  <c r="AP235" i="2"/>
  <c r="AS250" i="2"/>
  <c r="AM250" i="2"/>
  <c r="AP203" i="2"/>
  <c r="AM203" i="2"/>
  <c r="AS223" i="2"/>
  <c r="AP223" i="2"/>
  <c r="AM223" i="2"/>
  <c r="AQ148" i="2"/>
  <c r="AT148" i="2"/>
  <c r="AT136" i="2"/>
  <c r="AQ136" i="2"/>
  <c r="AN136" i="2"/>
  <c r="AT145" i="2"/>
  <c r="AN145" i="2"/>
  <c r="AQ145" i="2"/>
  <c r="AR96" i="2"/>
  <c r="AU96" i="2"/>
  <c r="AO96" i="2"/>
  <c r="AS63" i="2"/>
  <c r="AM63" i="2"/>
  <c r="AN61" i="2"/>
  <c r="AM61" i="2"/>
  <c r="AO61" i="2"/>
  <c r="AN45" i="2"/>
  <c r="AM45" i="2"/>
  <c r="AO45" i="2"/>
  <c r="AA48" i="2"/>
  <c r="AF48" i="2" s="1"/>
  <c r="Z48" i="2"/>
  <c r="AE48" i="2" s="1"/>
  <c r="Y48" i="2"/>
  <c r="AD48" i="2" s="1"/>
  <c r="AT83" i="2"/>
  <c r="AU83" i="2"/>
  <c r="AS83" i="2"/>
  <c r="AO49" i="2"/>
  <c r="AU49" i="2"/>
  <c r="AR49" i="2"/>
  <c r="AQ187" i="2"/>
  <c r="AN187" i="2"/>
  <c r="AT187" i="2"/>
  <c r="AN5" i="2"/>
  <c r="AO5" i="2"/>
  <c r="AM5" i="2"/>
  <c r="AO6" i="2"/>
  <c r="AN6" i="2"/>
  <c r="AM6" i="2"/>
  <c r="AS13" i="2"/>
  <c r="AP13" i="2"/>
  <c r="AT11" i="2"/>
  <c r="AN11" i="2"/>
  <c r="AO2" i="2"/>
  <c r="AN2" i="2"/>
  <c r="AM2" i="2"/>
  <c r="AO41" i="2"/>
  <c r="AU41" i="2"/>
  <c r="AN358" i="2"/>
  <c r="AQ358" i="2"/>
  <c r="AQ361" i="2"/>
  <c r="AN361" i="2"/>
  <c r="AU369" i="2"/>
  <c r="AU358" i="2"/>
  <c r="AP368" i="2"/>
  <c r="AM368" i="2"/>
  <c r="AR358" i="2"/>
  <c r="AA344" i="2"/>
  <c r="AF344" i="2" s="1"/>
  <c r="Y344" i="2"/>
  <c r="AD344" i="2" s="1"/>
  <c r="Z344" i="2"/>
  <c r="AE344" i="2" s="1"/>
  <c r="AP367" i="2"/>
  <c r="AS356" i="2"/>
  <c r="AO359" i="2"/>
  <c r="AR331" i="2"/>
  <c r="AU331" i="2"/>
  <c r="AS309" i="2"/>
  <c r="AP309" i="2"/>
  <c r="AN327" i="2"/>
  <c r="AR338" i="2"/>
  <c r="AU338" i="2"/>
  <c r="AO338" i="2"/>
  <c r="AT306" i="2"/>
  <c r="AA330" i="2"/>
  <c r="AF330" i="2" s="1"/>
  <c r="Z330" i="2"/>
  <c r="AE330" i="2" s="1"/>
  <c r="Y330" i="2"/>
  <c r="AD330" i="2" s="1"/>
  <c r="AU319" i="2"/>
  <c r="AA333" i="2"/>
  <c r="AF333" i="2" s="1"/>
  <c r="Z333" i="2"/>
  <c r="AE333" i="2" s="1"/>
  <c r="Y333" i="2"/>
  <c r="AD333" i="2" s="1"/>
  <c r="AT309" i="2"/>
  <c r="AQ302" i="2"/>
  <c r="AN302" i="2"/>
  <c r="AP310" i="2"/>
  <c r="AT287" i="2"/>
  <c r="AN264" i="2"/>
  <c r="AN261" i="2"/>
  <c r="AT261" i="2"/>
  <c r="AN268" i="2"/>
  <c r="AS284" i="2"/>
  <c r="AM284" i="2"/>
  <c r="AU268" i="2"/>
  <c r="AR268" i="2"/>
  <c r="AT311" i="2"/>
  <c r="AQ311" i="2"/>
  <c r="AP238" i="2"/>
  <c r="AM263" i="2"/>
  <c r="AS263" i="2"/>
  <c r="AP263" i="2"/>
  <c r="AQ254" i="2"/>
  <c r="AT254" i="2"/>
  <c r="AR240" i="2"/>
  <c r="AN280" i="2"/>
  <c r="AT280" i="2"/>
  <c r="AQ250" i="2"/>
  <c r="AU250" i="2"/>
  <c r="AR250" i="2"/>
  <c r="AO250" i="2"/>
  <c r="AT227" i="2"/>
  <c r="AA221" i="2"/>
  <c r="AF221" i="2" s="1"/>
  <c r="Z221" i="2"/>
  <c r="AE221" i="2" s="1"/>
  <c r="Y221" i="2"/>
  <c r="AD221" i="2" s="1"/>
  <c r="AT222" i="2"/>
  <c r="AU197" i="2"/>
  <c r="AR224" i="2"/>
  <c r="AU224" i="2"/>
  <c r="AM234" i="2"/>
  <c r="AP234" i="2"/>
  <c r="AM172" i="2"/>
  <c r="AP172" i="2"/>
  <c r="AS172" i="2"/>
  <c r="AN53" i="2"/>
  <c r="AM53" i="2"/>
  <c r="AO53" i="2"/>
  <c r="AP40" i="2"/>
  <c r="AS40" i="2"/>
  <c r="AS84" i="2"/>
  <c r="AU84" i="2"/>
  <c r="AT84" i="2"/>
  <c r="AP108" i="2"/>
  <c r="AP60" i="2"/>
  <c r="AS60" i="2"/>
  <c r="AM60" i="2"/>
  <c r="AR25" i="2"/>
  <c r="AO25" i="2"/>
  <c r="AR32" i="2"/>
  <c r="AU32" i="2"/>
  <c r="AQ38" i="2"/>
  <c r="AS85" i="2"/>
  <c r="AQ10" i="2"/>
  <c r="AR10" i="2"/>
  <c r="AP10" i="2"/>
  <c r="AS296" i="2"/>
  <c r="AM296" i="2"/>
  <c r="AP296" i="2"/>
  <c r="AQ324" i="2"/>
  <c r="AU310" i="2"/>
  <c r="AS261" i="2"/>
  <c r="AP261" i="2"/>
  <c r="AP269" i="2"/>
  <c r="AM269" i="2"/>
  <c r="AQ256" i="2"/>
  <c r="AN256" i="2"/>
  <c r="AM282" i="2"/>
  <c r="Y237" i="2"/>
  <c r="AD237" i="2" s="1"/>
  <c r="Z237" i="2"/>
  <c r="AE237" i="2" s="1"/>
  <c r="AA237" i="2"/>
  <c r="AF237" i="2" s="1"/>
  <c r="AU262" i="2"/>
  <c r="AR262" i="2"/>
  <c r="AT236" i="2"/>
  <c r="AS192" i="2"/>
  <c r="AQ245" i="2"/>
  <c r="AT239" i="2"/>
  <c r="AN239" i="2"/>
  <c r="AQ239" i="2"/>
  <c r="Y205" i="2"/>
  <c r="AD205" i="2" s="1"/>
  <c r="AA205" i="2"/>
  <c r="AF205" i="2" s="1"/>
  <c r="Z205" i="2"/>
  <c r="AE205" i="2" s="1"/>
  <c r="AP197" i="2"/>
  <c r="AM212" i="2"/>
  <c r="AM197" i="2"/>
  <c r="AS187" i="2"/>
  <c r="AA170" i="2"/>
  <c r="AF170" i="2" s="1"/>
  <c r="Z170" i="2"/>
  <c r="AE170" i="2" s="1"/>
  <c r="Y170" i="2"/>
  <c r="AD170" i="2" s="1"/>
  <c r="AA154" i="2"/>
  <c r="AF154" i="2" s="1"/>
  <c r="Z154" i="2"/>
  <c r="AE154" i="2" s="1"/>
  <c r="Y154" i="2"/>
  <c r="AD154" i="2" s="1"/>
  <c r="AA146" i="2"/>
  <c r="AF146" i="2" s="1"/>
  <c r="Z146" i="2"/>
  <c r="AE146" i="2" s="1"/>
  <c r="Y146" i="2"/>
  <c r="AD146" i="2" s="1"/>
  <c r="AP187" i="2"/>
  <c r="AN175" i="2"/>
  <c r="AN160" i="2"/>
  <c r="AQ207" i="2"/>
  <c r="AN207" i="2"/>
  <c r="AP140" i="2"/>
  <c r="AO148" i="2"/>
  <c r="AR128" i="2"/>
  <c r="AP210" i="2"/>
  <c r="AN87" i="2"/>
  <c r="AO87" i="2"/>
  <c r="AM87" i="2"/>
  <c r="AS91" i="2"/>
  <c r="Z85" i="2"/>
  <c r="AE85" i="2" s="1"/>
  <c r="AT85" i="2" s="1"/>
  <c r="Y85" i="2"/>
  <c r="AD85" i="2" s="1"/>
  <c r="AA85" i="2"/>
  <c r="AF85" i="2" s="1"/>
  <c r="AU85" i="2" s="1"/>
  <c r="AP63" i="2"/>
  <c r="AR63" i="2"/>
  <c r="AQ63" i="2"/>
  <c r="AO46" i="2"/>
  <c r="AN46" i="2"/>
  <c r="AM46" i="2"/>
  <c r="AQ86" i="2"/>
  <c r="AP86" i="2"/>
  <c r="AR86" i="2"/>
  <c r="AR53" i="2"/>
  <c r="AP53" i="2"/>
  <c r="AQ53" i="2"/>
  <c r="AT109" i="2"/>
  <c r="AN95" i="2"/>
  <c r="AO95" i="2"/>
  <c r="AM95" i="2"/>
  <c r="AS31" i="2"/>
  <c r="AP31" i="2"/>
  <c r="AM31" i="2"/>
  <c r="AR45" i="2"/>
  <c r="AQ45" i="2"/>
  <c r="AP45" i="2"/>
  <c r="AQ46" i="2"/>
  <c r="AP46" i="2"/>
  <c r="AR46" i="2"/>
  <c r="AO32" i="2"/>
  <c r="AM32" i="2"/>
  <c r="AN32" i="2"/>
  <c r="AU164" i="2"/>
  <c r="AO83" i="2"/>
  <c r="AN83" i="2"/>
  <c r="AM83" i="2"/>
  <c r="AM72" i="2"/>
  <c r="AR70" i="2"/>
  <c r="AQ70" i="2"/>
  <c r="AP70" i="2"/>
  <c r="AP33" i="2"/>
  <c r="AR33" i="2"/>
  <c r="AQ33" i="2"/>
  <c r="AR11" i="2"/>
  <c r="AP11" i="2"/>
  <c r="AQ11" i="2"/>
  <c r="AM22" i="2"/>
  <c r="AO22" i="2"/>
  <c r="AN22" i="2"/>
  <c r="AO35" i="2"/>
  <c r="AM35" i="2"/>
  <c r="AN35" i="2"/>
  <c r="AM7" i="2"/>
  <c r="AO7" i="2"/>
  <c r="AN7" i="2"/>
  <c r="AU99" i="2"/>
  <c r="AO99" i="2"/>
  <c r="AS66" i="2"/>
  <c r="AU66" i="2"/>
  <c r="AT66" i="2"/>
  <c r="AR42" i="2"/>
  <c r="AQ42" i="2"/>
  <c r="AP42" i="2"/>
  <c r="AR38" i="2"/>
  <c r="AU17" i="2"/>
  <c r="AS17" i="2"/>
  <c r="AT17" i="2"/>
  <c r="AT119" i="2"/>
  <c r="AN17" i="2"/>
  <c r="AM17" i="2"/>
  <c r="AO17" i="2"/>
  <c r="AR85" i="2"/>
  <c r="AQ85" i="2"/>
  <c r="AP85" i="2"/>
  <c r="AP5" i="2"/>
  <c r="AT324" i="2"/>
  <c r="AU298" i="2"/>
  <c r="AO269" i="2"/>
  <c r="AU269" i="2"/>
  <c r="AQ252" i="2"/>
  <c r="AN252" i="2"/>
  <c r="AR272" i="2"/>
  <c r="AR245" i="2"/>
  <c r="Y253" i="2"/>
  <c r="AD253" i="2" s="1"/>
  <c r="AA253" i="2"/>
  <c r="AF253" i="2" s="1"/>
  <c r="Z253" i="2"/>
  <c r="AE253" i="2" s="1"/>
  <c r="AQ193" i="2"/>
  <c r="AT193" i="2"/>
  <c r="AP239" i="2"/>
  <c r="AN212" i="2"/>
  <c r="AA189" i="2"/>
  <c r="AF189" i="2" s="1"/>
  <c r="Z189" i="2"/>
  <c r="AE189" i="2" s="1"/>
  <c r="Y189" i="2"/>
  <c r="AD189" i="2" s="1"/>
  <c r="AA177" i="2"/>
  <c r="AF177" i="2" s="1"/>
  <c r="Z177" i="2"/>
  <c r="AE177" i="2" s="1"/>
  <c r="Y177" i="2"/>
  <c r="AD177" i="2" s="1"/>
  <c r="AO156" i="2"/>
  <c r="AR180" i="2"/>
  <c r="AQ106" i="2"/>
  <c r="AN106" i="2"/>
  <c r="Y219" i="2"/>
  <c r="AD219" i="2" s="1"/>
  <c r="AA219" i="2"/>
  <c r="AF219" i="2" s="1"/>
  <c r="Z219" i="2"/>
  <c r="AE219" i="2" s="1"/>
  <c r="AO160" i="2"/>
  <c r="AR207" i="2"/>
  <c r="AO207" i="2"/>
  <c r="AU119" i="2"/>
  <c r="AO119" i="2"/>
  <c r="AS113" i="2"/>
  <c r="AM113" i="2"/>
  <c r="AT106" i="2"/>
  <c r="AQ59" i="2"/>
  <c r="AP59" i="2"/>
  <c r="AR59" i="2"/>
  <c r="AO210" i="2"/>
  <c r="AN69" i="2"/>
  <c r="AM69" i="2"/>
  <c r="AO69" i="2"/>
  <c r="AS50" i="2"/>
  <c r="AU50" i="2"/>
  <c r="AT50" i="2"/>
  <c r="AU112" i="2"/>
  <c r="AR112" i="2"/>
  <c r="AU86" i="2"/>
  <c r="AT86" i="2"/>
  <c r="AS86" i="2"/>
  <c r="AS76" i="2"/>
  <c r="AU76" i="2"/>
  <c r="AT76" i="2"/>
  <c r="AA92" i="2"/>
  <c r="AF92" i="2" s="1"/>
  <c r="Z92" i="2"/>
  <c r="AE92" i="2" s="1"/>
  <c r="Y92" i="2"/>
  <c r="AD92" i="2" s="1"/>
  <c r="AA67" i="2"/>
  <c r="AF67" i="2" s="1"/>
  <c r="Z67" i="2"/>
  <c r="AE67" i="2" s="1"/>
  <c r="Y67" i="2"/>
  <c r="AD67" i="2" s="1"/>
  <c r="AO29" i="2"/>
  <c r="AN29" i="2"/>
  <c r="AM29" i="2"/>
  <c r="AR54" i="2"/>
  <c r="AP54" i="2"/>
  <c r="AQ54" i="2"/>
  <c r="AR119" i="2"/>
  <c r="AP72" i="2"/>
  <c r="AT46" i="2"/>
  <c r="AS46" i="2"/>
  <c r="AU46" i="2"/>
  <c r="AT70" i="2"/>
  <c r="AS70" i="2"/>
  <c r="AU70" i="2"/>
  <c r="AR22" i="2"/>
  <c r="AP22" i="2"/>
  <c r="AQ22" i="2"/>
  <c r="AR6" i="2"/>
  <c r="AQ6" i="2"/>
  <c r="AP6" i="2"/>
  <c r="AP65" i="2"/>
  <c r="AM65" i="2"/>
  <c r="AS65" i="2"/>
  <c r="AA28" i="2"/>
  <c r="AF28" i="2" s="1"/>
  <c r="Z28" i="2"/>
  <c r="AE28" i="2" s="1"/>
  <c r="Y28" i="2"/>
  <c r="AD28" i="2" s="1"/>
  <c r="AP7" i="2"/>
  <c r="AR7" i="2"/>
  <c r="AQ7" i="2"/>
  <c r="AM99" i="2"/>
  <c r="AS99" i="2"/>
  <c r="AP99" i="2"/>
  <c r="AO66" i="2"/>
  <c r="AN66" i="2"/>
  <c r="AM66" i="2"/>
  <c r="AU42" i="2"/>
  <c r="AS42" i="2"/>
  <c r="AT42" i="2"/>
  <c r="AS21" i="2"/>
  <c r="AN85" i="2"/>
  <c r="AM85" i="2"/>
  <c r="AO85" i="2"/>
  <c r="AS3" i="2"/>
  <c r="AA204" i="2"/>
  <c r="AF204" i="2" s="1"/>
  <c r="Y204" i="2"/>
  <c r="AD204" i="2" s="1"/>
  <c r="Z204" i="2"/>
  <c r="AE204" i="2" s="1"/>
  <c r="AM133" i="2"/>
  <c r="AS133" i="2"/>
  <c r="AR161" i="2"/>
  <c r="AU148" i="2"/>
  <c r="AN193" i="2"/>
  <c r="AU136" i="2"/>
  <c r="AA77" i="2"/>
  <c r="AF77" i="2" s="1"/>
  <c r="Z77" i="2"/>
  <c r="AE77" i="2" s="1"/>
  <c r="Y77" i="2"/>
  <c r="AD77" i="2" s="1"/>
  <c r="AR61" i="2"/>
  <c r="AQ61" i="2"/>
  <c r="AP61" i="2"/>
  <c r="AP95" i="2"/>
  <c r="AR95" i="2"/>
  <c r="AQ95" i="2"/>
  <c r="AR50" i="2"/>
  <c r="AP50" i="2"/>
  <c r="AQ50" i="2"/>
  <c r="AR62" i="2"/>
  <c r="AQ62" i="2"/>
  <c r="AP62" i="2"/>
  <c r="AO21" i="2"/>
  <c r="AM21" i="2"/>
  <c r="AN21" i="2"/>
  <c r="AA82" i="2"/>
  <c r="AF82" i="2" s="1"/>
  <c r="Z82" i="2"/>
  <c r="AE82" i="2" s="1"/>
  <c r="Y82" i="2"/>
  <c r="AD82" i="2" s="1"/>
  <c r="AA68" i="2"/>
  <c r="AF68" i="2" s="1"/>
  <c r="Y68" i="2"/>
  <c r="AD68" i="2" s="1"/>
  <c r="Z68" i="2"/>
  <c r="AE68" i="2" s="1"/>
  <c r="AM100" i="2"/>
  <c r="AO24" i="2"/>
  <c r="AM24" i="2"/>
  <c r="AN24" i="2"/>
  <c r="AO27" i="2"/>
  <c r="AM27" i="2"/>
  <c r="AN27" i="2"/>
  <c r="AS32" i="2"/>
  <c r="AP32" i="2"/>
  <c r="AU25" i="2"/>
  <c r="AS25" i="2"/>
  <c r="AT25" i="2"/>
  <c r="AS41" i="2"/>
  <c r="AM41" i="2"/>
  <c r="AS2" i="2"/>
  <c r="AU2" i="2"/>
  <c r="AT2" i="2"/>
  <c r="AU14" i="2"/>
  <c r="AS14" i="2"/>
  <c r="AT14" i="2"/>
  <c r="AS29" i="2"/>
  <c r="AU4" i="2"/>
  <c r="AS305" i="2"/>
  <c r="AP305" i="2"/>
  <c r="AU301" i="2"/>
  <c r="AO301" i="2"/>
  <c r="AR301" i="2"/>
  <c r="AS274" i="2"/>
  <c r="AP274" i="2"/>
  <c r="AS300" i="2"/>
  <c r="AM300" i="2"/>
  <c r="AP300" i="2"/>
  <c r="AR273" i="2"/>
  <c r="AM261" i="2"/>
  <c r="AP287" i="2"/>
  <c r="AM287" i="2"/>
  <c r="AS287" i="2"/>
  <c r="AS311" i="2"/>
  <c r="AP311" i="2"/>
  <c r="AT256" i="2"/>
  <c r="AN263" i="2"/>
  <c r="AT263" i="2"/>
  <c r="AQ236" i="2"/>
  <c r="AA225" i="2"/>
  <c r="AF225" i="2" s="1"/>
  <c r="Z225" i="2"/>
  <c r="AE225" i="2" s="1"/>
  <c r="Y225" i="2"/>
  <c r="AD225" i="2" s="1"/>
  <c r="AP212" i="2"/>
  <c r="AP246" i="2"/>
  <c r="AQ232" i="2"/>
  <c r="AQ203" i="2"/>
  <c r="AN203" i="2"/>
  <c r="AT203" i="2"/>
  <c r="Z241" i="2"/>
  <c r="AE241" i="2" s="1"/>
  <c r="AA241" i="2"/>
  <c r="AF241" i="2" s="1"/>
  <c r="Y241" i="2"/>
  <c r="AD241" i="2" s="1"/>
  <c r="AQ212" i="2"/>
  <c r="AN231" i="2"/>
  <c r="AS202" i="2"/>
  <c r="AR145" i="2"/>
  <c r="AP136" i="2"/>
  <c r="AA151" i="2"/>
  <c r="AF151" i="2" s="1"/>
  <c r="Z151" i="2"/>
  <c r="AE151" i="2" s="1"/>
  <c r="Y151" i="2"/>
  <c r="AD151" i="2" s="1"/>
  <c r="AN137" i="2"/>
  <c r="AT137" i="2"/>
  <c r="AN180" i="2"/>
  <c r="AT180" i="2"/>
  <c r="AU107" i="2"/>
  <c r="AO107" i="2"/>
  <c r="AQ109" i="2"/>
  <c r="AM144" i="2"/>
  <c r="AR120" i="2"/>
  <c r="AO112" i="2"/>
  <c r="AQ51" i="2"/>
  <c r="AP51" i="2"/>
  <c r="AR51" i="2"/>
  <c r="AQ125" i="2"/>
  <c r="AS114" i="2"/>
  <c r="AM114" i="2"/>
  <c r="AN125" i="2"/>
  <c r="Z91" i="2"/>
  <c r="AE91" i="2" s="1"/>
  <c r="AQ91" i="2" s="1"/>
  <c r="AA91" i="2"/>
  <c r="AF91" i="2" s="1"/>
  <c r="AR91" i="2" s="1"/>
  <c r="Y91" i="2"/>
  <c r="AD91" i="2" s="1"/>
  <c r="AP91" i="2" s="1"/>
  <c r="AQ79" i="2"/>
  <c r="AT62" i="2"/>
  <c r="AS62" i="2"/>
  <c r="AU62" i="2"/>
  <c r="AO13" i="2"/>
  <c r="AN13" i="2"/>
  <c r="AM13" i="2"/>
  <c r="AT112" i="2"/>
  <c r="AR93" i="2"/>
  <c r="AQ93" i="2"/>
  <c r="AP93" i="2"/>
  <c r="AO74" i="2"/>
  <c r="AN74" i="2"/>
  <c r="AM74" i="2"/>
  <c r="AO116" i="2"/>
  <c r="AP100" i="2"/>
  <c r="AM81" i="2"/>
  <c r="AP52" i="2"/>
  <c r="AS52" i="2"/>
  <c r="AQ60" i="2"/>
  <c r="AR37" i="2"/>
  <c r="AQ37" i="2"/>
  <c r="AP37" i="2"/>
  <c r="AS19" i="2"/>
  <c r="AU24" i="2"/>
  <c r="AT24" i="2"/>
  <c r="AS24" i="2"/>
  <c r="AO44" i="2"/>
  <c r="AQ29" i="2"/>
  <c r="AT107" i="2"/>
  <c r="AR39" i="2"/>
  <c r="AQ39" i="2"/>
  <c r="AP39" i="2"/>
  <c r="AM14" i="2"/>
  <c r="AO14" i="2"/>
  <c r="AN14" i="2"/>
  <c r="AA20" i="2"/>
  <c r="AF20" i="2" s="1"/>
  <c r="Z20" i="2"/>
  <c r="AE20" i="2" s="1"/>
  <c r="Y20" i="2"/>
  <c r="AD20" i="2" s="1"/>
  <c r="AS9" i="2"/>
  <c r="AT9" i="2"/>
  <c r="AU9" i="2"/>
  <c r="AR203" i="2"/>
  <c r="AO203" i="2"/>
  <c r="AU203" i="2"/>
  <c r="Y257" i="2"/>
  <c r="AD257" i="2" s="1"/>
  <c r="AA257" i="2"/>
  <c r="AF257" i="2" s="1"/>
  <c r="Z257" i="2"/>
  <c r="AE257" i="2" s="1"/>
  <c r="AA173" i="2"/>
  <c r="AF173" i="2" s="1"/>
  <c r="Z173" i="2"/>
  <c r="AE173" i="2" s="1"/>
  <c r="Y173" i="2"/>
  <c r="AD173" i="2" s="1"/>
  <c r="AU258" i="2"/>
  <c r="AR258" i="2"/>
  <c r="AT223" i="2"/>
  <c r="AQ223" i="2"/>
  <c r="AA186" i="2"/>
  <c r="AF186" i="2" s="1"/>
  <c r="Z186" i="2"/>
  <c r="AE186" i="2" s="1"/>
  <c r="Y186" i="2"/>
  <c r="AD186" i="2" s="1"/>
  <c r="AN157" i="2"/>
  <c r="AT157" i="2"/>
  <c r="AM107" i="2"/>
  <c r="AS107" i="2"/>
  <c r="AP107" i="2"/>
  <c r="AQ118" i="2"/>
  <c r="AN118" i="2"/>
  <c r="AA142" i="2"/>
  <c r="AF142" i="2" s="1"/>
  <c r="Z142" i="2"/>
  <c r="AE142" i="2" s="1"/>
  <c r="Y142" i="2"/>
  <c r="AD142" i="2" s="1"/>
  <c r="AU103" i="2"/>
  <c r="AO103" i="2"/>
  <c r="AA111" i="2"/>
  <c r="AF111" i="2" s="1"/>
  <c r="Z111" i="2"/>
  <c r="AE111" i="2" s="1"/>
  <c r="Y111" i="2"/>
  <c r="AD111" i="2" s="1"/>
  <c r="AU97" i="2"/>
  <c r="AS97" i="2"/>
  <c r="AT97" i="2"/>
  <c r="AO58" i="2"/>
  <c r="AN58" i="2"/>
  <c r="AM58" i="2"/>
  <c r="AS137" i="2"/>
  <c r="AS101" i="2"/>
  <c r="AN93" i="2"/>
  <c r="AO93" i="2"/>
  <c r="AM93" i="2"/>
  <c r="AR74" i="2"/>
  <c r="AP74" i="2"/>
  <c r="AQ74" i="2"/>
  <c r="AU94" i="2"/>
  <c r="AS94" i="2"/>
  <c r="AT94" i="2"/>
  <c r="AO100" i="2"/>
  <c r="AU37" i="2"/>
  <c r="AT37" i="2"/>
  <c r="AS37" i="2"/>
  <c r="AR116" i="2"/>
  <c r="Z115" i="2"/>
  <c r="AE115" i="2" s="1"/>
  <c r="Y115" i="2"/>
  <c r="AD115" i="2" s="1"/>
  <c r="AA115" i="2"/>
  <c r="AF115" i="2" s="1"/>
  <c r="AO55" i="2"/>
  <c r="AM55" i="2"/>
  <c r="AN55" i="2"/>
  <c r="AU30" i="2"/>
  <c r="AS30" i="2"/>
  <c r="AT30" i="2"/>
  <c r="AS105" i="2"/>
  <c r="AO71" i="2"/>
  <c r="AM71" i="2"/>
  <c r="AN71" i="2"/>
  <c r="AU39" i="2"/>
  <c r="AT39" i="2"/>
  <c r="AS39" i="2"/>
  <c r="AR14" i="2"/>
  <c r="AP14" i="2"/>
  <c r="AQ14" i="2"/>
  <c r="AU297" i="2"/>
  <c r="AO297" i="2"/>
  <c r="AR297" i="2"/>
  <c r="AS299" i="2"/>
  <c r="AM299" i="2"/>
  <c r="AP364" i="2"/>
  <c r="AM364" i="2"/>
  <c r="AP299" i="2"/>
  <c r="AS289" i="2"/>
  <c r="AP289" i="2"/>
  <c r="AM289" i="2"/>
  <c r="AP282" i="2"/>
  <c r="AO276" i="2"/>
  <c r="AR311" i="2"/>
  <c r="AO311" i="2"/>
  <c r="AM268" i="2"/>
  <c r="AO258" i="2"/>
  <c r="AT215" i="2"/>
  <c r="AQ215" i="2"/>
  <c r="AS230" i="2"/>
  <c r="AP230" i="2"/>
  <c r="AS218" i="2"/>
  <c r="AP218" i="2"/>
  <c r="AN200" i="2"/>
  <c r="AQ200" i="2"/>
  <c r="AU222" i="2"/>
  <c r="AR222" i="2"/>
  <c r="AO222" i="2"/>
  <c r="AP201" i="2"/>
  <c r="AU209" i="2"/>
  <c r="AM192" i="2"/>
  <c r="AT249" i="2"/>
  <c r="AQ191" i="2"/>
  <c r="AT191" i="2"/>
  <c r="AT207" i="2"/>
  <c r="AA174" i="2"/>
  <c r="AF174" i="2" s="1"/>
  <c r="Z174" i="2"/>
  <c r="AE174" i="2" s="1"/>
  <c r="Y174" i="2"/>
  <c r="AD174" i="2" s="1"/>
  <c r="AM103" i="2"/>
  <c r="AS103" i="2"/>
  <c r="AP103" i="2"/>
  <c r="AT161" i="2"/>
  <c r="AO152" i="2"/>
  <c r="Y190" i="2"/>
  <c r="AD190" i="2" s="1"/>
  <c r="AA190" i="2"/>
  <c r="AF190" i="2" s="1"/>
  <c r="Z190" i="2"/>
  <c r="AE190" i="2" s="1"/>
  <c r="AO161" i="2"/>
  <c r="AP164" i="2"/>
  <c r="AM148" i="2"/>
  <c r="AQ67" i="2"/>
  <c r="AP67" i="2"/>
  <c r="AU156" i="2"/>
  <c r="AN128" i="2"/>
  <c r="AQ78" i="2"/>
  <c r="AP78" i="2"/>
  <c r="AR78" i="2"/>
  <c r="AT123" i="2"/>
  <c r="AQ123" i="2"/>
  <c r="AR58" i="2"/>
  <c r="AP58" i="2"/>
  <c r="AQ58" i="2"/>
  <c r="AT47" i="2"/>
  <c r="AU117" i="2"/>
  <c r="AT101" i="2"/>
  <c r="AR104" i="2"/>
  <c r="AT93" i="2"/>
  <c r="AU93" i="2"/>
  <c r="AS93" i="2"/>
  <c r="AO72" i="2"/>
  <c r="AR83" i="2"/>
  <c r="AQ83" i="2"/>
  <c r="AP83" i="2"/>
  <c r="AA75" i="2"/>
  <c r="AF75" i="2" s="1"/>
  <c r="Z75" i="2"/>
  <c r="AE75" i="2" s="1"/>
  <c r="AT75" i="2" s="1"/>
  <c r="Y75" i="2"/>
  <c r="AD75" i="2" s="1"/>
  <c r="AA90" i="2"/>
  <c r="AF90" i="2" s="1"/>
  <c r="Z90" i="2"/>
  <c r="AE90" i="2" s="1"/>
  <c r="Y90" i="2"/>
  <c r="AD90" i="2" s="1"/>
  <c r="AU33" i="2"/>
  <c r="AS33" i="2"/>
  <c r="AT33" i="2"/>
  <c r="AM18" i="2"/>
  <c r="AP41" i="2"/>
  <c r="AA12" i="2"/>
  <c r="AF12" i="2" s="1"/>
  <c r="Z12" i="2"/>
  <c r="AE12" i="2" s="1"/>
  <c r="Y12" i="2"/>
  <c r="AD12" i="2" s="1"/>
  <c r="AN96" i="2"/>
  <c r="AP55" i="2"/>
  <c r="AR55" i="2"/>
  <c r="AQ55" i="2"/>
  <c r="AM30" i="2"/>
  <c r="AO30" i="2"/>
  <c r="AN30" i="2"/>
  <c r="AU71" i="2"/>
  <c r="AT71" i="2"/>
  <c r="AS71" i="2"/>
  <c r="AS18" i="2"/>
  <c r="AS8" i="2"/>
  <c r="AA56" i="2"/>
  <c r="AF56" i="2" s="1"/>
  <c r="Z56" i="2"/>
  <c r="AE56" i="2" s="1"/>
  <c r="Y56" i="2"/>
  <c r="AD56" i="2" s="1"/>
  <c r="AR4" i="2"/>
  <c r="AO268" i="1"/>
  <c r="AR268" i="1"/>
  <c r="AU268" i="1"/>
  <c r="AN277" i="1"/>
  <c r="AQ277" i="1"/>
  <c r="AT277" i="1"/>
  <c r="AM280" i="1"/>
  <c r="AP280" i="1"/>
  <c r="AS280" i="1"/>
  <c r="AN166" i="1"/>
  <c r="AT166" i="1"/>
  <c r="AQ166" i="1"/>
  <c r="AN137" i="1"/>
  <c r="AT137" i="1"/>
  <c r="AQ137" i="1"/>
  <c r="AS267" i="1"/>
  <c r="AP267" i="1"/>
  <c r="AM267" i="1"/>
  <c r="AS255" i="1"/>
  <c r="AP255" i="1"/>
  <c r="AM255" i="1"/>
  <c r="AN252" i="1"/>
  <c r="AQ252" i="1"/>
  <c r="AT252" i="1"/>
  <c r="AR266" i="1"/>
  <c r="AO266" i="1"/>
  <c r="AU266" i="1"/>
  <c r="AM150" i="1"/>
  <c r="AS150" i="1"/>
  <c r="AP150" i="1"/>
  <c r="AS276" i="1"/>
  <c r="AM276" i="1"/>
  <c r="AP276" i="1"/>
  <c r="AM259" i="1"/>
  <c r="AS259" i="1"/>
  <c r="AP259" i="1"/>
  <c r="AN260" i="1"/>
  <c r="AT260" i="1"/>
  <c r="AQ260" i="1"/>
  <c r="AN247" i="1"/>
  <c r="BF247" i="1" s="1"/>
  <c r="AQ247" i="1"/>
  <c r="AT247" i="1"/>
  <c r="AS251" i="1"/>
  <c r="AP251" i="1"/>
  <c r="AM251" i="1"/>
  <c r="AM277" i="1"/>
  <c r="AS277" i="1"/>
  <c r="AP277" i="1"/>
  <c r="AR250" i="1"/>
  <c r="AU250" i="1"/>
  <c r="AO250" i="1"/>
  <c r="AQ136" i="1"/>
  <c r="AT136" i="1"/>
  <c r="AN136" i="1"/>
  <c r="AN194" i="1"/>
  <c r="AQ194" i="1"/>
  <c r="AT257" i="1"/>
  <c r="AR259" i="1"/>
  <c r="AN267" i="1"/>
  <c r="AA256" i="1"/>
  <c r="AF256" i="1" s="1"/>
  <c r="Z256" i="1"/>
  <c r="AE256" i="1" s="1"/>
  <c r="Y256" i="1"/>
  <c r="AD256" i="1" s="1"/>
  <c r="AT259" i="1"/>
  <c r="AQ251" i="1"/>
  <c r="AT231" i="1"/>
  <c r="AS271" i="1"/>
  <c r="AP271" i="1"/>
  <c r="AQ259" i="1"/>
  <c r="AS231" i="1"/>
  <c r="AA246" i="1"/>
  <c r="AF246" i="1" s="1"/>
  <c r="Z246" i="1"/>
  <c r="AE246" i="1" s="1"/>
  <c r="Y246" i="1"/>
  <c r="AD246" i="1" s="1"/>
  <c r="AQ271" i="1"/>
  <c r="AN271" i="1"/>
  <c r="AM242" i="1"/>
  <c r="AN245" i="1"/>
  <c r="AO243" i="1"/>
  <c r="AU243" i="1"/>
  <c r="BF222" i="1"/>
  <c r="AT201" i="1"/>
  <c r="AU242" i="1"/>
  <c r="AN231" i="1"/>
  <c r="BF231" i="1" s="1"/>
  <c r="AQ201" i="1"/>
  <c r="AT208" i="1"/>
  <c r="AR218" i="1"/>
  <c r="AP200" i="1"/>
  <c r="AM190" i="1"/>
  <c r="AS190" i="1"/>
  <c r="AP190" i="1"/>
  <c r="AQ176" i="1"/>
  <c r="AM194" i="1"/>
  <c r="AS194" i="1"/>
  <c r="BF220" i="1"/>
  <c r="AM168" i="1"/>
  <c r="BF168" i="1" s="1"/>
  <c r="AS168" i="1"/>
  <c r="AS175" i="1"/>
  <c r="AQ160" i="1"/>
  <c r="AN160" i="1"/>
  <c r="AT162" i="1"/>
  <c r="AT155" i="1"/>
  <c r="AQ155" i="1"/>
  <c r="AN154" i="1"/>
  <c r="AT154" i="1"/>
  <c r="AS158" i="1"/>
  <c r="AA148" i="1"/>
  <c r="AF148" i="1" s="1"/>
  <c r="Z148" i="1"/>
  <c r="AE148" i="1" s="1"/>
  <c r="Y148" i="1"/>
  <c r="AD148" i="1" s="1"/>
  <c r="BF183" i="1"/>
  <c r="AT164" i="1"/>
  <c r="AP147" i="1"/>
  <c r="AM147" i="1"/>
  <c r="AN123" i="1"/>
  <c r="AT123" i="1"/>
  <c r="AQ123" i="1"/>
  <c r="AS100" i="1"/>
  <c r="AM100" i="1"/>
  <c r="AP100" i="1"/>
  <c r="Z98" i="1"/>
  <c r="AE98" i="1" s="1"/>
  <c r="Y98" i="1"/>
  <c r="AD98" i="1" s="1"/>
  <c r="AA98" i="1"/>
  <c r="AF98" i="1" s="1"/>
  <c r="AP46" i="1"/>
  <c r="AM46" i="1"/>
  <c r="AS46" i="1"/>
  <c r="AM44" i="1"/>
  <c r="AP44" i="1"/>
  <c r="AS44" i="1"/>
  <c r="AN43" i="1"/>
  <c r="AP10" i="1"/>
  <c r="AS10" i="1"/>
  <c r="AM10" i="1"/>
  <c r="AS263" i="1"/>
  <c r="AP263" i="1"/>
  <c r="AM233" i="1"/>
  <c r="AS233" i="1"/>
  <c r="AN225" i="1"/>
  <c r="AT225" i="1"/>
  <c r="AU186" i="1"/>
  <c r="AO186" i="1"/>
  <c r="AS142" i="1"/>
  <c r="AP142" i="1"/>
  <c r="AN147" i="1"/>
  <c r="AT147" i="1"/>
  <c r="AQ127" i="1"/>
  <c r="AN127" i="1"/>
  <c r="BF127" i="1" s="1"/>
  <c r="AA119" i="1"/>
  <c r="AF119" i="1" s="1"/>
  <c r="Z119" i="1"/>
  <c r="AE119" i="1" s="1"/>
  <c r="Y119" i="1"/>
  <c r="AD119" i="1" s="1"/>
  <c r="BF122" i="1"/>
  <c r="AS45" i="1"/>
  <c r="AP45" i="1"/>
  <c r="AM45" i="1"/>
  <c r="AO40" i="1"/>
  <c r="AU40" i="1"/>
  <c r="AR40" i="1"/>
  <c r="AN13" i="1"/>
  <c r="AT13" i="1"/>
  <c r="AQ13" i="1"/>
  <c r="AN8" i="1"/>
  <c r="AQ8" i="1"/>
  <c r="AN17" i="1"/>
  <c r="AQ17" i="1"/>
  <c r="AT17" i="1"/>
  <c r="AQ267" i="1"/>
  <c r="AS266" i="1"/>
  <c r="AS230" i="1"/>
  <c r="AP230" i="1"/>
  <c r="BF230" i="1" s="1"/>
  <c r="AN241" i="1"/>
  <c r="AQ241" i="1"/>
  <c r="AR261" i="1"/>
  <c r="AA253" i="1"/>
  <c r="AF253" i="1" s="1"/>
  <c r="Z253" i="1"/>
  <c r="AE253" i="1" s="1"/>
  <c r="Y253" i="1"/>
  <c r="AD253" i="1" s="1"/>
  <c r="AP244" i="1"/>
  <c r="AM244" i="1"/>
  <c r="BF244" i="1" s="1"/>
  <c r="AQ263" i="1"/>
  <c r="AN263" i="1"/>
  <c r="AR237" i="1"/>
  <c r="AO237" i="1"/>
  <c r="BF237" i="1" s="1"/>
  <c r="AU237" i="1"/>
  <c r="AO242" i="1"/>
  <c r="AQ266" i="1"/>
  <c r="AT266" i="1"/>
  <c r="AM206" i="1"/>
  <c r="AS206" i="1"/>
  <c r="AM258" i="1"/>
  <c r="AM235" i="1"/>
  <c r="AS235" i="1"/>
  <c r="AM200" i="1"/>
  <c r="BF200" i="1" s="1"/>
  <c r="Y248" i="1"/>
  <c r="AD248" i="1" s="1"/>
  <c r="AA248" i="1"/>
  <c r="AF248" i="1" s="1"/>
  <c r="Z248" i="1"/>
  <c r="AE248" i="1" s="1"/>
  <c r="AS201" i="1"/>
  <c r="AM201" i="1"/>
  <c r="AT245" i="1"/>
  <c r="AT180" i="1"/>
  <c r="AU190" i="1"/>
  <c r="AO190" i="1"/>
  <c r="AR190" i="1"/>
  <c r="BF211" i="1"/>
  <c r="AP192" i="1"/>
  <c r="AA165" i="1"/>
  <c r="AF165" i="1" s="1"/>
  <c r="Z165" i="1"/>
  <c r="AE165" i="1" s="1"/>
  <c r="Y165" i="1"/>
  <c r="AD165" i="1" s="1"/>
  <c r="BF212" i="1"/>
  <c r="AQ180" i="1"/>
  <c r="BF180" i="1" s="1"/>
  <c r="AT216" i="1"/>
  <c r="AO156" i="1"/>
  <c r="AU156" i="1"/>
  <c r="AR156" i="1"/>
  <c r="AO159" i="1"/>
  <c r="AQ153" i="1"/>
  <c r="AN153" i="1"/>
  <c r="AT153" i="1"/>
  <c r="BF153" i="1" s="1"/>
  <c r="AN176" i="1"/>
  <c r="AN152" i="1"/>
  <c r="AQ152" i="1"/>
  <c r="AS143" i="1"/>
  <c r="AP143" i="1"/>
  <c r="AM143" i="1"/>
  <c r="BF143" i="1" s="1"/>
  <c r="AT150" i="1"/>
  <c r="AQ150" i="1"/>
  <c r="AO135" i="1"/>
  <c r="AN120" i="1"/>
  <c r="AT120" i="1"/>
  <c r="AQ120" i="1"/>
  <c r="AR144" i="1"/>
  <c r="AU144" i="1"/>
  <c r="AT113" i="1"/>
  <c r="AN113" i="1"/>
  <c r="BF113" i="1" s="1"/>
  <c r="AS153" i="1"/>
  <c r="AR128" i="1"/>
  <c r="AU128" i="1"/>
  <c r="AO128" i="1"/>
  <c r="AM96" i="1"/>
  <c r="AS96" i="1"/>
  <c r="AP96" i="1"/>
  <c r="AR77" i="1"/>
  <c r="AU77" i="1"/>
  <c r="AN39" i="1"/>
  <c r="AQ39" i="1"/>
  <c r="AT39" i="1"/>
  <c r="AT24" i="1"/>
  <c r="AQ24" i="1"/>
  <c r="AN24" i="1"/>
  <c r="AR25" i="1"/>
  <c r="AO25" i="1"/>
  <c r="AU25" i="1"/>
  <c r="AN18" i="1"/>
  <c r="BF18" i="1" s="1"/>
  <c r="AQ18" i="1"/>
  <c r="AA281" i="1"/>
  <c r="AF281" i="1" s="1"/>
  <c r="Z281" i="1"/>
  <c r="AE281" i="1" s="1"/>
  <c r="Y281" i="1"/>
  <c r="AD281" i="1" s="1"/>
  <c r="AT217" i="1"/>
  <c r="AM210" i="1"/>
  <c r="AS210" i="1"/>
  <c r="AP182" i="1"/>
  <c r="AM182" i="1"/>
  <c r="AM174" i="1"/>
  <c r="AS174" i="1"/>
  <c r="AP174" i="1"/>
  <c r="AN97" i="1"/>
  <c r="AQ97" i="1"/>
  <c r="AN257" i="1"/>
  <c r="AA273" i="1"/>
  <c r="AF273" i="1" s="1"/>
  <c r="Z273" i="1"/>
  <c r="AE273" i="1" s="1"/>
  <c r="Y273" i="1"/>
  <c r="AD273" i="1" s="1"/>
  <c r="AA279" i="1"/>
  <c r="AF279" i="1" s="1"/>
  <c r="Y279" i="1"/>
  <c r="AD279" i="1" s="1"/>
  <c r="Z279" i="1"/>
  <c r="AE279" i="1" s="1"/>
  <c r="AQ276" i="1"/>
  <c r="AP266" i="1"/>
  <c r="BF266" i="1" s="1"/>
  <c r="AU261" i="1"/>
  <c r="Y249" i="1"/>
  <c r="AD249" i="1" s="1"/>
  <c r="Z249" i="1"/>
  <c r="AE249" i="1" s="1"/>
  <c r="AA249" i="1"/>
  <c r="AF249" i="1" s="1"/>
  <c r="AT241" i="1"/>
  <c r="AQ268" i="1"/>
  <c r="AU260" i="1"/>
  <c r="AR243" i="1"/>
  <c r="BF236" i="1"/>
  <c r="Y274" i="1"/>
  <c r="AD274" i="1" s="1"/>
  <c r="AA274" i="1"/>
  <c r="AF274" i="1" s="1"/>
  <c r="Z274" i="1"/>
  <c r="AE274" i="1" s="1"/>
  <c r="AN258" i="1"/>
  <c r="AS217" i="1"/>
  <c r="AT194" i="1"/>
  <c r="BF195" i="1"/>
  <c r="AU210" i="1"/>
  <c r="AN178" i="1"/>
  <c r="AT178" i="1"/>
  <c r="AM193" i="1"/>
  <c r="AS184" i="1"/>
  <c r="AM184" i="1"/>
  <c r="AQ217" i="1"/>
  <c r="BF217" i="1" s="1"/>
  <c r="AT190" i="1"/>
  <c r="AP194" i="1"/>
  <c r="AU172" i="1"/>
  <c r="AO172" i="1"/>
  <c r="AR172" i="1"/>
  <c r="AU164" i="1"/>
  <c r="AR164" i="1"/>
  <c r="AO164" i="1"/>
  <c r="AN164" i="1"/>
  <c r="AO158" i="1"/>
  <c r="AU158" i="1"/>
  <c r="AR158" i="1"/>
  <c r="AQ178" i="1"/>
  <c r="AN143" i="1"/>
  <c r="AA111" i="1"/>
  <c r="AF111" i="1" s="1"/>
  <c r="Z111" i="1"/>
  <c r="AE111" i="1" s="1"/>
  <c r="Y111" i="1"/>
  <c r="AD111" i="1" s="1"/>
  <c r="AR118" i="1"/>
  <c r="AO118" i="1"/>
  <c r="AU118" i="1"/>
  <c r="AO152" i="1"/>
  <c r="AU152" i="1"/>
  <c r="AO94" i="1"/>
  <c r="AU94" i="1"/>
  <c r="AR94" i="1"/>
  <c r="Z74" i="1"/>
  <c r="AE74" i="1" s="1"/>
  <c r="AA74" i="1"/>
  <c r="AF74" i="1" s="1"/>
  <c r="Y74" i="1"/>
  <c r="AD74" i="1" s="1"/>
  <c r="AS97" i="1"/>
  <c r="AM97" i="1"/>
  <c r="AP97" i="1"/>
  <c r="AQ43" i="1"/>
  <c r="AS85" i="1"/>
  <c r="AM85" i="1"/>
  <c r="BF50" i="1"/>
  <c r="AQ244" i="1"/>
  <c r="AN244" i="1"/>
  <c r="AT244" i="1"/>
  <c r="AM160" i="1"/>
  <c r="BF160" i="1" s="1"/>
  <c r="AS160" i="1"/>
  <c r="AT275" i="1"/>
  <c r="AQ275" i="1"/>
  <c r="BF275" i="1" s="1"/>
  <c r="AA272" i="1"/>
  <c r="AF272" i="1" s="1"/>
  <c r="Z272" i="1"/>
  <c r="AE272" i="1" s="1"/>
  <c r="Y272" i="1"/>
  <c r="AD272" i="1" s="1"/>
  <c r="AN269" i="1"/>
  <c r="AT269" i="1"/>
  <c r="BF269" i="1" s="1"/>
  <c r="AS238" i="1"/>
  <c r="AP238" i="1"/>
  <c r="AU280" i="1"/>
  <c r="AR280" i="1"/>
  <c r="AO280" i="1"/>
  <c r="AU252" i="1"/>
  <c r="BF240" i="1"/>
  <c r="AO259" i="1"/>
  <c r="AM241" i="1"/>
  <c r="AS241" i="1"/>
  <c r="AM260" i="1"/>
  <c r="AS260" i="1"/>
  <c r="BF234" i="1"/>
  <c r="AQ227" i="1"/>
  <c r="BF227" i="1" s="1"/>
  <c r="AO235" i="1"/>
  <c r="AU235" i="1"/>
  <c r="AM192" i="1"/>
  <c r="BF192" i="1" s="1"/>
  <c r="AT193" i="1"/>
  <c r="AU218" i="1"/>
  <c r="AP210" i="1"/>
  <c r="BF188" i="1"/>
  <c r="AO184" i="1"/>
  <c r="AU184" i="1"/>
  <c r="AU216" i="1"/>
  <c r="AR216" i="1"/>
  <c r="BF216" i="1" s="1"/>
  <c r="AP233" i="1"/>
  <c r="AM164" i="1"/>
  <c r="AS164" i="1"/>
  <c r="AP164" i="1"/>
  <c r="AP159" i="1"/>
  <c r="AM159" i="1"/>
  <c r="AM162" i="1"/>
  <c r="AS162" i="1"/>
  <c r="BF138" i="1"/>
  <c r="AS154" i="1"/>
  <c r="AM154" i="1"/>
  <c r="AQ128" i="1"/>
  <c r="AN128" i="1"/>
  <c r="AT128" i="1"/>
  <c r="AO150" i="1"/>
  <c r="AM116" i="1"/>
  <c r="AS116" i="1"/>
  <c r="AP116" i="1"/>
  <c r="AQ116" i="1"/>
  <c r="AT116" i="1"/>
  <c r="AN116" i="1"/>
  <c r="BF90" i="1"/>
  <c r="AT54" i="1"/>
  <c r="AN54" i="1"/>
  <c r="AQ54" i="1"/>
  <c r="AN81" i="1"/>
  <c r="AQ81" i="1"/>
  <c r="AT81" i="1"/>
  <c r="AR53" i="1"/>
  <c r="AO53" i="1"/>
  <c r="AT8" i="1"/>
  <c r="BF257" i="1"/>
  <c r="AU255" i="1"/>
  <c r="AR255" i="1"/>
  <c r="AO255" i="1"/>
  <c r="AN261" i="1"/>
  <c r="BF261" i="1" s="1"/>
  <c r="AT261" i="1"/>
  <c r="AN278" i="1"/>
  <c r="BF278" i="1" s="1"/>
  <c r="AT278" i="1"/>
  <c r="AU267" i="1"/>
  <c r="AR267" i="1"/>
  <c r="AN233" i="1"/>
  <c r="AQ233" i="1"/>
  <c r="AN280" i="1"/>
  <c r="AQ280" i="1"/>
  <c r="Y265" i="1"/>
  <c r="AD265" i="1" s="1"/>
  <c r="AA265" i="1"/>
  <c r="AF265" i="1" s="1"/>
  <c r="Z265" i="1"/>
  <c r="AE265" i="1" s="1"/>
  <c r="BF238" i="1"/>
  <c r="AM208" i="1"/>
  <c r="AS208" i="1"/>
  <c r="BF209" i="1"/>
  <c r="AS209" i="1"/>
  <c r="BF204" i="1"/>
  <c r="BF167" i="1"/>
  <c r="BF175" i="1"/>
  <c r="AN190" i="1"/>
  <c r="BF171" i="1"/>
  <c r="BF163" i="1"/>
  <c r="AO162" i="1"/>
  <c r="AU162" i="1"/>
  <c r="BF156" i="1"/>
  <c r="AM137" i="1"/>
  <c r="AS137" i="1"/>
  <c r="AU154" i="1"/>
  <c r="AR154" i="1"/>
  <c r="AO154" i="1"/>
  <c r="AS127" i="1"/>
  <c r="AP127" i="1"/>
  <c r="AO54" i="1"/>
  <c r="AU54" i="1"/>
  <c r="AR54" i="1"/>
  <c r="AT93" i="1"/>
  <c r="AN93" i="1"/>
  <c r="AQ93" i="1"/>
  <c r="BF52" i="1"/>
  <c r="BF64" i="1"/>
  <c r="AQ28" i="1"/>
  <c r="AN28" i="1"/>
  <c r="AT28" i="1"/>
  <c r="AN19" i="1"/>
  <c r="BF19" i="1" s="1"/>
  <c r="AT19" i="1"/>
  <c r="AQ19" i="1"/>
  <c r="AN2" i="1"/>
  <c r="AT2" i="1"/>
  <c r="AQ2" i="1"/>
  <c r="AA264" i="1"/>
  <c r="AF264" i="1" s="1"/>
  <c r="Z264" i="1"/>
  <c r="AE264" i="1" s="1"/>
  <c r="Y264" i="1"/>
  <c r="AD264" i="1" s="1"/>
  <c r="AA262" i="1"/>
  <c r="AF262" i="1" s="1"/>
  <c r="Y262" i="1"/>
  <c r="AD262" i="1" s="1"/>
  <c r="Z262" i="1"/>
  <c r="AE262" i="1" s="1"/>
  <c r="AQ254" i="1"/>
  <c r="BF254" i="1" s="1"/>
  <c r="AN254" i="1"/>
  <c r="AM268" i="1"/>
  <c r="BF268" i="1" s="1"/>
  <c r="AS268" i="1"/>
  <c r="AT251" i="1"/>
  <c r="AR252" i="1"/>
  <c r="AP258" i="1"/>
  <c r="AR229" i="1"/>
  <c r="AO229" i="1"/>
  <c r="BF229" i="1" s="1"/>
  <c r="AU229" i="1"/>
  <c r="AQ225" i="1"/>
  <c r="AM243" i="1"/>
  <c r="BF243" i="1" s="1"/>
  <c r="AS243" i="1"/>
  <c r="AM214" i="1"/>
  <c r="AS214" i="1"/>
  <c r="AP214" i="1"/>
  <c r="AM198" i="1"/>
  <c r="AS198" i="1"/>
  <c r="AP198" i="1"/>
  <c r="BF228" i="1"/>
  <c r="AP231" i="1"/>
  <c r="AR235" i="1"/>
  <c r="AT182" i="1"/>
  <c r="AQ182" i="1"/>
  <c r="AM202" i="1"/>
  <c r="AS202" i="1"/>
  <c r="BF221" i="1"/>
  <c r="AQ184" i="1"/>
  <c r="AT184" i="1"/>
  <c r="BF185" i="1"/>
  <c r="BF223" i="1"/>
  <c r="AQ174" i="1"/>
  <c r="AR177" i="1"/>
  <c r="AO177" i="1"/>
  <c r="AS170" i="1"/>
  <c r="AM170" i="1"/>
  <c r="BF170" i="1" s="1"/>
  <c r="BF161" i="1"/>
  <c r="BF157" i="1"/>
  <c r="AQ147" i="1"/>
  <c r="AQ135" i="1"/>
  <c r="AN135" i="1"/>
  <c r="BF135" i="1" s="1"/>
  <c r="BF172" i="1"/>
  <c r="AS135" i="1"/>
  <c r="AP135" i="1"/>
  <c r="AU177" i="1"/>
  <c r="AS136" i="1"/>
  <c r="AP136" i="1"/>
  <c r="AP152" i="1"/>
  <c r="AM152" i="1"/>
  <c r="AS152" i="1"/>
  <c r="Y134" i="1"/>
  <c r="AD134" i="1" s="1"/>
  <c r="AA134" i="1"/>
  <c r="AF134" i="1" s="1"/>
  <c r="Z134" i="1"/>
  <c r="AE134" i="1" s="1"/>
  <c r="AT100" i="1"/>
  <c r="AN100" i="1"/>
  <c r="AS89" i="1"/>
  <c r="AM89" i="1"/>
  <c r="AP89" i="1"/>
  <c r="BF106" i="1"/>
  <c r="AS114" i="1"/>
  <c r="AM114" i="1"/>
  <c r="AP114" i="1"/>
  <c r="AT103" i="1"/>
  <c r="AQ103" i="1"/>
  <c r="AN103" i="1"/>
  <c r="AS80" i="1"/>
  <c r="AM80" i="1"/>
  <c r="AP80" i="1"/>
  <c r="AN250" i="1"/>
  <c r="BF250" i="1" s="1"/>
  <c r="AP242" i="1"/>
  <c r="AM271" i="1"/>
  <c r="BF271" i="1" s="1"/>
  <c r="AM263" i="1"/>
  <c r="BF263" i="1" s="1"/>
  <c r="AS232" i="1"/>
  <c r="AP232" i="1"/>
  <c r="BF232" i="1" s="1"/>
  <c r="AT227" i="1"/>
  <c r="AM225" i="1"/>
  <c r="AS225" i="1"/>
  <c r="AT215" i="1"/>
  <c r="BF215" i="1" s="1"/>
  <c r="AP260" i="1"/>
  <c r="BF245" i="1"/>
  <c r="AU233" i="1"/>
  <c r="AP206" i="1"/>
  <c r="BF181" i="1"/>
  <c r="AA270" i="1"/>
  <c r="AF270" i="1" s="1"/>
  <c r="Y270" i="1"/>
  <c r="AD270" i="1" s="1"/>
  <c r="Z270" i="1"/>
  <c r="AE270" i="1" s="1"/>
  <c r="AN202" i="1"/>
  <c r="AQ202" i="1"/>
  <c r="AR186" i="1"/>
  <c r="BF178" i="1"/>
  <c r="AM166" i="1"/>
  <c r="BF166" i="1" s="1"/>
  <c r="AS166" i="1"/>
  <c r="AP166" i="1"/>
  <c r="AM218" i="1"/>
  <c r="BF218" i="1" s="1"/>
  <c r="AS218" i="1"/>
  <c r="AS176" i="1"/>
  <c r="AM176" i="1"/>
  <c r="BF176" i="1" s="1"/>
  <c r="AN155" i="1"/>
  <c r="BF155" i="1" s="1"/>
  <c r="AM142" i="1"/>
  <c r="BF142" i="1" s="1"/>
  <c r="AP146" i="1"/>
  <c r="AT170" i="1"/>
  <c r="AT152" i="1"/>
  <c r="AT174" i="1"/>
  <c r="AO146" i="1"/>
  <c r="AR146" i="1"/>
  <c r="AS146" i="1"/>
  <c r="AM123" i="1"/>
  <c r="BF123" i="1" s="1"/>
  <c r="AS123" i="1"/>
  <c r="AP123" i="1"/>
  <c r="BF125" i="1"/>
  <c r="AM118" i="1"/>
  <c r="AS118" i="1"/>
  <c r="AO77" i="1"/>
  <c r="AP39" i="1"/>
  <c r="AM39" i="1"/>
  <c r="AU28" i="1"/>
  <c r="AO28" i="1"/>
  <c r="BF28" i="1" s="1"/>
  <c r="AR28" i="1"/>
  <c r="AM144" i="1"/>
  <c r="AU136" i="1"/>
  <c r="AN118" i="1"/>
  <c r="BF115" i="1"/>
  <c r="AP77" i="1"/>
  <c r="AT70" i="1"/>
  <c r="AP104" i="1"/>
  <c r="BF104" i="1" s="1"/>
  <c r="AM95" i="1"/>
  <c r="AP95" i="1"/>
  <c r="AU93" i="1"/>
  <c r="AA59" i="1"/>
  <c r="AF59" i="1" s="1"/>
  <c r="Z59" i="1"/>
  <c r="AE59" i="1" s="1"/>
  <c r="Y59" i="1"/>
  <c r="AD59" i="1" s="1"/>
  <c r="AT101" i="1"/>
  <c r="AM63" i="1"/>
  <c r="BF63" i="1" s="1"/>
  <c r="AQ49" i="1"/>
  <c r="AN77" i="1"/>
  <c r="AM68" i="1"/>
  <c r="AU103" i="1"/>
  <c r="BF79" i="1"/>
  <c r="BF43" i="1"/>
  <c r="AN49" i="1"/>
  <c r="AS32" i="1"/>
  <c r="AR17" i="1"/>
  <c r="BF17" i="1" s="1"/>
  <c r="AS31" i="1"/>
  <c r="BF31" i="1" s="1"/>
  <c r="AU13" i="1"/>
  <c r="AU39" i="1"/>
  <c r="AU26" i="1"/>
  <c r="AU20" i="1"/>
  <c r="BF20" i="1" s="1"/>
  <c r="BF29" i="1"/>
  <c r="AO10" i="1"/>
  <c r="AO13" i="1"/>
  <c r="BF13" i="1" s="1"/>
  <c r="AR23" i="1"/>
  <c r="AM4" i="1"/>
  <c r="AR102" i="1"/>
  <c r="AO102" i="1"/>
  <c r="BF102" i="1" s="1"/>
  <c r="BF93" i="1"/>
  <c r="Y73" i="1"/>
  <c r="AD73" i="1" s="1"/>
  <c r="AA73" i="1"/>
  <c r="AF73" i="1" s="1"/>
  <c r="Z73" i="1"/>
  <c r="AE73" i="1" s="1"/>
  <c r="AN96" i="1"/>
  <c r="AQ52" i="1"/>
  <c r="AT35" i="1"/>
  <c r="AN35" i="1"/>
  <c r="AP30" i="1"/>
  <c r="AS30" i="1"/>
  <c r="AN45" i="1"/>
  <c r="AA33" i="1"/>
  <c r="AF33" i="1" s="1"/>
  <c r="Z33" i="1"/>
  <c r="AE33" i="1" s="1"/>
  <c r="Y33" i="1"/>
  <c r="AD33" i="1" s="1"/>
  <c r="AT25" i="1"/>
  <c r="AN25" i="1"/>
  <c r="AN36" i="1"/>
  <c r="BF36" i="1" s="1"/>
  <c r="AT36" i="1"/>
  <c r="BF8" i="1"/>
  <c r="BF169" i="1"/>
  <c r="AN151" i="1"/>
  <c r="BF151" i="1" s="1"/>
  <c r="AT151" i="1"/>
  <c r="AO136" i="1"/>
  <c r="BF136" i="1" s="1"/>
  <c r="AO147" i="1"/>
  <c r="AU147" i="1"/>
  <c r="AN142" i="1"/>
  <c r="AQ142" i="1"/>
  <c r="AT112" i="1"/>
  <c r="AN146" i="1"/>
  <c r="BF146" i="1" s="1"/>
  <c r="AT146" i="1"/>
  <c r="AR137" i="1"/>
  <c r="AQ112" i="1"/>
  <c r="BF112" i="1" s="1"/>
  <c r="AA108" i="1"/>
  <c r="AF108" i="1" s="1"/>
  <c r="Z108" i="1"/>
  <c r="AE108" i="1" s="1"/>
  <c r="Y108" i="1"/>
  <c r="AD108" i="1" s="1"/>
  <c r="AA86" i="1"/>
  <c r="AF86" i="1" s="1"/>
  <c r="Z86" i="1"/>
  <c r="AE86" i="1" s="1"/>
  <c r="Y86" i="1"/>
  <c r="AD86" i="1" s="1"/>
  <c r="Y72" i="1"/>
  <c r="AD72" i="1" s="1"/>
  <c r="AA72" i="1"/>
  <c r="AF72" i="1" s="1"/>
  <c r="Z72" i="1"/>
  <c r="AE72" i="1" s="1"/>
  <c r="AA60" i="1"/>
  <c r="AF60" i="1" s="1"/>
  <c r="Z60" i="1"/>
  <c r="AE60" i="1" s="1"/>
  <c r="Y60" i="1"/>
  <c r="AD60" i="1" s="1"/>
  <c r="AR56" i="1"/>
  <c r="BF56" i="1" s="1"/>
  <c r="AO56" i="1"/>
  <c r="BF82" i="1"/>
  <c r="BF47" i="1"/>
  <c r="AR81" i="1"/>
  <c r="AR64" i="1"/>
  <c r="AA65" i="1"/>
  <c r="AF65" i="1" s="1"/>
  <c r="Z65" i="1"/>
  <c r="AE65" i="1" s="1"/>
  <c r="Y65" i="1"/>
  <c r="AD65" i="1" s="1"/>
  <c r="AS38" i="1"/>
  <c r="AN30" i="1"/>
  <c r="AT30" i="1"/>
  <c r="AU34" i="1"/>
  <c r="AU18" i="1"/>
  <c r="AR34" i="1"/>
  <c r="AU32" i="1"/>
  <c r="AU17" i="1"/>
  <c r="AT16" i="1"/>
  <c r="AN16" i="1"/>
  <c r="BF16" i="1" s="1"/>
  <c r="AT26" i="1"/>
  <c r="BF84" i="1"/>
  <c r="Y107" i="1"/>
  <c r="AD107" i="1" s="1"/>
  <c r="AA107" i="1"/>
  <c r="AF107" i="1" s="1"/>
  <c r="Z107" i="1"/>
  <c r="AE107" i="1" s="1"/>
  <c r="AS104" i="1"/>
  <c r="Y71" i="1"/>
  <c r="AD71" i="1" s="1"/>
  <c r="AA71" i="1"/>
  <c r="AF71" i="1" s="1"/>
  <c r="Z71" i="1"/>
  <c r="AE71" i="1" s="1"/>
  <c r="BF54" i="1"/>
  <c r="BF62" i="1"/>
  <c r="AT80" i="1"/>
  <c r="AT46" i="1"/>
  <c r="BF21" i="1"/>
  <c r="AM38" i="1"/>
  <c r="AR39" i="1"/>
  <c r="BF15" i="1"/>
  <c r="AM32" i="1"/>
  <c r="BF32" i="1" s="1"/>
  <c r="AM26" i="1"/>
  <c r="AU4" i="1"/>
  <c r="BF133" i="1"/>
  <c r="BF121" i="1"/>
  <c r="AR127" i="1"/>
  <c r="AO127" i="1"/>
  <c r="AQ130" i="1"/>
  <c r="BF130" i="1" s="1"/>
  <c r="AN158" i="1"/>
  <c r="BF158" i="1" s="1"/>
  <c r="AQ158" i="1"/>
  <c r="AT130" i="1"/>
  <c r="BF117" i="1"/>
  <c r="AM109" i="1"/>
  <c r="AO114" i="1"/>
  <c r="AU114" i="1"/>
  <c r="AN114" i="1"/>
  <c r="AQ114" i="1"/>
  <c r="AM105" i="1"/>
  <c r="BF105" i="1" s="1"/>
  <c r="AT118" i="1"/>
  <c r="BF88" i="1"/>
  <c r="AA55" i="1"/>
  <c r="AF55" i="1" s="1"/>
  <c r="Z55" i="1"/>
  <c r="AE55" i="1" s="1"/>
  <c r="Y55" i="1"/>
  <c r="AD55" i="1" s="1"/>
  <c r="AM53" i="1"/>
  <c r="AS53" i="1"/>
  <c r="AA66" i="1"/>
  <c r="AF66" i="1" s="1"/>
  <c r="Z66" i="1"/>
  <c r="AE66" i="1" s="1"/>
  <c r="Y66" i="1"/>
  <c r="AD66" i="1" s="1"/>
  <c r="AP69" i="1"/>
  <c r="AQ70" i="1"/>
  <c r="AU81" i="1"/>
  <c r="AQ46" i="1"/>
  <c r="AM81" i="1"/>
  <c r="AA67" i="1"/>
  <c r="AF67" i="1" s="1"/>
  <c r="Z67" i="1"/>
  <c r="AE67" i="1" s="1"/>
  <c r="Y67" i="1"/>
  <c r="AD67" i="1" s="1"/>
  <c r="BF49" i="1"/>
  <c r="AR44" i="1"/>
  <c r="AO44" i="1"/>
  <c r="AN34" i="1"/>
  <c r="BF34" i="1" s="1"/>
  <c r="AT34" i="1"/>
  <c r="AO23" i="1"/>
  <c r="BF23" i="1" s="1"/>
  <c r="AO18" i="1"/>
  <c r="AR32" i="1"/>
  <c r="BF35" i="1"/>
  <c r="BF24" i="1"/>
  <c r="AS9" i="1"/>
  <c r="BF9" i="1" s="1"/>
  <c r="AQ26" i="1"/>
  <c r="AT38" i="1"/>
  <c r="AN38" i="1"/>
  <c r="AU29" i="1"/>
  <c r="AT14" i="1"/>
  <c r="AN14" i="1"/>
  <c r="BF14" i="1" s="1"/>
  <c r="AO2" i="1"/>
  <c r="AT27" i="1"/>
  <c r="AT22" i="1"/>
  <c r="BF22" i="1" s="1"/>
  <c r="AT23" i="1"/>
  <c r="AU2" i="1"/>
  <c r="AT15" i="1"/>
  <c r="BF177" i="1"/>
  <c r="Y149" i="1"/>
  <c r="AD149" i="1" s="1"/>
  <c r="AA149" i="1"/>
  <c r="AF149" i="1" s="1"/>
  <c r="Z149" i="1"/>
  <c r="AE149" i="1" s="1"/>
  <c r="AP144" i="1"/>
  <c r="AU116" i="1"/>
  <c r="AO116" i="1"/>
  <c r="AR110" i="1"/>
  <c r="AO110" i="1"/>
  <c r="AU110" i="1"/>
  <c r="BF110" i="1" s="1"/>
  <c r="AP126" i="1"/>
  <c r="BF126" i="1" s="1"/>
  <c r="AQ95" i="1"/>
  <c r="AN95" i="1"/>
  <c r="AP81" i="1"/>
  <c r="AP68" i="1"/>
  <c r="AA61" i="1"/>
  <c r="AF61" i="1" s="1"/>
  <c r="Z61" i="1"/>
  <c r="AE61" i="1" s="1"/>
  <c r="Y61" i="1"/>
  <c r="AD61" i="1" s="1"/>
  <c r="BF70" i="1"/>
  <c r="BF37" i="1"/>
  <c r="AS25" i="1"/>
  <c r="AP25" i="1"/>
  <c r="BF25" i="1" s="1"/>
  <c r="AM30" i="1"/>
  <c r="BF30" i="1" s="1"/>
  <c r="BF27" i="1"/>
  <c r="BF140" i="1"/>
  <c r="AM120" i="1"/>
  <c r="BF120" i="1" s="1"/>
  <c r="AS120" i="1"/>
  <c r="BF124" i="1"/>
  <c r="Y132" i="1"/>
  <c r="AD132" i="1" s="1"/>
  <c r="AA132" i="1"/>
  <c r="AF132" i="1" s="1"/>
  <c r="Z132" i="1"/>
  <c r="AE132" i="1" s="1"/>
  <c r="BF131" i="1"/>
  <c r="AP109" i="1"/>
  <c r="AA78" i="1"/>
  <c r="AF78" i="1" s="1"/>
  <c r="Z78" i="1"/>
  <c r="AE78" i="1" s="1"/>
  <c r="Y78" i="1"/>
  <c r="AD78" i="1" s="1"/>
  <c r="AT109" i="1"/>
  <c r="AN109" i="1"/>
  <c r="AN94" i="1"/>
  <c r="BF94" i="1" s="1"/>
  <c r="BF103" i="1"/>
  <c r="BF58" i="1"/>
  <c r="AQ101" i="1"/>
  <c r="BF101" i="1" s="1"/>
  <c r="AQ68" i="1"/>
  <c r="AQ53" i="1"/>
  <c r="AM77" i="1"/>
  <c r="BF77" i="1" s="1"/>
  <c r="AT53" i="1"/>
  <c r="AM69" i="1"/>
  <c r="AU102" i="1"/>
  <c r="BF11" i="1"/>
  <c r="AM40" i="1"/>
  <c r="BF40" i="1" s="1"/>
  <c r="AQ23" i="1"/>
  <c r="AN48" i="1"/>
  <c r="BF48" i="1" s="1"/>
  <c r="AM2" i="1"/>
  <c r="L649" i="3"/>
  <c r="L641" i="3"/>
  <c r="L535" i="3"/>
  <c r="L471" i="3"/>
  <c r="L403" i="3"/>
  <c r="L336" i="3"/>
  <c r="L277" i="3"/>
  <c r="L162" i="3"/>
  <c r="L128" i="3"/>
  <c r="L71" i="3"/>
  <c r="L25" i="3"/>
  <c r="L639" i="3"/>
  <c r="L631" i="3"/>
  <c r="L534" i="3"/>
  <c r="L470" i="3"/>
  <c r="L402" i="3"/>
  <c r="L343" i="3"/>
  <c r="L267" i="3"/>
  <c r="L165" i="3"/>
  <c r="L137" i="3"/>
  <c r="L629" i="3"/>
  <c r="L621" i="3"/>
  <c r="L532" i="3"/>
  <c r="L468" i="3"/>
  <c r="L396" i="3"/>
  <c r="L344" i="3"/>
  <c r="L257" i="3"/>
  <c r="L158" i="3"/>
  <c r="L136" i="3"/>
  <c r="L72" i="3"/>
  <c r="L18" i="3"/>
  <c r="L619" i="3"/>
  <c r="L611" i="3"/>
  <c r="L537" i="3"/>
  <c r="L473" i="3"/>
  <c r="L409" i="3"/>
  <c r="L345" i="3"/>
  <c r="L247" i="3"/>
  <c r="L166" i="3"/>
  <c r="L131" i="3"/>
  <c r="L67" i="3"/>
  <c r="L19" i="3"/>
  <c r="L648" i="3"/>
  <c r="L640" i="3"/>
  <c r="L530" i="3"/>
  <c r="L466" i="3"/>
  <c r="L400" i="3"/>
  <c r="L335" i="3"/>
  <c r="L276" i="3"/>
  <c r="L160" i="3"/>
  <c r="L123" i="3"/>
  <c r="L66" i="3"/>
  <c r="L23" i="3"/>
  <c r="L638" i="3"/>
  <c r="L630" i="3"/>
  <c r="L533" i="3"/>
  <c r="L469" i="3"/>
  <c r="L397" i="3"/>
  <c r="L342" i="3"/>
  <c r="L266" i="3"/>
  <c r="L159" i="3"/>
  <c r="L132" i="3"/>
  <c r="L628" i="3"/>
  <c r="L620" i="3"/>
  <c r="L531" i="3"/>
  <c r="L467" i="3"/>
  <c r="L395" i="3"/>
  <c r="L337" i="3"/>
  <c r="L256" i="3"/>
  <c r="L156" i="3"/>
  <c r="L135" i="3"/>
  <c r="L65" i="3"/>
  <c r="L17" i="3"/>
  <c r="L618" i="3"/>
  <c r="L610" i="3"/>
  <c r="L536" i="3"/>
  <c r="L472" i="3"/>
  <c r="L398" i="3"/>
  <c r="L334" i="3"/>
  <c r="L246" i="3"/>
  <c r="L164" i="3"/>
  <c r="L119" i="3"/>
  <c r="L61" i="3"/>
  <c r="L10" i="3"/>
  <c r="L647" i="3"/>
  <c r="L519" i="3"/>
  <c r="L455" i="3"/>
  <c r="L389" i="3"/>
  <c r="L328" i="3"/>
  <c r="L275" i="3"/>
  <c r="L150" i="3"/>
  <c r="L114" i="3"/>
  <c r="L59" i="3"/>
  <c r="L4" i="3"/>
  <c r="L637" i="3"/>
  <c r="L520" i="3"/>
  <c r="L456" i="3"/>
  <c r="L393" i="3"/>
  <c r="L329" i="3"/>
  <c r="L265" i="3"/>
  <c r="L152" i="3"/>
  <c r="L118" i="3"/>
  <c r="L627" i="3"/>
  <c r="L518" i="3"/>
  <c r="L454" i="3"/>
  <c r="L387" i="3"/>
  <c r="L320" i="3"/>
  <c r="L255" i="3"/>
  <c r="L151" i="3"/>
  <c r="L116" i="3"/>
  <c r="L60" i="3"/>
  <c r="L9" i="3"/>
  <c r="L617" i="3"/>
  <c r="L521" i="3"/>
  <c r="L457" i="3"/>
  <c r="L391" i="3"/>
  <c r="L327" i="3"/>
  <c r="L245" i="3"/>
  <c r="L153" i="3"/>
  <c r="L108" i="3"/>
  <c r="L53" i="3"/>
  <c r="L8" i="3"/>
  <c r="L646" i="3"/>
  <c r="L514" i="3"/>
  <c r="L450" i="3"/>
  <c r="L386" i="3"/>
  <c r="L319" i="3"/>
  <c r="L274" i="3"/>
  <c r="L146" i="3"/>
  <c r="L111" i="3"/>
  <c r="L55" i="3"/>
  <c r="L3" i="3"/>
  <c r="L636" i="3"/>
  <c r="L515" i="3"/>
  <c r="L451" i="3"/>
  <c r="L384" i="3"/>
  <c r="L326" i="3"/>
  <c r="L264" i="3"/>
  <c r="L148" i="3"/>
  <c r="L107" i="3"/>
  <c r="L626" i="3"/>
  <c r="L516" i="3"/>
  <c r="L452" i="3"/>
  <c r="L380" i="3"/>
  <c r="L318" i="3"/>
  <c r="L254" i="3"/>
  <c r="L147" i="3"/>
  <c r="L109" i="3"/>
  <c r="L54" i="3"/>
  <c r="L2" i="3"/>
  <c r="L616" i="3"/>
  <c r="L517" i="3"/>
  <c r="L453" i="3"/>
  <c r="L388" i="3"/>
  <c r="L321" i="3"/>
  <c r="L244" i="3"/>
  <c r="L98" i="3"/>
  <c r="L45" i="3"/>
  <c r="L645" i="3"/>
  <c r="L567" i="3"/>
  <c r="L503" i="3"/>
  <c r="L431" i="3"/>
  <c r="L370" i="3"/>
  <c r="L301" i="3"/>
  <c r="L281" i="3"/>
  <c r="L273" i="3"/>
  <c r="L100" i="3"/>
  <c r="L46" i="3"/>
  <c r="L635" i="3"/>
  <c r="L565" i="3"/>
  <c r="L501" i="3"/>
  <c r="L435" i="3"/>
  <c r="L373" i="3"/>
  <c r="L306" i="3"/>
  <c r="L271" i="3"/>
  <c r="L263" i="3"/>
  <c r="L104" i="3"/>
  <c r="L625" i="3"/>
  <c r="L569" i="3"/>
  <c r="L505" i="3"/>
  <c r="L437" i="3"/>
  <c r="L372" i="3"/>
  <c r="L309" i="3"/>
  <c r="L261" i="3"/>
  <c r="L253" i="3"/>
  <c r="L103" i="3"/>
  <c r="L44" i="3"/>
  <c r="L615" i="3"/>
  <c r="L568" i="3"/>
  <c r="L504" i="3"/>
  <c r="L432" i="3"/>
  <c r="L371" i="3"/>
  <c r="L308" i="3"/>
  <c r="L251" i="3"/>
  <c r="L243" i="3"/>
  <c r="L97" i="3"/>
  <c r="L39" i="3"/>
  <c r="L644" i="3"/>
  <c r="L564" i="3"/>
  <c r="L500" i="3"/>
  <c r="L430" i="3"/>
  <c r="L365" i="3"/>
  <c r="L299" i="3"/>
  <c r="L280" i="3"/>
  <c r="L272" i="3"/>
  <c r="L93" i="3"/>
  <c r="L40" i="3"/>
  <c r="L634" i="3"/>
  <c r="L562" i="3"/>
  <c r="L498" i="3"/>
  <c r="L426" i="3"/>
  <c r="L364" i="3"/>
  <c r="L300" i="3"/>
  <c r="L270" i="3"/>
  <c r="L262" i="3"/>
  <c r="L95" i="3"/>
  <c r="L624" i="3"/>
  <c r="L563" i="3"/>
  <c r="L499" i="3"/>
  <c r="L434" i="3"/>
  <c r="L363" i="3"/>
  <c r="L307" i="3"/>
  <c r="L260" i="3"/>
  <c r="L252" i="3"/>
  <c r="L96" i="3"/>
  <c r="L38" i="3"/>
  <c r="L614" i="3"/>
  <c r="L566" i="3"/>
  <c r="L502" i="3"/>
  <c r="L429" i="3"/>
  <c r="L362" i="3"/>
  <c r="L298" i="3"/>
  <c r="L250" i="3"/>
  <c r="L242" i="3"/>
  <c r="L85" i="3"/>
  <c r="L32" i="3"/>
  <c r="L643" i="3"/>
  <c r="L549" i="3"/>
  <c r="L485" i="3"/>
  <c r="L425" i="3"/>
  <c r="L357" i="3"/>
  <c r="L290" i="3"/>
  <c r="L279" i="3"/>
  <c r="L89" i="3"/>
  <c r="L33" i="3"/>
  <c r="L633" i="3"/>
  <c r="L552" i="3"/>
  <c r="L488" i="3"/>
  <c r="L419" i="3"/>
  <c r="L355" i="3"/>
  <c r="L293" i="3"/>
  <c r="L269" i="3"/>
  <c r="L77" i="3"/>
  <c r="L623" i="3"/>
  <c r="L551" i="3"/>
  <c r="L487" i="3"/>
  <c r="L424" i="3"/>
  <c r="L356" i="3"/>
  <c r="L291" i="3"/>
  <c r="L259" i="3"/>
  <c r="L86" i="3"/>
  <c r="L34" i="3"/>
  <c r="L613" i="3"/>
  <c r="L553" i="3"/>
  <c r="L489" i="3"/>
  <c r="L422" i="3"/>
  <c r="L349" i="3"/>
  <c r="L284" i="3"/>
  <c r="L249" i="3"/>
  <c r="L80" i="3"/>
  <c r="L26" i="3"/>
  <c r="L642" i="3"/>
  <c r="L548" i="3"/>
  <c r="L484" i="3"/>
  <c r="L416" i="3"/>
  <c r="L346" i="3"/>
  <c r="L285" i="3"/>
  <c r="L278" i="3"/>
  <c r="L78" i="3"/>
  <c r="L27" i="3"/>
  <c r="L632" i="3"/>
  <c r="L547" i="3"/>
  <c r="L483" i="3"/>
  <c r="L414" i="3"/>
  <c r="L354" i="3"/>
  <c r="L292" i="3"/>
  <c r="L268" i="3"/>
  <c r="L74" i="3"/>
  <c r="L622" i="3"/>
  <c r="L550" i="3"/>
  <c r="L486" i="3"/>
  <c r="L417" i="3"/>
  <c r="L347" i="3"/>
  <c r="L282" i="3"/>
  <c r="L258" i="3"/>
  <c r="L81" i="3"/>
  <c r="L28" i="3"/>
  <c r="L612" i="3"/>
  <c r="L546" i="3"/>
  <c r="L482" i="3"/>
  <c r="L413" i="3"/>
  <c r="L348" i="3"/>
  <c r="L283" i="3"/>
  <c r="L248" i="3"/>
  <c r="L134" i="3"/>
  <c r="L73" i="3"/>
  <c r="L24" i="3"/>
  <c r="L149" i="3"/>
  <c r="T44" i="7"/>
  <c r="I4" i="7"/>
  <c r="AO400" i="3" l="1"/>
  <c r="AO587" i="3"/>
  <c r="AO110" i="3"/>
  <c r="AO109" i="3"/>
  <c r="AO113" i="3"/>
  <c r="AO112" i="3"/>
  <c r="AO143" i="3"/>
  <c r="AO142" i="3"/>
  <c r="AO140" i="3"/>
  <c r="AO172" i="3"/>
  <c r="AO248" i="3"/>
  <c r="AO254" i="3"/>
  <c r="AO168" i="3"/>
  <c r="AO567" i="3"/>
  <c r="AO164" i="3"/>
  <c r="AO146" i="3"/>
  <c r="AO402" i="3"/>
  <c r="AO116" i="3"/>
  <c r="AO151" i="3"/>
  <c r="AO150" i="3"/>
  <c r="AO182" i="3"/>
  <c r="AO278" i="3"/>
  <c r="AO434" i="3"/>
  <c r="AO492" i="3"/>
  <c r="AO393" i="3"/>
  <c r="AO166" i="3"/>
  <c r="AO129" i="3"/>
  <c r="AO218" i="3"/>
  <c r="AO270" i="3"/>
  <c r="AO92" i="3"/>
  <c r="AO74" i="3"/>
  <c r="AO106" i="3"/>
  <c r="AO84" i="3"/>
  <c r="AO108" i="3"/>
  <c r="AO82" i="3"/>
  <c r="AO148" i="3"/>
  <c r="AO96" i="3"/>
  <c r="AO157" i="3"/>
  <c r="AO241" i="3"/>
  <c r="AO158" i="3"/>
  <c r="AN142" i="2"/>
  <c r="AT142" i="2"/>
  <c r="AQ142" i="2"/>
  <c r="AS173" i="2"/>
  <c r="AP173" i="2"/>
  <c r="AM173" i="2"/>
  <c r="AU77" i="2"/>
  <c r="AO77" i="2"/>
  <c r="AR77" i="2"/>
  <c r="AP204" i="2"/>
  <c r="AM204" i="2"/>
  <c r="AS204" i="2"/>
  <c r="AP92" i="2"/>
  <c r="AM92" i="2"/>
  <c r="AS92" i="2"/>
  <c r="AQ219" i="2"/>
  <c r="AT219" i="2"/>
  <c r="AN219" i="2"/>
  <c r="AN177" i="2"/>
  <c r="AT177" i="2"/>
  <c r="AQ177" i="2"/>
  <c r="AT91" i="2"/>
  <c r="AM154" i="2"/>
  <c r="AP154" i="2"/>
  <c r="AS154" i="2"/>
  <c r="AS330" i="2"/>
  <c r="AP330" i="2"/>
  <c r="AM330" i="2"/>
  <c r="AP344" i="2"/>
  <c r="AS344" i="2"/>
  <c r="AM344" i="2"/>
  <c r="AO285" i="2"/>
  <c r="AU285" i="2"/>
  <c r="AR285" i="2"/>
  <c r="AS341" i="2"/>
  <c r="AM341" i="2"/>
  <c r="AP341" i="2"/>
  <c r="AO283" i="2"/>
  <c r="AU283" i="2"/>
  <c r="AR283" i="2"/>
  <c r="AM366" i="2"/>
  <c r="AP366" i="2"/>
  <c r="AS366" i="2"/>
  <c r="AQ342" i="2"/>
  <c r="AN342" i="2"/>
  <c r="AT342" i="2"/>
  <c r="AM134" i="2"/>
  <c r="AP134" i="2"/>
  <c r="AS134" i="2"/>
  <c r="AR335" i="2"/>
  <c r="AU335" i="2"/>
  <c r="AO335" i="2"/>
  <c r="AM362" i="2"/>
  <c r="AP362" i="2"/>
  <c r="AS362" i="2"/>
  <c r="AU115" i="2"/>
  <c r="AO115" i="2"/>
  <c r="AR115" i="2"/>
  <c r="AR142" i="2"/>
  <c r="AU142" i="2"/>
  <c r="AO142" i="2"/>
  <c r="AP186" i="2"/>
  <c r="AM186" i="2"/>
  <c r="AS186" i="2"/>
  <c r="AN173" i="2"/>
  <c r="AQ173" i="2"/>
  <c r="AT173" i="2"/>
  <c r="AN68" i="2"/>
  <c r="AT68" i="2"/>
  <c r="AQ68" i="2"/>
  <c r="AR204" i="2"/>
  <c r="AO204" i="2"/>
  <c r="AU204" i="2"/>
  <c r="AN92" i="2"/>
  <c r="AT92" i="2"/>
  <c r="AQ92" i="2"/>
  <c r="AM91" i="2"/>
  <c r="AO219" i="2"/>
  <c r="AU219" i="2"/>
  <c r="AR219" i="2"/>
  <c r="AU177" i="2"/>
  <c r="AR177" i="2"/>
  <c r="AO177" i="2"/>
  <c r="AQ253" i="2"/>
  <c r="AN253" i="2"/>
  <c r="AT253" i="2"/>
  <c r="AN154" i="2"/>
  <c r="AQ154" i="2"/>
  <c r="AT154" i="2"/>
  <c r="AQ330" i="2"/>
  <c r="AT330" i="2"/>
  <c r="AN330" i="2"/>
  <c r="AU344" i="2"/>
  <c r="AR344" i="2"/>
  <c r="AO344" i="2"/>
  <c r="AT348" i="2"/>
  <c r="AN348" i="2"/>
  <c r="AQ348" i="2"/>
  <c r="AN341" i="2"/>
  <c r="AQ341" i="2"/>
  <c r="AT341" i="2"/>
  <c r="AM283" i="2"/>
  <c r="AP283" i="2"/>
  <c r="AS283" i="2"/>
  <c r="AM342" i="2"/>
  <c r="AP342" i="2"/>
  <c r="AS342" i="2"/>
  <c r="AN134" i="2"/>
  <c r="AT134" i="2"/>
  <c r="AQ134" i="2"/>
  <c r="AS335" i="2"/>
  <c r="AM335" i="2"/>
  <c r="AP335" i="2"/>
  <c r="AP285" i="2"/>
  <c r="AM285" i="2"/>
  <c r="AS285" i="2"/>
  <c r="AS12" i="2"/>
  <c r="AM12" i="2"/>
  <c r="AP12" i="2"/>
  <c r="AP90" i="2"/>
  <c r="AM90" i="2"/>
  <c r="AS90" i="2"/>
  <c r="AM115" i="2"/>
  <c r="AS115" i="2"/>
  <c r="AP115" i="2"/>
  <c r="AM111" i="2"/>
  <c r="AS111" i="2"/>
  <c r="AP111" i="2"/>
  <c r="AN186" i="2"/>
  <c r="AQ186" i="2"/>
  <c r="AT186" i="2"/>
  <c r="AU173" i="2"/>
  <c r="AO173" i="2"/>
  <c r="AR173" i="2"/>
  <c r="AP151" i="2"/>
  <c r="AS151" i="2"/>
  <c r="AM151" i="2"/>
  <c r="AS241" i="2"/>
  <c r="AM241" i="2"/>
  <c r="AP241" i="2"/>
  <c r="AM68" i="2"/>
  <c r="AP68" i="2"/>
  <c r="AS68" i="2"/>
  <c r="AR92" i="2"/>
  <c r="AU92" i="2"/>
  <c r="AO92" i="2"/>
  <c r="AN91" i="2"/>
  <c r="AP219" i="2"/>
  <c r="AS219" i="2"/>
  <c r="AM219" i="2"/>
  <c r="AS189" i="2"/>
  <c r="AP189" i="2"/>
  <c r="AM189" i="2"/>
  <c r="AU253" i="2"/>
  <c r="AO253" i="2"/>
  <c r="AR253" i="2"/>
  <c r="AR154" i="2"/>
  <c r="AU154" i="2"/>
  <c r="AO154" i="2"/>
  <c r="AQ205" i="2"/>
  <c r="AT205" i="2"/>
  <c r="AN205" i="2"/>
  <c r="AU330" i="2"/>
  <c r="AR330" i="2"/>
  <c r="AO330" i="2"/>
  <c r="AM348" i="2"/>
  <c r="AP348" i="2"/>
  <c r="AS348" i="2"/>
  <c r="AS270" i="2"/>
  <c r="AP270" i="2"/>
  <c r="AM270" i="2"/>
  <c r="AU341" i="2"/>
  <c r="AR341" i="2"/>
  <c r="AO341" i="2"/>
  <c r="AU347" i="2"/>
  <c r="AR347" i="2"/>
  <c r="AO347" i="2"/>
  <c r="AR342" i="2"/>
  <c r="AO342" i="2"/>
  <c r="AU342" i="2"/>
  <c r="AR134" i="2"/>
  <c r="AO134" i="2"/>
  <c r="AU134" i="2"/>
  <c r="AS337" i="2"/>
  <c r="AM337" i="2"/>
  <c r="AP337" i="2"/>
  <c r="AT335" i="2"/>
  <c r="AQ335" i="2"/>
  <c r="AN335" i="2"/>
  <c r="AO75" i="2"/>
  <c r="AR75" i="2"/>
  <c r="AP142" i="2"/>
  <c r="AM142" i="2"/>
  <c r="AS142" i="2"/>
  <c r="AR208" i="2"/>
  <c r="AO208" i="2"/>
  <c r="AU208" i="2"/>
  <c r="AP56" i="2"/>
  <c r="AM56" i="2"/>
  <c r="AS56" i="2"/>
  <c r="AT12" i="2"/>
  <c r="AN12" i="2"/>
  <c r="AQ12" i="2"/>
  <c r="AT90" i="2"/>
  <c r="AQ90" i="2"/>
  <c r="AN90" i="2"/>
  <c r="AT190" i="2"/>
  <c r="AN190" i="2"/>
  <c r="AQ190" i="2"/>
  <c r="AP174" i="2"/>
  <c r="AS174" i="2"/>
  <c r="AM174" i="2"/>
  <c r="AQ115" i="2"/>
  <c r="AT115" i="2"/>
  <c r="AN115" i="2"/>
  <c r="AQ111" i="2"/>
  <c r="AN111" i="2"/>
  <c r="AT111" i="2"/>
  <c r="AU186" i="2"/>
  <c r="AR186" i="2"/>
  <c r="AO186" i="2"/>
  <c r="AQ257" i="2"/>
  <c r="AN257" i="2"/>
  <c r="AT257" i="2"/>
  <c r="AQ151" i="2"/>
  <c r="AT151" i="2"/>
  <c r="AN151" i="2"/>
  <c r="AU241" i="2"/>
  <c r="AR241" i="2"/>
  <c r="AO241" i="2"/>
  <c r="AP225" i="2"/>
  <c r="AM225" i="2"/>
  <c r="AS225" i="2"/>
  <c r="AO68" i="2"/>
  <c r="AR68" i="2"/>
  <c r="AU68" i="2"/>
  <c r="AM28" i="2"/>
  <c r="AS28" i="2"/>
  <c r="AP28" i="2"/>
  <c r="AO91" i="2"/>
  <c r="AN189" i="2"/>
  <c r="AQ189" i="2"/>
  <c r="AT189" i="2"/>
  <c r="AS253" i="2"/>
  <c r="AP253" i="2"/>
  <c r="AM253" i="2"/>
  <c r="AP170" i="2"/>
  <c r="AS170" i="2"/>
  <c r="AM170" i="2"/>
  <c r="AR205" i="2"/>
  <c r="AO205" i="2"/>
  <c r="AU205" i="2"/>
  <c r="AS48" i="2"/>
  <c r="AM48" i="2"/>
  <c r="AP48" i="2"/>
  <c r="AO348" i="2"/>
  <c r="AU348" i="2"/>
  <c r="AR348" i="2"/>
  <c r="AN270" i="2"/>
  <c r="AQ270" i="2"/>
  <c r="AT270" i="2"/>
  <c r="AM347" i="2"/>
  <c r="AS347" i="2"/>
  <c r="AP347" i="2"/>
  <c r="AS266" i="2"/>
  <c r="AP266" i="2"/>
  <c r="AM266" i="2"/>
  <c r="AM350" i="2"/>
  <c r="AP350" i="2"/>
  <c r="AS350" i="2"/>
  <c r="AN337" i="2"/>
  <c r="AQ337" i="2"/>
  <c r="AT337" i="2"/>
  <c r="AS64" i="2"/>
  <c r="AP64" i="2"/>
  <c r="AM64" i="2"/>
  <c r="AU340" i="2"/>
  <c r="AR340" i="2"/>
  <c r="AO340" i="2"/>
  <c r="AS237" i="2"/>
  <c r="AP237" i="2"/>
  <c r="AM237" i="2"/>
  <c r="AQ283" i="2"/>
  <c r="AT283" i="2"/>
  <c r="AN283" i="2"/>
  <c r="AT56" i="2"/>
  <c r="AQ56" i="2"/>
  <c r="AN56" i="2"/>
  <c r="AR12" i="2"/>
  <c r="AO12" i="2"/>
  <c r="AU12" i="2"/>
  <c r="AU90" i="2"/>
  <c r="AR90" i="2"/>
  <c r="AO90" i="2"/>
  <c r="AU190" i="2"/>
  <c r="AR190" i="2"/>
  <c r="AO190" i="2"/>
  <c r="AN174" i="2"/>
  <c r="AQ174" i="2"/>
  <c r="AT174" i="2"/>
  <c r="AU111" i="2"/>
  <c r="AO111" i="2"/>
  <c r="AR111" i="2"/>
  <c r="AU257" i="2"/>
  <c r="AO257" i="2"/>
  <c r="AR257" i="2"/>
  <c r="AM20" i="2"/>
  <c r="AP20" i="2"/>
  <c r="AS20" i="2"/>
  <c r="AR151" i="2"/>
  <c r="AU151" i="2"/>
  <c r="AO151" i="2"/>
  <c r="AQ241" i="2"/>
  <c r="AT241" i="2"/>
  <c r="AN241" i="2"/>
  <c r="AN225" i="2"/>
  <c r="AQ225" i="2"/>
  <c r="AT225" i="2"/>
  <c r="AP82" i="2"/>
  <c r="AM82" i="2"/>
  <c r="AS82" i="2"/>
  <c r="AT28" i="2"/>
  <c r="AQ28" i="2"/>
  <c r="AN28" i="2"/>
  <c r="AU189" i="2"/>
  <c r="AR189" i="2"/>
  <c r="AO189" i="2"/>
  <c r="AN170" i="2"/>
  <c r="AQ170" i="2"/>
  <c r="AT170" i="2"/>
  <c r="AS205" i="2"/>
  <c r="AP205" i="2"/>
  <c r="AM205" i="2"/>
  <c r="AP221" i="2"/>
  <c r="AM221" i="2"/>
  <c r="AS221" i="2"/>
  <c r="AS333" i="2"/>
  <c r="AP333" i="2"/>
  <c r="AM333" i="2"/>
  <c r="AT48" i="2"/>
  <c r="AQ48" i="2"/>
  <c r="AN48" i="2"/>
  <c r="AU270" i="2"/>
  <c r="AR270" i="2"/>
  <c r="AO270" i="2"/>
  <c r="AP150" i="2"/>
  <c r="AM150" i="2"/>
  <c r="AS150" i="2"/>
  <c r="AQ347" i="2"/>
  <c r="AN347" i="2"/>
  <c r="AT347" i="2"/>
  <c r="AQ266" i="2"/>
  <c r="AN266" i="2"/>
  <c r="AT266" i="2"/>
  <c r="AO350" i="2"/>
  <c r="AU350" i="2"/>
  <c r="AR350" i="2"/>
  <c r="AU337" i="2"/>
  <c r="AR337" i="2"/>
  <c r="AO337" i="2"/>
  <c r="AT64" i="2"/>
  <c r="AQ64" i="2"/>
  <c r="AN64" i="2"/>
  <c r="AN340" i="2"/>
  <c r="AT340" i="2"/>
  <c r="AQ340" i="2"/>
  <c r="AU75" i="2"/>
  <c r="AQ204" i="2"/>
  <c r="AN204" i="2"/>
  <c r="AT204" i="2"/>
  <c r="AU67" i="2"/>
  <c r="AO67" i="2"/>
  <c r="AN366" i="2"/>
  <c r="AQ366" i="2"/>
  <c r="AT366" i="2"/>
  <c r="AU129" i="2"/>
  <c r="AR129" i="2"/>
  <c r="AO129" i="2"/>
  <c r="AN362" i="2"/>
  <c r="AQ362" i="2"/>
  <c r="AT362" i="2"/>
  <c r="AO56" i="2"/>
  <c r="AR56" i="2"/>
  <c r="AU56" i="2"/>
  <c r="AP75" i="2"/>
  <c r="AM75" i="2"/>
  <c r="AR67" i="2"/>
  <c r="AP190" i="2"/>
  <c r="AS190" i="2"/>
  <c r="AM190" i="2"/>
  <c r="AU174" i="2"/>
  <c r="AR174" i="2"/>
  <c r="AO174" i="2"/>
  <c r="AS257" i="2"/>
  <c r="AP257" i="2"/>
  <c r="AM257" i="2"/>
  <c r="AT20" i="2"/>
  <c r="AQ20" i="2"/>
  <c r="AN20" i="2"/>
  <c r="AO225" i="2"/>
  <c r="AU225" i="2"/>
  <c r="AR225" i="2"/>
  <c r="AT82" i="2"/>
  <c r="AN82" i="2"/>
  <c r="AQ82" i="2"/>
  <c r="AR28" i="2"/>
  <c r="AO28" i="2"/>
  <c r="AU28" i="2"/>
  <c r="AS67" i="2"/>
  <c r="AM67" i="2"/>
  <c r="AM146" i="2"/>
  <c r="AP146" i="2"/>
  <c r="AS146" i="2"/>
  <c r="AU170" i="2"/>
  <c r="AR170" i="2"/>
  <c r="AO170" i="2"/>
  <c r="AU237" i="2"/>
  <c r="AR237" i="2"/>
  <c r="AO237" i="2"/>
  <c r="AN221" i="2"/>
  <c r="AT221" i="2"/>
  <c r="AQ221" i="2"/>
  <c r="AT333" i="2"/>
  <c r="AN333" i="2"/>
  <c r="AQ333" i="2"/>
  <c r="AR48" i="2"/>
  <c r="AU48" i="2"/>
  <c r="AO48" i="2"/>
  <c r="AN150" i="2"/>
  <c r="AT150" i="2"/>
  <c r="AQ150" i="2"/>
  <c r="AP208" i="2"/>
  <c r="AM208" i="2"/>
  <c r="AS208" i="2"/>
  <c r="AR266" i="2"/>
  <c r="AO266" i="2"/>
  <c r="AU266" i="2"/>
  <c r="AN350" i="2"/>
  <c r="AQ350" i="2"/>
  <c r="AT350" i="2"/>
  <c r="AN129" i="2"/>
  <c r="AT129" i="2"/>
  <c r="AQ129" i="2"/>
  <c r="AO64" i="2"/>
  <c r="AU64" i="2"/>
  <c r="AR64" i="2"/>
  <c r="AT267" i="2"/>
  <c r="AQ267" i="2"/>
  <c r="AN267" i="2"/>
  <c r="AM340" i="2"/>
  <c r="AS340" i="2"/>
  <c r="AP340" i="2"/>
  <c r="AN77" i="2"/>
  <c r="AQ77" i="2"/>
  <c r="AT77" i="2"/>
  <c r="AS177" i="2"/>
  <c r="AP177" i="2"/>
  <c r="AM177" i="2"/>
  <c r="AR146" i="2"/>
  <c r="AU146" i="2"/>
  <c r="AO146" i="2"/>
  <c r="AT344" i="2"/>
  <c r="AQ344" i="2"/>
  <c r="AN344" i="2"/>
  <c r="AP267" i="2"/>
  <c r="AS267" i="2"/>
  <c r="AM267" i="2"/>
  <c r="AN75" i="2"/>
  <c r="AQ75" i="2"/>
  <c r="AR20" i="2"/>
  <c r="AO20" i="2"/>
  <c r="AU20" i="2"/>
  <c r="AS75" i="2"/>
  <c r="AU82" i="2"/>
  <c r="AR82" i="2"/>
  <c r="AO82" i="2"/>
  <c r="AS77" i="2"/>
  <c r="AM77" i="2"/>
  <c r="AP77" i="2"/>
  <c r="AT67" i="2"/>
  <c r="AN67" i="2"/>
  <c r="AU91" i="2"/>
  <c r="AN146" i="2"/>
  <c r="AQ146" i="2"/>
  <c r="AT146" i="2"/>
  <c r="AQ237" i="2"/>
  <c r="AN237" i="2"/>
  <c r="AT237" i="2"/>
  <c r="AO221" i="2"/>
  <c r="AR221" i="2"/>
  <c r="AU221" i="2"/>
  <c r="AR333" i="2"/>
  <c r="AU333" i="2"/>
  <c r="AO333" i="2"/>
  <c r="AQ285" i="2"/>
  <c r="AN285" i="2"/>
  <c r="AT285" i="2"/>
  <c r="AR150" i="2"/>
  <c r="AU150" i="2"/>
  <c r="AO150" i="2"/>
  <c r="AQ208" i="2"/>
  <c r="AN208" i="2"/>
  <c r="AT208" i="2"/>
  <c r="AO366" i="2"/>
  <c r="AU366" i="2"/>
  <c r="AR366" i="2"/>
  <c r="AM129" i="2"/>
  <c r="AS129" i="2"/>
  <c r="AP129" i="2"/>
  <c r="AU267" i="2"/>
  <c r="AR267" i="2"/>
  <c r="AO267" i="2"/>
  <c r="AO362" i="2"/>
  <c r="AU362" i="2"/>
  <c r="AR362" i="2"/>
  <c r="BF69" i="1"/>
  <c r="AN132" i="1"/>
  <c r="AQ132" i="1"/>
  <c r="AT132" i="1"/>
  <c r="AO61" i="1"/>
  <c r="AR61" i="1"/>
  <c r="AU61" i="1"/>
  <c r="AN67" i="1"/>
  <c r="AT67" i="1"/>
  <c r="AQ67" i="1"/>
  <c r="AN66" i="1"/>
  <c r="AT66" i="1"/>
  <c r="AQ66" i="1"/>
  <c r="AP107" i="1"/>
  <c r="AM107" i="1"/>
  <c r="AS107" i="1"/>
  <c r="AU60" i="1"/>
  <c r="AR60" i="1"/>
  <c r="AO60" i="1"/>
  <c r="AN108" i="1"/>
  <c r="AQ108" i="1"/>
  <c r="AT108" i="1"/>
  <c r="AT59" i="1"/>
  <c r="AQ59" i="1"/>
  <c r="AN59" i="1"/>
  <c r="BF39" i="1"/>
  <c r="AR270" i="1"/>
  <c r="AO270" i="1"/>
  <c r="AU270" i="1"/>
  <c r="BF225" i="1"/>
  <c r="BF114" i="1"/>
  <c r="AQ134" i="1"/>
  <c r="AT134" i="1"/>
  <c r="AN134" i="1"/>
  <c r="AR262" i="1"/>
  <c r="AO262" i="1"/>
  <c r="AU262" i="1"/>
  <c r="AU265" i="1"/>
  <c r="AR265" i="1"/>
  <c r="AO265" i="1"/>
  <c r="BF164" i="1"/>
  <c r="BF97" i="1"/>
  <c r="AQ279" i="1"/>
  <c r="AN279" i="1"/>
  <c r="AT279" i="1"/>
  <c r="AN165" i="1"/>
  <c r="AQ165" i="1"/>
  <c r="AT165" i="1"/>
  <c r="AN253" i="1"/>
  <c r="AT253" i="1"/>
  <c r="AQ253" i="1"/>
  <c r="AU148" i="1"/>
  <c r="AR148" i="1"/>
  <c r="AO148" i="1"/>
  <c r="BF252" i="1"/>
  <c r="BF280" i="1"/>
  <c r="AO132" i="1"/>
  <c r="AR132" i="1"/>
  <c r="AU132" i="1"/>
  <c r="AO67" i="1"/>
  <c r="AU67" i="1"/>
  <c r="AR67" i="1"/>
  <c r="AO66" i="1"/>
  <c r="AU66" i="1"/>
  <c r="AR66" i="1"/>
  <c r="BF38" i="1"/>
  <c r="AN72" i="1"/>
  <c r="AT72" i="1"/>
  <c r="AQ72" i="1"/>
  <c r="AU108" i="1"/>
  <c r="AR108" i="1"/>
  <c r="AO108" i="1"/>
  <c r="BF4" i="1"/>
  <c r="AR59" i="1"/>
  <c r="AU59" i="1"/>
  <c r="AO59" i="1"/>
  <c r="AU134" i="1"/>
  <c r="AR134" i="1"/>
  <c r="AO134" i="1"/>
  <c r="AS264" i="1"/>
  <c r="AP264" i="1"/>
  <c r="AM264" i="1"/>
  <c r="AS265" i="1"/>
  <c r="AM265" i="1"/>
  <c r="AP265" i="1"/>
  <c r="BF116" i="1"/>
  <c r="BF193" i="1"/>
  <c r="AP279" i="1"/>
  <c r="AM279" i="1"/>
  <c r="BF279" i="1" s="1"/>
  <c r="AS279" i="1"/>
  <c r="AR165" i="1"/>
  <c r="AO165" i="1"/>
  <c r="AU165" i="1"/>
  <c r="BF201" i="1"/>
  <c r="BF235" i="1"/>
  <c r="AO253" i="1"/>
  <c r="AU253" i="1"/>
  <c r="AR253" i="1"/>
  <c r="AS119" i="1"/>
  <c r="AP119" i="1"/>
  <c r="AM119" i="1"/>
  <c r="AO98" i="1"/>
  <c r="AU98" i="1"/>
  <c r="AR98" i="1"/>
  <c r="BF150" i="1"/>
  <c r="BF255" i="1"/>
  <c r="BF2" i="1"/>
  <c r="AM132" i="1"/>
  <c r="AP132" i="1"/>
  <c r="AS132" i="1"/>
  <c r="BF81" i="1"/>
  <c r="AN71" i="1"/>
  <c r="AT71" i="1"/>
  <c r="AQ71" i="1"/>
  <c r="AO72" i="1"/>
  <c r="AR72" i="1"/>
  <c r="AU72" i="1"/>
  <c r="AN73" i="1"/>
  <c r="AQ73" i="1"/>
  <c r="AT73" i="1"/>
  <c r="BF68" i="1"/>
  <c r="BF80" i="1"/>
  <c r="AS134" i="1"/>
  <c r="AP134" i="1"/>
  <c r="AM134" i="1"/>
  <c r="AQ264" i="1"/>
  <c r="AN264" i="1"/>
  <c r="AT264" i="1"/>
  <c r="BF260" i="1"/>
  <c r="AP74" i="1"/>
  <c r="AM74" i="1"/>
  <c r="AS74" i="1"/>
  <c r="AT274" i="1"/>
  <c r="AN274" i="1"/>
  <c r="AQ274" i="1"/>
  <c r="AR249" i="1"/>
  <c r="AU249" i="1"/>
  <c r="AO249" i="1"/>
  <c r="AR279" i="1"/>
  <c r="AO279" i="1"/>
  <c r="AU279" i="1"/>
  <c r="BF210" i="1"/>
  <c r="BF258" i="1"/>
  <c r="AN119" i="1"/>
  <c r="AT119" i="1"/>
  <c r="AQ119" i="1"/>
  <c r="BF233" i="1"/>
  <c r="AP98" i="1"/>
  <c r="AM98" i="1"/>
  <c r="AS98" i="1"/>
  <c r="BF147" i="1"/>
  <c r="BF190" i="1"/>
  <c r="AS246" i="1"/>
  <c r="AP246" i="1"/>
  <c r="AM246" i="1"/>
  <c r="BF53" i="1"/>
  <c r="AO71" i="1"/>
  <c r="AR71" i="1"/>
  <c r="AU71" i="1"/>
  <c r="AS72" i="1"/>
  <c r="AP72" i="1"/>
  <c r="AM72" i="1"/>
  <c r="AO73" i="1"/>
  <c r="AU73" i="1"/>
  <c r="AR73" i="1"/>
  <c r="AR264" i="1"/>
  <c r="AU264" i="1"/>
  <c r="AO264" i="1"/>
  <c r="BF208" i="1"/>
  <c r="BF162" i="1"/>
  <c r="AO74" i="1"/>
  <c r="AU74" i="1"/>
  <c r="AR74" i="1"/>
  <c r="AR274" i="1"/>
  <c r="AO274" i="1"/>
  <c r="AU274" i="1"/>
  <c r="AT249" i="1"/>
  <c r="AN249" i="1"/>
  <c r="AQ249" i="1"/>
  <c r="AS273" i="1"/>
  <c r="AP273" i="1"/>
  <c r="AM273" i="1"/>
  <c r="AU119" i="1"/>
  <c r="AR119" i="1"/>
  <c r="AO119" i="1"/>
  <c r="AN98" i="1"/>
  <c r="AT98" i="1"/>
  <c r="AQ98" i="1"/>
  <c r="AN246" i="1"/>
  <c r="AQ246" i="1"/>
  <c r="AT246" i="1"/>
  <c r="BF259" i="1"/>
  <c r="AS78" i="1"/>
  <c r="AP78" i="1"/>
  <c r="AM78" i="1"/>
  <c r="AQ78" i="1"/>
  <c r="AT78" i="1"/>
  <c r="AN78" i="1"/>
  <c r="AT149" i="1"/>
  <c r="AQ149" i="1"/>
  <c r="AN149" i="1"/>
  <c r="AM55" i="1"/>
  <c r="AS55" i="1"/>
  <c r="AP55" i="1"/>
  <c r="BF26" i="1"/>
  <c r="AS71" i="1"/>
  <c r="AP71" i="1"/>
  <c r="AM71" i="1"/>
  <c r="AS86" i="1"/>
  <c r="AM86" i="1"/>
  <c r="AP86" i="1"/>
  <c r="AS73" i="1"/>
  <c r="AP73" i="1"/>
  <c r="AM73" i="1"/>
  <c r="BF95" i="1"/>
  <c r="BF144" i="1"/>
  <c r="BF118" i="1"/>
  <c r="BF89" i="1"/>
  <c r="BF152" i="1"/>
  <c r="BF202" i="1"/>
  <c r="BF198" i="1"/>
  <c r="BF128" i="1"/>
  <c r="BF159" i="1"/>
  <c r="BF241" i="1"/>
  <c r="BF85" i="1"/>
  <c r="AN74" i="1"/>
  <c r="AT74" i="1"/>
  <c r="AQ74" i="1"/>
  <c r="AS274" i="1"/>
  <c r="AP274" i="1"/>
  <c r="AM274" i="1"/>
  <c r="BF274" i="1" s="1"/>
  <c r="AS249" i="1"/>
  <c r="AM249" i="1"/>
  <c r="BF249" i="1" s="1"/>
  <c r="AP249" i="1"/>
  <c r="AQ273" i="1"/>
  <c r="AT273" i="1"/>
  <c r="AN273" i="1"/>
  <c r="AP281" i="1"/>
  <c r="AS281" i="1"/>
  <c r="AM281" i="1"/>
  <c r="AN248" i="1"/>
  <c r="AT248" i="1"/>
  <c r="AQ248" i="1"/>
  <c r="BF206" i="1"/>
  <c r="BF186" i="1"/>
  <c r="AR246" i="1"/>
  <c r="AO246" i="1"/>
  <c r="AU246" i="1"/>
  <c r="AS256" i="1"/>
  <c r="AM256" i="1"/>
  <c r="AP256" i="1"/>
  <c r="BF277" i="1"/>
  <c r="BF267" i="1"/>
  <c r="AO78" i="1"/>
  <c r="AR78" i="1"/>
  <c r="AU78" i="1"/>
  <c r="AR149" i="1"/>
  <c r="AU149" i="1"/>
  <c r="AO149" i="1"/>
  <c r="AT55" i="1"/>
  <c r="AN55" i="1"/>
  <c r="AQ55" i="1"/>
  <c r="AS65" i="1"/>
  <c r="AM65" i="1"/>
  <c r="AP65" i="1"/>
  <c r="AT86" i="1"/>
  <c r="AQ86" i="1"/>
  <c r="AN86" i="1"/>
  <c r="AP33" i="1"/>
  <c r="AS33" i="1"/>
  <c r="AM33" i="1"/>
  <c r="BF33" i="1" s="1"/>
  <c r="AS111" i="1"/>
  <c r="AP111" i="1"/>
  <c r="AM111" i="1"/>
  <c r="AR273" i="1"/>
  <c r="AO273" i="1"/>
  <c r="AU273" i="1"/>
  <c r="BF174" i="1"/>
  <c r="AQ281" i="1"/>
  <c r="AT281" i="1"/>
  <c r="AN281" i="1"/>
  <c r="AO248" i="1"/>
  <c r="AR248" i="1"/>
  <c r="AU248" i="1"/>
  <c r="BF45" i="1"/>
  <c r="BF44" i="1"/>
  <c r="BF100" i="1"/>
  <c r="AQ256" i="1"/>
  <c r="AT256" i="1"/>
  <c r="AN256" i="1"/>
  <c r="BF251" i="1"/>
  <c r="BF276" i="1"/>
  <c r="AS61" i="1"/>
  <c r="AP61" i="1"/>
  <c r="AM61" i="1"/>
  <c r="BF61" i="1" s="1"/>
  <c r="AP149" i="1"/>
  <c r="AS149" i="1"/>
  <c r="AM149" i="1"/>
  <c r="AR55" i="1"/>
  <c r="AO55" i="1"/>
  <c r="AU55" i="1"/>
  <c r="AN107" i="1"/>
  <c r="AT107" i="1"/>
  <c r="AQ107" i="1"/>
  <c r="AN65" i="1"/>
  <c r="AT65" i="1"/>
  <c r="AQ65" i="1"/>
  <c r="AP60" i="1"/>
  <c r="AS60" i="1"/>
  <c r="AM60" i="1"/>
  <c r="AO86" i="1"/>
  <c r="AU86" i="1"/>
  <c r="AR86" i="1"/>
  <c r="AN33" i="1"/>
  <c r="AT33" i="1"/>
  <c r="AQ33" i="1"/>
  <c r="AQ270" i="1"/>
  <c r="AN270" i="1"/>
  <c r="AT270" i="1"/>
  <c r="AQ262" i="1"/>
  <c r="AN262" i="1"/>
  <c r="AT262" i="1"/>
  <c r="BF137" i="1"/>
  <c r="BF154" i="1"/>
  <c r="AQ111" i="1"/>
  <c r="AN111" i="1"/>
  <c r="AT111" i="1"/>
  <c r="BF182" i="1"/>
  <c r="AR281" i="1"/>
  <c r="AU281" i="1"/>
  <c r="AO281" i="1"/>
  <c r="AS248" i="1"/>
  <c r="AM248" i="1"/>
  <c r="AP248" i="1"/>
  <c r="BF10" i="1"/>
  <c r="AM148" i="1"/>
  <c r="AP148" i="1"/>
  <c r="AS148" i="1"/>
  <c r="BF194" i="1"/>
  <c r="AR256" i="1"/>
  <c r="AO256" i="1"/>
  <c r="AU256" i="1"/>
  <c r="AN61" i="1"/>
  <c r="AQ61" i="1"/>
  <c r="AT61" i="1"/>
  <c r="AS67" i="1"/>
  <c r="AM67" i="1"/>
  <c r="AP67" i="1"/>
  <c r="AS66" i="1"/>
  <c r="AP66" i="1"/>
  <c r="AM66" i="1"/>
  <c r="BF66" i="1" s="1"/>
  <c r="BF109" i="1"/>
  <c r="AR107" i="1"/>
  <c r="AO107" i="1"/>
  <c r="AU107" i="1"/>
  <c r="AO65" i="1"/>
  <c r="AU65" i="1"/>
  <c r="AR65" i="1"/>
  <c r="AN60" i="1"/>
  <c r="AT60" i="1"/>
  <c r="AQ60" i="1"/>
  <c r="AM108" i="1"/>
  <c r="AS108" i="1"/>
  <c r="AP108" i="1"/>
  <c r="AO33" i="1"/>
  <c r="AU33" i="1"/>
  <c r="AR33" i="1"/>
  <c r="AP59" i="1"/>
  <c r="AS59" i="1"/>
  <c r="AM59" i="1"/>
  <c r="AP270" i="1"/>
  <c r="AM270" i="1"/>
  <c r="AS270" i="1"/>
  <c r="BF214" i="1"/>
  <c r="AP262" i="1"/>
  <c r="AM262" i="1"/>
  <c r="AS262" i="1"/>
  <c r="AT265" i="1"/>
  <c r="AN265" i="1"/>
  <c r="AQ265" i="1"/>
  <c r="AU111" i="1"/>
  <c r="AR111" i="1"/>
  <c r="AO111" i="1"/>
  <c r="BF184" i="1"/>
  <c r="BF96" i="1"/>
  <c r="AS165" i="1"/>
  <c r="AP165" i="1"/>
  <c r="AM165" i="1"/>
  <c r="AP253" i="1"/>
  <c r="AM253" i="1"/>
  <c r="AS253" i="1"/>
  <c r="BF46" i="1"/>
  <c r="AQ148" i="1"/>
  <c r="AN148" i="1"/>
  <c r="AT148" i="1"/>
  <c r="BF242" i="1"/>
  <c r="R370" i="3"/>
  <c r="R357" i="3"/>
  <c r="R336" i="3"/>
  <c r="R328" i="3"/>
  <c r="R299" i="3"/>
  <c r="R285" i="3"/>
  <c r="R373" i="3"/>
  <c r="R354" i="3"/>
  <c r="R343" i="3"/>
  <c r="R326" i="3"/>
  <c r="R300" i="3"/>
  <c r="R293" i="3"/>
  <c r="R363" i="3"/>
  <c r="R356" i="3"/>
  <c r="R344" i="3"/>
  <c r="R320" i="3"/>
  <c r="R307" i="3"/>
  <c r="R282" i="3"/>
  <c r="R371" i="3"/>
  <c r="R348" i="3"/>
  <c r="R334" i="3"/>
  <c r="R327" i="3"/>
  <c r="R298" i="3"/>
  <c r="R283" i="3"/>
  <c r="R365" i="3"/>
  <c r="R346" i="3"/>
  <c r="R335" i="3"/>
  <c r="R319" i="3"/>
  <c r="R301" i="3"/>
  <c r="R290" i="3"/>
  <c r="R364" i="3"/>
  <c r="R355" i="3"/>
  <c r="R342" i="3"/>
  <c r="R329" i="3"/>
  <c r="R306" i="3"/>
  <c r="R292" i="3"/>
  <c r="R372" i="3"/>
  <c r="R347" i="3"/>
  <c r="R337" i="3"/>
  <c r="R318" i="3"/>
  <c r="R309" i="3"/>
  <c r="R291" i="3"/>
  <c r="R362" i="3"/>
  <c r="R349" i="3"/>
  <c r="R345" i="3"/>
  <c r="R321" i="3"/>
  <c r="R308" i="3"/>
  <c r="R284" i="3"/>
  <c r="R375" i="3"/>
  <c r="R353" i="3"/>
  <c r="R340" i="3"/>
  <c r="R315" i="3"/>
  <c r="R313" i="3"/>
  <c r="R297" i="3"/>
  <c r="R377" i="3"/>
  <c r="R358" i="3"/>
  <c r="R339" i="3"/>
  <c r="R325" i="3"/>
  <c r="R305" i="3"/>
  <c r="R366" i="3"/>
  <c r="R361" i="3"/>
  <c r="R332" i="3"/>
  <c r="R324" i="3"/>
  <c r="R302" i="3"/>
  <c r="R289" i="3"/>
  <c r="R367" i="3"/>
  <c r="R350" i="3"/>
  <c r="R331" i="3"/>
  <c r="R322" i="3"/>
  <c r="R303" i="3"/>
  <c r="R287" i="3"/>
  <c r="R369" i="3"/>
  <c r="R360" i="3"/>
  <c r="R338" i="3"/>
  <c r="R316" i="3"/>
  <c r="R311" i="3"/>
  <c r="R288" i="3"/>
  <c r="R368" i="3"/>
  <c r="R352" i="3"/>
  <c r="R333" i="3"/>
  <c r="R317" i="3"/>
  <c r="R312" i="3"/>
  <c r="R286" i="3"/>
  <c r="R376" i="3"/>
  <c r="R351" i="3"/>
  <c r="R330" i="3"/>
  <c r="R323" i="3"/>
  <c r="R310" i="3"/>
  <c r="R374" i="3"/>
  <c r="R359" i="3"/>
  <c r="R341" i="3"/>
  <c r="R314" i="3"/>
  <c r="R304" i="3"/>
  <c r="R294" i="3"/>
  <c r="R71" i="3"/>
  <c r="R55" i="3"/>
  <c r="R40" i="3"/>
  <c r="R33" i="3"/>
  <c r="R23" i="3"/>
  <c r="R3" i="3"/>
  <c r="R72" i="3"/>
  <c r="R54" i="3"/>
  <c r="R44" i="3"/>
  <c r="R28" i="3"/>
  <c r="R18" i="3"/>
  <c r="R9" i="3"/>
  <c r="R67" i="3"/>
  <c r="R61" i="3"/>
  <c r="R45" i="3"/>
  <c r="R26" i="3"/>
  <c r="R24" i="3"/>
  <c r="R10" i="3"/>
  <c r="R66" i="3"/>
  <c r="R59" i="3"/>
  <c r="R46" i="3"/>
  <c r="R27" i="3"/>
  <c r="R25" i="3"/>
  <c r="R4" i="3"/>
  <c r="R65" i="3"/>
  <c r="R60" i="3"/>
  <c r="R38" i="3"/>
  <c r="R34" i="3"/>
  <c r="R17" i="3"/>
  <c r="R2" i="3"/>
  <c r="R73" i="3"/>
  <c r="R53" i="3"/>
  <c r="R39" i="3"/>
  <c r="R32" i="3"/>
  <c r="R19" i="3"/>
  <c r="R8" i="3"/>
  <c r="R63" i="3"/>
  <c r="R58" i="3"/>
  <c r="R49" i="3"/>
  <c r="R35" i="3"/>
  <c r="R20" i="3"/>
  <c r="R6" i="3"/>
  <c r="R68" i="3"/>
  <c r="R57" i="3"/>
  <c r="R41" i="3"/>
  <c r="R29" i="3"/>
  <c r="R14" i="3"/>
  <c r="R5" i="3"/>
  <c r="R69" i="3"/>
  <c r="R50" i="3"/>
  <c r="R42" i="3"/>
  <c r="R37" i="3"/>
  <c r="R22" i="3"/>
  <c r="R12" i="3"/>
  <c r="R64" i="3"/>
  <c r="R56" i="3"/>
  <c r="R43" i="3"/>
  <c r="R31" i="3"/>
  <c r="R16" i="3"/>
  <c r="R13" i="3"/>
  <c r="R70" i="3"/>
  <c r="R51" i="3"/>
  <c r="R48" i="3"/>
  <c r="R36" i="3"/>
  <c r="R21" i="3"/>
  <c r="R7" i="3"/>
  <c r="R62" i="3"/>
  <c r="R52" i="3"/>
  <c r="R47" i="3"/>
  <c r="R30" i="3"/>
  <c r="R15" i="3"/>
  <c r="R11" i="3"/>
  <c r="BF262" i="1" l="1"/>
  <c r="BF148" i="1"/>
  <c r="BF65" i="1"/>
  <c r="BF281" i="1"/>
  <c r="BF71" i="1"/>
  <c r="BF107" i="1"/>
  <c r="BF253" i="1"/>
  <c r="BF60" i="1"/>
  <c r="BF73" i="1"/>
  <c r="BF273" i="1"/>
  <c r="BF248" i="1"/>
  <c r="BF98" i="1"/>
  <c r="BF134" i="1"/>
  <c r="BF119" i="1"/>
  <c r="BF165" i="1"/>
  <c r="BF270" i="1"/>
  <c r="BF132" i="1"/>
  <c r="BF265" i="1"/>
  <c r="BF67" i="1"/>
  <c r="BF78" i="1"/>
  <c r="BF246" i="1"/>
  <c r="BF74" i="1"/>
  <c r="BF59" i="1"/>
  <c r="BF108" i="1"/>
  <c r="BF149" i="1"/>
  <c r="BF111" i="1"/>
  <c r="BF256" i="1"/>
  <c r="BF86" i="1"/>
  <c r="BF55" i="1"/>
  <c r="BF72" i="1"/>
  <c r="BF264" i="1"/>
  <c r="AC12" i="3"/>
  <c r="AI12" i="3" s="1"/>
  <c r="AD12" i="3"/>
  <c r="AJ12" i="3" s="1"/>
  <c r="AB12" i="3"/>
  <c r="AH12" i="3" s="1"/>
  <c r="AC37" i="3"/>
  <c r="AI37" i="3" s="1"/>
  <c r="AD37" i="3"/>
  <c r="AJ37" i="3" s="1"/>
  <c r="AB37" i="3"/>
  <c r="AH37" i="3" s="1"/>
  <c r="AO37" i="3" s="1"/>
  <c r="AB33" i="3"/>
  <c r="AH33" i="3" s="1"/>
  <c r="AO33" i="3" s="1"/>
  <c r="AC33" i="3"/>
  <c r="AI33" i="3" s="1"/>
  <c r="AD33" i="3"/>
  <c r="AJ33" i="3" s="1"/>
  <c r="AB325" i="3"/>
  <c r="AH325" i="3" s="1"/>
  <c r="AO325" i="3" s="1"/>
  <c r="AC325" i="3"/>
  <c r="AI325" i="3" s="1"/>
  <c r="AD325" i="3"/>
  <c r="AJ325" i="3" s="1"/>
  <c r="AB282" i="3"/>
  <c r="AH282" i="3" s="1"/>
  <c r="AC282" i="3"/>
  <c r="AI282" i="3" s="1"/>
  <c r="AD282" i="3"/>
  <c r="AJ282" i="3" s="1"/>
  <c r="AB42" i="3"/>
  <c r="AH42" i="3" s="1"/>
  <c r="AC42" i="3"/>
  <c r="AI42" i="3" s="1"/>
  <c r="AD42" i="3"/>
  <c r="AJ42" i="3" s="1"/>
  <c r="AO42" i="3" s="1"/>
  <c r="AB68" i="3"/>
  <c r="AH68" i="3" s="1"/>
  <c r="AO68" i="3" s="1"/>
  <c r="AC68" i="3"/>
  <c r="AI68" i="3" s="1"/>
  <c r="AD68" i="3"/>
  <c r="AJ68" i="3" s="1"/>
  <c r="AB66" i="3"/>
  <c r="AH66" i="3" s="1"/>
  <c r="AO66" i="3" s="1"/>
  <c r="AC66" i="3"/>
  <c r="AI66" i="3" s="1"/>
  <c r="AD66" i="3"/>
  <c r="AJ66" i="3" s="1"/>
  <c r="AB18" i="3"/>
  <c r="AH18" i="3" s="1"/>
  <c r="AC18" i="3"/>
  <c r="AI18" i="3" s="1"/>
  <c r="AD18" i="3"/>
  <c r="AJ18" i="3" s="1"/>
  <c r="AD374" i="3"/>
  <c r="AJ374" i="3" s="1"/>
  <c r="AB374" i="3"/>
  <c r="AH374" i="3" s="1"/>
  <c r="AC374" i="3"/>
  <c r="AI374" i="3" s="1"/>
  <c r="AB317" i="3"/>
  <c r="AH317" i="3" s="1"/>
  <c r="AO317" i="3" s="1"/>
  <c r="AC317" i="3"/>
  <c r="AI317" i="3" s="1"/>
  <c r="AD317" i="3"/>
  <c r="AJ317" i="3" s="1"/>
  <c r="AB360" i="3"/>
  <c r="AH360" i="3" s="1"/>
  <c r="AO360" i="3" s="1"/>
  <c r="AC360" i="3"/>
  <c r="AI360" i="3" s="1"/>
  <c r="AD360" i="3"/>
  <c r="AJ360" i="3" s="1"/>
  <c r="AB339" i="3"/>
  <c r="AH339" i="3" s="1"/>
  <c r="AC339" i="3"/>
  <c r="AI339" i="3" s="1"/>
  <c r="AD339" i="3"/>
  <c r="AJ339" i="3" s="1"/>
  <c r="AB309" i="3"/>
  <c r="AH309" i="3" s="1"/>
  <c r="AC309" i="3"/>
  <c r="AI309" i="3" s="1"/>
  <c r="AD309" i="3"/>
  <c r="AJ309" i="3" s="1"/>
  <c r="AB342" i="3"/>
  <c r="AH342" i="3" s="1"/>
  <c r="AO342" i="3" s="1"/>
  <c r="AC342" i="3"/>
  <c r="AI342" i="3" s="1"/>
  <c r="AD342" i="3"/>
  <c r="AJ342" i="3" s="1"/>
  <c r="AB365" i="3"/>
  <c r="AH365" i="3" s="1"/>
  <c r="AO365" i="3" s="1"/>
  <c r="AC365" i="3"/>
  <c r="AI365" i="3" s="1"/>
  <c r="AD365" i="3"/>
  <c r="AJ365" i="3" s="1"/>
  <c r="AB307" i="3"/>
  <c r="AH307" i="3" s="1"/>
  <c r="AC307" i="3"/>
  <c r="AI307" i="3" s="1"/>
  <c r="AD307" i="3"/>
  <c r="AJ307" i="3" s="1"/>
  <c r="AO307" i="3" s="1"/>
  <c r="AD343" i="3"/>
  <c r="AJ343" i="3" s="1"/>
  <c r="AB343" i="3"/>
  <c r="AH343" i="3" s="1"/>
  <c r="AC343" i="3"/>
  <c r="AI343" i="3" s="1"/>
  <c r="AD370" i="3"/>
  <c r="AJ370" i="3" s="1"/>
  <c r="AB370" i="3"/>
  <c r="AH370" i="3" s="1"/>
  <c r="AC370" i="3"/>
  <c r="AI370" i="3" s="1"/>
  <c r="AB7" i="3"/>
  <c r="AH7" i="3" s="1"/>
  <c r="AC7" i="3"/>
  <c r="AI7" i="3" s="1"/>
  <c r="AO7" i="3" s="1"/>
  <c r="AD7" i="3"/>
  <c r="AJ7" i="3" s="1"/>
  <c r="AD310" i="3"/>
  <c r="AJ310" i="3" s="1"/>
  <c r="AC310" i="3"/>
  <c r="AI310" i="3" s="1"/>
  <c r="AB310" i="3"/>
  <c r="AH310" i="3" s="1"/>
  <c r="AC21" i="3"/>
  <c r="AI21" i="3" s="1"/>
  <c r="AD21" i="3"/>
  <c r="AJ21" i="3" s="1"/>
  <c r="AB21" i="3"/>
  <c r="AH21" i="3" s="1"/>
  <c r="AO21" i="3" s="1"/>
  <c r="AB43" i="3"/>
  <c r="AH43" i="3" s="1"/>
  <c r="AO43" i="3" s="1"/>
  <c r="AC43" i="3"/>
  <c r="AI43" i="3" s="1"/>
  <c r="AD43" i="3"/>
  <c r="AJ43" i="3" s="1"/>
  <c r="AB69" i="3"/>
  <c r="AH69" i="3" s="1"/>
  <c r="AO69" i="3" s="1"/>
  <c r="AC69" i="3"/>
  <c r="AI69" i="3" s="1"/>
  <c r="AD69" i="3"/>
  <c r="AJ69" i="3" s="1"/>
  <c r="AB20" i="3"/>
  <c r="AH20" i="3" s="1"/>
  <c r="AC20" i="3"/>
  <c r="AI20" i="3" s="1"/>
  <c r="AD20" i="3"/>
  <c r="AJ20" i="3" s="1"/>
  <c r="AB39" i="3"/>
  <c r="AH39" i="3" s="1"/>
  <c r="AC39" i="3"/>
  <c r="AI39" i="3" s="1"/>
  <c r="AD39" i="3"/>
  <c r="AJ39" i="3" s="1"/>
  <c r="AB65" i="3"/>
  <c r="AH65" i="3" s="1"/>
  <c r="AO65" i="3" s="1"/>
  <c r="AC65" i="3"/>
  <c r="AI65" i="3" s="1"/>
  <c r="AD65" i="3"/>
  <c r="AJ65" i="3" s="1"/>
  <c r="AB44" i="3"/>
  <c r="AH44" i="3" s="1"/>
  <c r="AC44" i="3"/>
  <c r="AI44" i="3" s="1"/>
  <c r="AD44" i="3"/>
  <c r="AJ44" i="3" s="1"/>
  <c r="AC71" i="3"/>
  <c r="AI71" i="3" s="1"/>
  <c r="AD71" i="3"/>
  <c r="AJ71" i="3" s="1"/>
  <c r="AB71" i="3"/>
  <c r="AH71" i="3" s="1"/>
  <c r="AB323" i="3"/>
  <c r="AH323" i="3" s="1"/>
  <c r="AO323" i="3" s="1"/>
  <c r="AC323" i="3"/>
  <c r="AI323" i="3" s="1"/>
  <c r="AD323" i="3"/>
  <c r="AJ323" i="3" s="1"/>
  <c r="AB352" i="3"/>
  <c r="AH352" i="3" s="1"/>
  <c r="AO352" i="3" s="1"/>
  <c r="AC352" i="3"/>
  <c r="AI352" i="3" s="1"/>
  <c r="AD352" i="3"/>
  <c r="AJ352" i="3" s="1"/>
  <c r="AB287" i="3"/>
  <c r="AH287" i="3" s="1"/>
  <c r="AO287" i="3" s="1"/>
  <c r="AC287" i="3"/>
  <c r="AI287" i="3" s="1"/>
  <c r="AD287" i="3"/>
  <c r="AJ287" i="3" s="1"/>
  <c r="AD324" i="3"/>
  <c r="AJ324" i="3" s="1"/>
  <c r="AB324" i="3"/>
  <c r="AH324" i="3" s="1"/>
  <c r="AC324" i="3"/>
  <c r="AI324" i="3" s="1"/>
  <c r="AD377" i="3"/>
  <c r="AJ377" i="3" s="1"/>
  <c r="AB377" i="3"/>
  <c r="AH377" i="3" s="1"/>
  <c r="AC377" i="3"/>
  <c r="AI377" i="3" s="1"/>
  <c r="AD308" i="3"/>
  <c r="AJ308" i="3" s="1"/>
  <c r="AB308" i="3"/>
  <c r="AH308" i="3" s="1"/>
  <c r="AC308" i="3"/>
  <c r="AI308" i="3" s="1"/>
  <c r="AB337" i="3"/>
  <c r="AH337" i="3" s="1"/>
  <c r="AO337" i="3" s="1"/>
  <c r="AC337" i="3"/>
  <c r="AI337" i="3" s="1"/>
  <c r="AD337" i="3"/>
  <c r="AJ337" i="3" s="1"/>
  <c r="AB364" i="3"/>
  <c r="AH364" i="3" s="1"/>
  <c r="AC364" i="3"/>
  <c r="AI364" i="3" s="1"/>
  <c r="AD364" i="3"/>
  <c r="AJ364" i="3" s="1"/>
  <c r="AB298" i="3"/>
  <c r="AH298" i="3" s="1"/>
  <c r="AO298" i="3" s="1"/>
  <c r="AC298" i="3"/>
  <c r="AI298" i="3" s="1"/>
  <c r="AD298" i="3"/>
  <c r="AJ298" i="3" s="1"/>
  <c r="AD344" i="3"/>
  <c r="AJ344" i="3" s="1"/>
  <c r="AB344" i="3"/>
  <c r="AH344" i="3" s="1"/>
  <c r="AC344" i="3"/>
  <c r="AI344" i="3" s="1"/>
  <c r="AB373" i="3"/>
  <c r="AH373" i="3" s="1"/>
  <c r="AO373" i="3" s="1"/>
  <c r="AC373" i="3"/>
  <c r="AI373" i="3" s="1"/>
  <c r="AD373" i="3"/>
  <c r="AJ373" i="3" s="1"/>
  <c r="AB11" i="3"/>
  <c r="AH11" i="3" s="1"/>
  <c r="AC11" i="3"/>
  <c r="AI11" i="3" s="1"/>
  <c r="AD11" i="3"/>
  <c r="AJ11" i="3" s="1"/>
  <c r="AC36" i="3"/>
  <c r="AI36" i="3" s="1"/>
  <c r="AD36" i="3"/>
  <c r="AJ36" i="3" s="1"/>
  <c r="AB36" i="3"/>
  <c r="AH36" i="3" s="1"/>
  <c r="AO36" i="3" s="1"/>
  <c r="AB56" i="3"/>
  <c r="AH56" i="3" s="1"/>
  <c r="AO56" i="3" s="1"/>
  <c r="AC56" i="3"/>
  <c r="AI56" i="3" s="1"/>
  <c r="AD56" i="3"/>
  <c r="AJ56" i="3" s="1"/>
  <c r="AB5" i="3"/>
  <c r="AH5" i="3" s="1"/>
  <c r="AO5" i="3" s="1"/>
  <c r="AC5" i="3"/>
  <c r="AI5" i="3" s="1"/>
  <c r="AD5" i="3"/>
  <c r="AJ5" i="3" s="1"/>
  <c r="AC35" i="3"/>
  <c r="AI35" i="3" s="1"/>
  <c r="AD35" i="3"/>
  <c r="AJ35" i="3" s="1"/>
  <c r="AB35" i="3"/>
  <c r="AH35" i="3" s="1"/>
  <c r="AB53" i="3"/>
  <c r="AH53" i="3" s="1"/>
  <c r="AC53" i="3"/>
  <c r="AI53" i="3" s="1"/>
  <c r="AD53" i="3"/>
  <c r="AJ53" i="3" s="1"/>
  <c r="AB4" i="3"/>
  <c r="AH4" i="3" s="1"/>
  <c r="AO4" i="3" s="1"/>
  <c r="AC4" i="3"/>
  <c r="AI4" i="3" s="1"/>
  <c r="AD4" i="3"/>
  <c r="AJ4" i="3" s="1"/>
  <c r="AB26" i="3"/>
  <c r="AH26" i="3" s="1"/>
  <c r="AO26" i="3" s="1"/>
  <c r="AC26" i="3"/>
  <c r="AI26" i="3" s="1"/>
  <c r="AD26" i="3"/>
  <c r="AJ26" i="3" s="1"/>
  <c r="AB54" i="3"/>
  <c r="AH54" i="3" s="1"/>
  <c r="AC54" i="3"/>
  <c r="AI54" i="3" s="1"/>
  <c r="AD54" i="3"/>
  <c r="AJ54" i="3" s="1"/>
  <c r="AD294" i="3"/>
  <c r="AJ294" i="3" s="1"/>
  <c r="AB294" i="3"/>
  <c r="AH294" i="3" s="1"/>
  <c r="AC294" i="3"/>
  <c r="AI294" i="3" s="1"/>
  <c r="AB330" i="3"/>
  <c r="AH330" i="3" s="1"/>
  <c r="AO330" i="3" s="1"/>
  <c r="AC330" i="3"/>
  <c r="AI330" i="3" s="1"/>
  <c r="AD330" i="3"/>
  <c r="AJ330" i="3" s="1"/>
  <c r="AB368" i="3"/>
  <c r="AH368" i="3" s="1"/>
  <c r="AC368" i="3"/>
  <c r="AI368" i="3" s="1"/>
  <c r="AO368" i="3" s="1"/>
  <c r="AD368" i="3"/>
  <c r="AJ368" i="3" s="1"/>
  <c r="AB303" i="3"/>
  <c r="AH303" i="3" s="1"/>
  <c r="AC303" i="3"/>
  <c r="AI303" i="3" s="1"/>
  <c r="AD303" i="3"/>
  <c r="AJ303" i="3" s="1"/>
  <c r="AB332" i="3"/>
  <c r="AH332" i="3" s="1"/>
  <c r="AC332" i="3"/>
  <c r="AI332" i="3" s="1"/>
  <c r="AD332" i="3"/>
  <c r="AJ332" i="3" s="1"/>
  <c r="AB297" i="3"/>
  <c r="AH297" i="3" s="1"/>
  <c r="AO297" i="3" s="1"/>
  <c r="AC297" i="3"/>
  <c r="AI297" i="3" s="1"/>
  <c r="AD297" i="3"/>
  <c r="AJ297" i="3" s="1"/>
  <c r="AB321" i="3"/>
  <c r="AH321" i="3" s="1"/>
  <c r="AO321" i="3" s="1"/>
  <c r="AC321" i="3"/>
  <c r="AI321" i="3" s="1"/>
  <c r="AD321" i="3"/>
  <c r="AJ321" i="3" s="1"/>
  <c r="AB347" i="3"/>
  <c r="AH347" i="3" s="1"/>
  <c r="AC347" i="3"/>
  <c r="AI347" i="3" s="1"/>
  <c r="AD347" i="3"/>
  <c r="AJ347" i="3" s="1"/>
  <c r="AB290" i="3"/>
  <c r="AH290" i="3" s="1"/>
  <c r="AC290" i="3"/>
  <c r="AI290" i="3" s="1"/>
  <c r="AD290" i="3"/>
  <c r="AJ290" i="3" s="1"/>
  <c r="AD327" i="3"/>
  <c r="AJ327" i="3" s="1"/>
  <c r="AB327" i="3"/>
  <c r="AH327" i="3" s="1"/>
  <c r="AC327" i="3"/>
  <c r="AI327" i="3" s="1"/>
  <c r="AB356" i="3"/>
  <c r="AH356" i="3" s="1"/>
  <c r="AC356" i="3"/>
  <c r="AI356" i="3" s="1"/>
  <c r="AO356" i="3" s="1"/>
  <c r="AD356" i="3"/>
  <c r="AJ356" i="3" s="1"/>
  <c r="AB285" i="3"/>
  <c r="AH285" i="3" s="1"/>
  <c r="AC285" i="3"/>
  <c r="AI285" i="3" s="1"/>
  <c r="AD285" i="3"/>
  <c r="AJ285" i="3" s="1"/>
  <c r="AB58" i="3"/>
  <c r="AH58" i="3" s="1"/>
  <c r="AC58" i="3"/>
  <c r="AI58" i="3" s="1"/>
  <c r="AD58" i="3"/>
  <c r="AJ58" i="3" s="1"/>
  <c r="AB3" i="3"/>
  <c r="AH3" i="3" s="1"/>
  <c r="AO3" i="3" s="1"/>
  <c r="AC3" i="3"/>
  <c r="AI3" i="3" s="1"/>
  <c r="AD3" i="3"/>
  <c r="AJ3" i="3" s="1"/>
  <c r="AB292" i="3"/>
  <c r="AH292" i="3" s="1"/>
  <c r="AO292" i="3" s="1"/>
  <c r="AC292" i="3"/>
  <c r="AI292" i="3" s="1"/>
  <c r="AD292" i="3"/>
  <c r="AJ292" i="3" s="1"/>
  <c r="AC13" i="3"/>
  <c r="AI13" i="3" s="1"/>
  <c r="AD13" i="3"/>
  <c r="AJ13" i="3" s="1"/>
  <c r="AB13" i="3"/>
  <c r="AH13" i="3" s="1"/>
  <c r="AO13" i="3" s="1"/>
  <c r="AB57" i="3"/>
  <c r="AH57" i="3" s="1"/>
  <c r="AO57" i="3" s="1"/>
  <c r="AC57" i="3"/>
  <c r="AI57" i="3" s="1"/>
  <c r="AD57" i="3"/>
  <c r="AJ57" i="3" s="1"/>
  <c r="AC59" i="3"/>
  <c r="AI59" i="3" s="1"/>
  <c r="AD59" i="3"/>
  <c r="AJ59" i="3" s="1"/>
  <c r="AB59" i="3"/>
  <c r="AH59" i="3" s="1"/>
  <c r="AO59" i="3" s="1"/>
  <c r="AD359" i="3"/>
  <c r="AJ359" i="3" s="1"/>
  <c r="AB359" i="3"/>
  <c r="AH359" i="3" s="1"/>
  <c r="AO359" i="3" s="1"/>
  <c r="AC359" i="3"/>
  <c r="AI359" i="3" s="1"/>
  <c r="AB338" i="3"/>
  <c r="AH338" i="3" s="1"/>
  <c r="AO338" i="3" s="1"/>
  <c r="AC338" i="3"/>
  <c r="AI338" i="3" s="1"/>
  <c r="AD338" i="3"/>
  <c r="AJ338" i="3" s="1"/>
  <c r="AB367" i="3"/>
  <c r="AH367" i="3" s="1"/>
  <c r="AC367" i="3"/>
  <c r="AI367" i="3" s="1"/>
  <c r="AD367" i="3"/>
  <c r="AJ367" i="3" s="1"/>
  <c r="AB353" i="3"/>
  <c r="AH353" i="3" s="1"/>
  <c r="AO353" i="3" s="1"/>
  <c r="AC353" i="3"/>
  <c r="AI353" i="3" s="1"/>
  <c r="AD353" i="3"/>
  <c r="AJ353" i="3" s="1"/>
  <c r="AD329" i="3"/>
  <c r="AJ329" i="3" s="1"/>
  <c r="AB329" i="3"/>
  <c r="AH329" i="3" s="1"/>
  <c r="AC329" i="3"/>
  <c r="AI329" i="3" s="1"/>
  <c r="AB326" i="3"/>
  <c r="AH326" i="3" s="1"/>
  <c r="AC326" i="3"/>
  <c r="AI326" i="3" s="1"/>
  <c r="AD326" i="3"/>
  <c r="AJ326" i="3" s="1"/>
  <c r="AO326" i="3" s="1"/>
  <c r="AB357" i="3"/>
  <c r="AH357" i="3" s="1"/>
  <c r="AC357" i="3"/>
  <c r="AI357" i="3" s="1"/>
  <c r="AD357" i="3"/>
  <c r="AJ357" i="3" s="1"/>
  <c r="AB62" i="3"/>
  <c r="AH62" i="3" s="1"/>
  <c r="AO62" i="3" s="1"/>
  <c r="AC62" i="3"/>
  <c r="AI62" i="3" s="1"/>
  <c r="AD62" i="3"/>
  <c r="AJ62" i="3" s="1"/>
  <c r="AB19" i="3"/>
  <c r="AH19" i="3" s="1"/>
  <c r="AC19" i="3"/>
  <c r="AI19" i="3" s="1"/>
  <c r="AD19" i="3"/>
  <c r="AJ19" i="3" s="1"/>
  <c r="AB289" i="3"/>
  <c r="AH289" i="3" s="1"/>
  <c r="AC289" i="3"/>
  <c r="AI289" i="3" s="1"/>
  <c r="AD289" i="3"/>
  <c r="AJ289" i="3" s="1"/>
  <c r="AB6" i="3"/>
  <c r="AH6" i="3" s="1"/>
  <c r="AC6" i="3"/>
  <c r="AI6" i="3" s="1"/>
  <c r="AD6" i="3"/>
  <c r="AJ6" i="3" s="1"/>
  <c r="AB369" i="3"/>
  <c r="AH369" i="3" s="1"/>
  <c r="AO369" i="3" s="1"/>
  <c r="AC369" i="3"/>
  <c r="AI369" i="3" s="1"/>
  <c r="AD369" i="3"/>
  <c r="AJ369" i="3" s="1"/>
  <c r="AB15" i="3"/>
  <c r="AH15" i="3" s="1"/>
  <c r="AO15" i="3" s="1"/>
  <c r="AC15" i="3"/>
  <c r="AI15" i="3" s="1"/>
  <c r="AD15" i="3"/>
  <c r="AJ15" i="3" s="1"/>
  <c r="AC48" i="3"/>
  <c r="AI48" i="3" s="1"/>
  <c r="AD48" i="3"/>
  <c r="AJ48" i="3" s="1"/>
  <c r="AB48" i="3"/>
  <c r="AH48" i="3" s="1"/>
  <c r="AO48" i="3" s="1"/>
  <c r="AB64" i="3"/>
  <c r="AH64" i="3" s="1"/>
  <c r="AC64" i="3"/>
  <c r="AI64" i="3" s="1"/>
  <c r="AD64" i="3"/>
  <c r="AJ64" i="3" s="1"/>
  <c r="AB14" i="3"/>
  <c r="AH14" i="3" s="1"/>
  <c r="AO14" i="3" s="1"/>
  <c r="AC14" i="3"/>
  <c r="AI14" i="3" s="1"/>
  <c r="AD14" i="3"/>
  <c r="AJ14" i="3" s="1"/>
  <c r="AC49" i="3"/>
  <c r="AI49" i="3" s="1"/>
  <c r="AD49" i="3"/>
  <c r="AJ49" i="3" s="1"/>
  <c r="AB49" i="3"/>
  <c r="AH49" i="3" s="1"/>
  <c r="AC73" i="3"/>
  <c r="AI73" i="3" s="1"/>
  <c r="AD73" i="3"/>
  <c r="AJ73" i="3" s="1"/>
  <c r="AB73" i="3"/>
  <c r="AH73" i="3" s="1"/>
  <c r="AC25" i="3"/>
  <c r="AI25" i="3" s="1"/>
  <c r="AD25" i="3"/>
  <c r="AJ25" i="3" s="1"/>
  <c r="AB25" i="3"/>
  <c r="AH25" i="3" s="1"/>
  <c r="AO25" i="3" s="1"/>
  <c r="AB45" i="3"/>
  <c r="AH45" i="3" s="1"/>
  <c r="AO45" i="3" s="1"/>
  <c r="AC45" i="3"/>
  <c r="AI45" i="3" s="1"/>
  <c r="AD45" i="3"/>
  <c r="AJ45" i="3" s="1"/>
  <c r="AC72" i="3"/>
  <c r="AI72" i="3" s="1"/>
  <c r="AD72" i="3"/>
  <c r="AJ72" i="3" s="1"/>
  <c r="AB72" i="3"/>
  <c r="AH72" i="3" s="1"/>
  <c r="AB304" i="3"/>
  <c r="AH304" i="3" s="1"/>
  <c r="AC304" i="3"/>
  <c r="AI304" i="3" s="1"/>
  <c r="AD304" i="3"/>
  <c r="AJ304" i="3" s="1"/>
  <c r="AO304" i="3" s="1"/>
  <c r="AB351" i="3"/>
  <c r="AH351" i="3" s="1"/>
  <c r="AC351" i="3"/>
  <c r="AI351" i="3" s="1"/>
  <c r="AD351" i="3"/>
  <c r="AJ351" i="3" s="1"/>
  <c r="AB288" i="3"/>
  <c r="AH288" i="3" s="1"/>
  <c r="AO288" i="3" s="1"/>
  <c r="AC288" i="3"/>
  <c r="AI288" i="3" s="1"/>
  <c r="AD288" i="3"/>
  <c r="AJ288" i="3" s="1"/>
  <c r="AB322" i="3"/>
  <c r="AH322" i="3" s="1"/>
  <c r="AC322" i="3"/>
  <c r="AI322" i="3" s="1"/>
  <c r="AD322" i="3"/>
  <c r="AJ322" i="3" s="1"/>
  <c r="AD361" i="3"/>
  <c r="AJ361" i="3" s="1"/>
  <c r="AB361" i="3"/>
  <c r="AH361" i="3" s="1"/>
  <c r="AC361" i="3"/>
  <c r="AI361" i="3" s="1"/>
  <c r="AD313" i="3"/>
  <c r="AJ313" i="3" s="1"/>
  <c r="AB313" i="3"/>
  <c r="AH313" i="3" s="1"/>
  <c r="AC313" i="3"/>
  <c r="AI313" i="3" s="1"/>
  <c r="AD345" i="3"/>
  <c r="AJ345" i="3" s="1"/>
  <c r="AB345" i="3"/>
  <c r="AH345" i="3" s="1"/>
  <c r="AC345" i="3"/>
  <c r="AI345" i="3" s="1"/>
  <c r="AB372" i="3"/>
  <c r="AH372" i="3" s="1"/>
  <c r="AO372" i="3" s="1"/>
  <c r="AC372" i="3"/>
  <c r="AI372" i="3" s="1"/>
  <c r="AD372" i="3"/>
  <c r="AJ372" i="3" s="1"/>
  <c r="AD301" i="3"/>
  <c r="AJ301" i="3" s="1"/>
  <c r="AB301" i="3"/>
  <c r="AH301" i="3" s="1"/>
  <c r="AC301" i="3"/>
  <c r="AI301" i="3" s="1"/>
  <c r="AO301" i="3" s="1"/>
  <c r="AB334" i="3"/>
  <c r="AH334" i="3" s="1"/>
  <c r="AC334" i="3"/>
  <c r="AI334" i="3" s="1"/>
  <c r="AD334" i="3"/>
  <c r="AJ334" i="3" s="1"/>
  <c r="AB363" i="3"/>
  <c r="AH363" i="3" s="1"/>
  <c r="AO363" i="3" s="1"/>
  <c r="AC363" i="3"/>
  <c r="AI363" i="3" s="1"/>
  <c r="AD363" i="3"/>
  <c r="AJ363" i="3" s="1"/>
  <c r="AB299" i="3"/>
  <c r="AH299" i="3" s="1"/>
  <c r="AC299" i="3"/>
  <c r="AI299" i="3" s="1"/>
  <c r="AD299" i="3"/>
  <c r="AJ299" i="3" s="1"/>
  <c r="AB29" i="3"/>
  <c r="AH29" i="3" s="1"/>
  <c r="AC29" i="3"/>
  <c r="AI29" i="3" s="1"/>
  <c r="AD29" i="3"/>
  <c r="AJ29" i="3" s="1"/>
  <c r="AB315" i="3"/>
  <c r="AH315" i="3" s="1"/>
  <c r="AC315" i="3"/>
  <c r="AI315" i="3" s="1"/>
  <c r="AD315" i="3"/>
  <c r="AJ315" i="3" s="1"/>
  <c r="AC47" i="3"/>
  <c r="AI47" i="3" s="1"/>
  <c r="AD47" i="3"/>
  <c r="AJ47" i="3" s="1"/>
  <c r="AB47" i="3"/>
  <c r="AH47" i="3" s="1"/>
  <c r="AB70" i="3"/>
  <c r="AH70" i="3" s="1"/>
  <c r="AO70" i="3" s="1"/>
  <c r="AC70" i="3"/>
  <c r="AI70" i="3" s="1"/>
  <c r="AD70" i="3"/>
  <c r="AJ70" i="3" s="1"/>
  <c r="AB22" i="3"/>
  <c r="AH22" i="3" s="1"/>
  <c r="AC22" i="3"/>
  <c r="AI22" i="3" s="1"/>
  <c r="AD22" i="3"/>
  <c r="AJ22" i="3" s="1"/>
  <c r="AB41" i="3"/>
  <c r="AH41" i="3" s="1"/>
  <c r="AO41" i="3" s="1"/>
  <c r="AC41" i="3"/>
  <c r="AI41" i="3" s="1"/>
  <c r="AD41" i="3"/>
  <c r="AJ41" i="3" s="1"/>
  <c r="AB63" i="3"/>
  <c r="AH63" i="3" s="1"/>
  <c r="AO63" i="3" s="1"/>
  <c r="AC63" i="3"/>
  <c r="AI63" i="3" s="1"/>
  <c r="AD63" i="3"/>
  <c r="AJ63" i="3" s="1"/>
  <c r="AB17" i="3"/>
  <c r="AH17" i="3" s="1"/>
  <c r="AC17" i="3"/>
  <c r="AI17" i="3" s="1"/>
  <c r="AD17" i="3"/>
  <c r="AJ17" i="3" s="1"/>
  <c r="AB46" i="3"/>
  <c r="AH46" i="3" s="1"/>
  <c r="AO46" i="3" s="1"/>
  <c r="AC46" i="3"/>
  <c r="AI46" i="3" s="1"/>
  <c r="AD46" i="3"/>
  <c r="AJ46" i="3" s="1"/>
  <c r="AB67" i="3"/>
  <c r="AH67" i="3" s="1"/>
  <c r="AC67" i="3"/>
  <c r="AI67" i="3" s="1"/>
  <c r="AD67" i="3"/>
  <c r="AJ67" i="3" s="1"/>
  <c r="AB23" i="3"/>
  <c r="AH23" i="3" s="1"/>
  <c r="AO23" i="3" s="1"/>
  <c r="AC23" i="3"/>
  <c r="AI23" i="3" s="1"/>
  <c r="AD23" i="3"/>
  <c r="AJ23" i="3" s="1"/>
  <c r="AB341" i="3"/>
  <c r="AH341" i="3" s="1"/>
  <c r="AO341" i="3" s="1"/>
  <c r="AC341" i="3"/>
  <c r="AI341" i="3" s="1"/>
  <c r="AD341" i="3"/>
  <c r="AJ341" i="3" s="1"/>
  <c r="AB286" i="3"/>
  <c r="AH286" i="3" s="1"/>
  <c r="AC286" i="3"/>
  <c r="AI286" i="3" s="1"/>
  <c r="AD286" i="3"/>
  <c r="AJ286" i="3" s="1"/>
  <c r="AB316" i="3"/>
  <c r="AH316" i="3" s="1"/>
  <c r="AO316" i="3" s="1"/>
  <c r="AC316" i="3"/>
  <c r="AI316" i="3" s="1"/>
  <c r="AD316" i="3"/>
  <c r="AJ316" i="3" s="1"/>
  <c r="AB350" i="3"/>
  <c r="AH350" i="3" s="1"/>
  <c r="AO350" i="3" s="1"/>
  <c r="AC350" i="3"/>
  <c r="AI350" i="3" s="1"/>
  <c r="AD350" i="3"/>
  <c r="AJ350" i="3" s="1"/>
  <c r="AB305" i="3"/>
  <c r="AH305" i="3" s="1"/>
  <c r="AC305" i="3"/>
  <c r="AI305" i="3" s="1"/>
  <c r="AD305" i="3"/>
  <c r="AJ305" i="3" s="1"/>
  <c r="AD340" i="3"/>
  <c r="AJ340" i="3" s="1"/>
  <c r="AB340" i="3"/>
  <c r="AH340" i="3" s="1"/>
  <c r="AO340" i="3" s="1"/>
  <c r="AC340" i="3"/>
  <c r="AI340" i="3" s="1"/>
  <c r="AB362" i="3"/>
  <c r="AH362" i="3" s="1"/>
  <c r="AC362" i="3"/>
  <c r="AI362" i="3" s="1"/>
  <c r="AD362" i="3"/>
  <c r="AJ362" i="3" s="1"/>
  <c r="AB306" i="3"/>
  <c r="AH306" i="3" s="1"/>
  <c r="AO306" i="3" s="1"/>
  <c r="AC306" i="3"/>
  <c r="AI306" i="3" s="1"/>
  <c r="AD306" i="3"/>
  <c r="AJ306" i="3" s="1"/>
  <c r="AB335" i="3"/>
  <c r="AH335" i="3" s="1"/>
  <c r="AC335" i="3"/>
  <c r="AI335" i="3" s="1"/>
  <c r="AD335" i="3"/>
  <c r="AJ335" i="3" s="1"/>
  <c r="AB371" i="3"/>
  <c r="AH371" i="3" s="1"/>
  <c r="AC371" i="3"/>
  <c r="AI371" i="3" s="1"/>
  <c r="AD371" i="3"/>
  <c r="AJ371" i="3" s="1"/>
  <c r="AB300" i="3"/>
  <c r="AH300" i="3" s="1"/>
  <c r="AO300" i="3" s="1"/>
  <c r="AC300" i="3"/>
  <c r="AI300" i="3" s="1"/>
  <c r="AD300" i="3"/>
  <c r="AJ300" i="3" s="1"/>
  <c r="AD336" i="3"/>
  <c r="AJ336" i="3" s="1"/>
  <c r="AB336" i="3"/>
  <c r="AH336" i="3" s="1"/>
  <c r="AC336" i="3"/>
  <c r="AI336" i="3" s="1"/>
  <c r="AB30" i="3"/>
  <c r="AH30" i="3" s="1"/>
  <c r="AC30" i="3"/>
  <c r="AI30" i="3" s="1"/>
  <c r="AO30" i="3" s="1"/>
  <c r="AD30" i="3"/>
  <c r="AJ30" i="3" s="1"/>
  <c r="AB27" i="3"/>
  <c r="AH27" i="3" s="1"/>
  <c r="AC27" i="3"/>
  <c r="AI27" i="3" s="1"/>
  <c r="AD27" i="3"/>
  <c r="AJ27" i="3" s="1"/>
  <c r="AD376" i="3"/>
  <c r="AJ376" i="3" s="1"/>
  <c r="AB376" i="3"/>
  <c r="AH376" i="3" s="1"/>
  <c r="AC376" i="3"/>
  <c r="AI376" i="3" s="1"/>
  <c r="AB293" i="3"/>
  <c r="AH293" i="3" s="1"/>
  <c r="AO293" i="3" s="1"/>
  <c r="AC293" i="3"/>
  <c r="AI293" i="3" s="1"/>
  <c r="AD293" i="3"/>
  <c r="AJ293" i="3" s="1"/>
  <c r="AB52" i="3"/>
  <c r="AH52" i="3" s="1"/>
  <c r="AO52" i="3" s="1"/>
  <c r="AC52" i="3"/>
  <c r="AI52" i="3" s="1"/>
  <c r="AD52" i="3"/>
  <c r="AJ52" i="3" s="1"/>
  <c r="AC9" i="3"/>
  <c r="AI9" i="3" s="1"/>
  <c r="AD9" i="3"/>
  <c r="AJ9" i="3" s="1"/>
  <c r="AB9" i="3"/>
  <c r="AH9" i="3" s="1"/>
  <c r="AO9" i="3" s="1"/>
  <c r="AB346" i="3"/>
  <c r="AH346" i="3" s="1"/>
  <c r="AC346" i="3"/>
  <c r="AI346" i="3" s="1"/>
  <c r="AD346" i="3"/>
  <c r="AJ346" i="3" s="1"/>
  <c r="AB2" i="3"/>
  <c r="AH2" i="3" s="1"/>
  <c r="AC2" i="3"/>
  <c r="AI2" i="3" s="1"/>
  <c r="AD2" i="3"/>
  <c r="AJ2" i="3" s="1"/>
  <c r="AC61" i="3"/>
  <c r="AI61" i="3" s="1"/>
  <c r="AD61" i="3"/>
  <c r="AJ61" i="3" s="1"/>
  <c r="AB61" i="3"/>
  <c r="AH61" i="3" s="1"/>
  <c r="AB314" i="3"/>
  <c r="AH314" i="3" s="1"/>
  <c r="AC314" i="3"/>
  <c r="AI314" i="3" s="1"/>
  <c r="AD314" i="3"/>
  <c r="AJ314" i="3" s="1"/>
  <c r="AB311" i="3"/>
  <c r="AH311" i="3" s="1"/>
  <c r="AO311" i="3" s="1"/>
  <c r="AC311" i="3"/>
  <c r="AI311" i="3" s="1"/>
  <c r="AD311" i="3"/>
  <c r="AJ311" i="3" s="1"/>
  <c r="AB366" i="3"/>
  <c r="AH366" i="3" s="1"/>
  <c r="AO366" i="3" s="1"/>
  <c r="AC366" i="3"/>
  <c r="AI366" i="3" s="1"/>
  <c r="AD366" i="3"/>
  <c r="AJ366" i="3" s="1"/>
  <c r="AB349" i="3"/>
  <c r="AH349" i="3" s="1"/>
  <c r="AO349" i="3" s="1"/>
  <c r="AC349" i="3"/>
  <c r="AI349" i="3" s="1"/>
  <c r="AD349" i="3"/>
  <c r="AJ349" i="3" s="1"/>
  <c r="AB319" i="3"/>
  <c r="AH319" i="3" s="1"/>
  <c r="AC319" i="3"/>
  <c r="AI319" i="3" s="1"/>
  <c r="AD319" i="3"/>
  <c r="AJ319" i="3" s="1"/>
  <c r="AB348" i="3"/>
  <c r="AH348" i="3" s="1"/>
  <c r="AC348" i="3"/>
  <c r="AI348" i="3" s="1"/>
  <c r="AD348" i="3"/>
  <c r="AJ348" i="3" s="1"/>
  <c r="AB328" i="3"/>
  <c r="AH328" i="3" s="1"/>
  <c r="AO328" i="3" s="1"/>
  <c r="AC328" i="3"/>
  <c r="AI328" i="3" s="1"/>
  <c r="AD328" i="3"/>
  <c r="AJ328" i="3" s="1"/>
  <c r="AB34" i="3"/>
  <c r="AH34" i="3" s="1"/>
  <c r="AC34" i="3"/>
  <c r="AI34" i="3" s="1"/>
  <c r="AD34" i="3"/>
  <c r="AJ34" i="3" s="1"/>
  <c r="AD312" i="3"/>
  <c r="AJ312" i="3" s="1"/>
  <c r="AB312" i="3"/>
  <c r="AH312" i="3" s="1"/>
  <c r="AC312" i="3"/>
  <c r="AI312" i="3" s="1"/>
  <c r="AB291" i="3"/>
  <c r="AH291" i="3" s="1"/>
  <c r="AO291" i="3" s="1"/>
  <c r="AC291" i="3"/>
  <c r="AI291" i="3" s="1"/>
  <c r="AD291" i="3"/>
  <c r="AJ291" i="3" s="1"/>
  <c r="AB40" i="3"/>
  <c r="AH40" i="3" s="1"/>
  <c r="AO40" i="3" s="1"/>
  <c r="AC40" i="3"/>
  <c r="AI40" i="3" s="1"/>
  <c r="AD40" i="3"/>
  <c r="AJ40" i="3" s="1"/>
  <c r="AC60" i="3"/>
  <c r="AI60" i="3" s="1"/>
  <c r="AD60" i="3"/>
  <c r="AJ60" i="3" s="1"/>
  <c r="AB60" i="3"/>
  <c r="AH60" i="3" s="1"/>
  <c r="AB355" i="3"/>
  <c r="AH355" i="3" s="1"/>
  <c r="AC355" i="3"/>
  <c r="AI355" i="3" s="1"/>
  <c r="AD355" i="3"/>
  <c r="AJ355" i="3" s="1"/>
  <c r="AB51" i="3"/>
  <c r="AH51" i="3" s="1"/>
  <c r="AC51" i="3"/>
  <c r="AI51" i="3" s="1"/>
  <c r="AD51" i="3"/>
  <c r="AJ51" i="3" s="1"/>
  <c r="AB331" i="3"/>
  <c r="AH331" i="3" s="1"/>
  <c r="AO331" i="3" s="1"/>
  <c r="AC331" i="3"/>
  <c r="AI331" i="3" s="1"/>
  <c r="AD331" i="3"/>
  <c r="AJ331" i="3" s="1"/>
  <c r="AD8" i="3"/>
  <c r="AJ8" i="3" s="1"/>
  <c r="AB8" i="3"/>
  <c r="AH8" i="3" s="1"/>
  <c r="AO8" i="3" s="1"/>
  <c r="AC8" i="3"/>
  <c r="AI8" i="3" s="1"/>
  <c r="AB16" i="3"/>
  <c r="AH16" i="3" s="1"/>
  <c r="AC16" i="3"/>
  <c r="AI16" i="3" s="1"/>
  <c r="AD16" i="3"/>
  <c r="AJ16" i="3" s="1"/>
  <c r="AB38" i="3"/>
  <c r="AH38" i="3" s="1"/>
  <c r="AO38" i="3" s="1"/>
  <c r="AC38" i="3"/>
  <c r="AI38" i="3" s="1"/>
  <c r="AD38" i="3"/>
  <c r="AJ38" i="3" s="1"/>
  <c r="AD375" i="3"/>
  <c r="AJ375" i="3" s="1"/>
  <c r="AB375" i="3"/>
  <c r="AH375" i="3" s="1"/>
  <c r="AC375" i="3"/>
  <c r="AI375" i="3" s="1"/>
  <c r="AB31" i="3"/>
  <c r="AH31" i="3" s="1"/>
  <c r="AC31" i="3"/>
  <c r="AI31" i="3" s="1"/>
  <c r="AD31" i="3"/>
  <c r="AJ31" i="3" s="1"/>
  <c r="AB50" i="3"/>
  <c r="AH50" i="3" s="1"/>
  <c r="AC50" i="3"/>
  <c r="AI50" i="3" s="1"/>
  <c r="AD50" i="3"/>
  <c r="AJ50" i="3" s="1"/>
  <c r="AB32" i="3"/>
  <c r="AH32" i="3" s="1"/>
  <c r="AC32" i="3"/>
  <c r="AI32" i="3" s="1"/>
  <c r="AD32" i="3"/>
  <c r="AJ32" i="3" s="1"/>
  <c r="AB10" i="3"/>
  <c r="AH10" i="3" s="1"/>
  <c r="AO10" i="3" s="1"/>
  <c r="AC10" i="3"/>
  <c r="AI10" i="3" s="1"/>
  <c r="AD10" i="3"/>
  <c r="AJ10" i="3" s="1"/>
  <c r="AB28" i="3"/>
  <c r="AH28" i="3" s="1"/>
  <c r="AC28" i="3"/>
  <c r="AI28" i="3" s="1"/>
  <c r="AD28" i="3"/>
  <c r="AJ28" i="3" s="1"/>
  <c r="AB55" i="3"/>
  <c r="AH55" i="3" s="1"/>
  <c r="AO55" i="3" s="1"/>
  <c r="AC55" i="3"/>
  <c r="AI55" i="3" s="1"/>
  <c r="AD55" i="3"/>
  <c r="AJ55" i="3" s="1"/>
  <c r="AB333" i="3"/>
  <c r="AH333" i="3" s="1"/>
  <c r="AO333" i="3" s="1"/>
  <c r="AC333" i="3"/>
  <c r="AI333" i="3" s="1"/>
  <c r="AD333" i="3"/>
  <c r="AJ333" i="3" s="1"/>
  <c r="AB302" i="3"/>
  <c r="AH302" i="3" s="1"/>
  <c r="AO302" i="3" s="1"/>
  <c r="AC302" i="3"/>
  <c r="AI302" i="3" s="1"/>
  <c r="AD302" i="3"/>
  <c r="AJ302" i="3" s="1"/>
  <c r="AD358" i="3"/>
  <c r="AJ358" i="3" s="1"/>
  <c r="AC358" i="3"/>
  <c r="AI358" i="3" s="1"/>
  <c r="AB358" i="3"/>
  <c r="AH358" i="3" s="1"/>
  <c r="AO358" i="3" s="1"/>
  <c r="AB284" i="3"/>
  <c r="AH284" i="3" s="1"/>
  <c r="AC284" i="3"/>
  <c r="AI284" i="3" s="1"/>
  <c r="AD284" i="3"/>
  <c r="AJ284" i="3" s="1"/>
  <c r="AB318" i="3"/>
  <c r="AH318" i="3" s="1"/>
  <c r="AC318" i="3"/>
  <c r="AI318" i="3" s="1"/>
  <c r="AD318" i="3"/>
  <c r="AJ318" i="3" s="1"/>
  <c r="AB283" i="3"/>
  <c r="AH283" i="3" s="1"/>
  <c r="AC283" i="3"/>
  <c r="AI283" i="3" s="1"/>
  <c r="AD283" i="3"/>
  <c r="AJ283" i="3" s="1"/>
  <c r="AB320" i="3"/>
  <c r="AH320" i="3" s="1"/>
  <c r="AC320" i="3"/>
  <c r="AI320" i="3" s="1"/>
  <c r="AO320" i="3" s="1"/>
  <c r="AD320" i="3"/>
  <c r="AJ320" i="3" s="1"/>
  <c r="AB354" i="3"/>
  <c r="AH354" i="3" s="1"/>
  <c r="AC354" i="3"/>
  <c r="AI354" i="3" s="1"/>
  <c r="AD354" i="3"/>
  <c r="AJ354" i="3" s="1"/>
  <c r="AC24" i="3"/>
  <c r="AI24" i="3" s="1"/>
  <c r="AD24" i="3"/>
  <c r="AJ24" i="3" s="1"/>
  <c r="AB24" i="3"/>
  <c r="AH24" i="3" s="1"/>
  <c r="AO24" i="3" l="1"/>
  <c r="AO28" i="3"/>
  <c r="AO17" i="3"/>
  <c r="AO284" i="3"/>
  <c r="AO50" i="3"/>
  <c r="AO355" i="3"/>
  <c r="AO319" i="3"/>
  <c r="AO376" i="3"/>
  <c r="AO371" i="3"/>
  <c r="AO286" i="3"/>
  <c r="AO22" i="3"/>
  <c r="AO347" i="3"/>
  <c r="AO54" i="3"/>
  <c r="AO11" i="3"/>
  <c r="AO20" i="3"/>
  <c r="AO18" i="3"/>
  <c r="AO60" i="3"/>
  <c r="AO336" i="3"/>
  <c r="AO362" i="3"/>
  <c r="AO67" i="3"/>
  <c r="AO315" i="3"/>
  <c r="AO313" i="3"/>
  <c r="AO72" i="3"/>
  <c r="AO6" i="3"/>
  <c r="AO367" i="3"/>
  <c r="AO58" i="3"/>
  <c r="AO327" i="3"/>
  <c r="AO332" i="3"/>
  <c r="AO53" i="3"/>
  <c r="AO308" i="3"/>
  <c r="AO370" i="3"/>
  <c r="AO309" i="3"/>
  <c r="AO73" i="3"/>
  <c r="AO329" i="3"/>
  <c r="AO35" i="3"/>
  <c r="AO71" i="3"/>
  <c r="AO310" i="3"/>
  <c r="AO282" i="3"/>
  <c r="AO283" i="3"/>
  <c r="AO312" i="3"/>
  <c r="AO361" i="3"/>
  <c r="AO335" i="3"/>
  <c r="AO354" i="3"/>
  <c r="AO16" i="3"/>
  <c r="AO314" i="3"/>
  <c r="AO27" i="3"/>
  <c r="AO47" i="3"/>
  <c r="AO29" i="3"/>
  <c r="AO289" i="3"/>
  <c r="AO285" i="3"/>
  <c r="AO303" i="3"/>
  <c r="AO294" i="3"/>
  <c r="AO364" i="3"/>
  <c r="AO377" i="3"/>
  <c r="AO343" i="3"/>
  <c r="AO339" i="3"/>
  <c r="AO374" i="3"/>
  <c r="AO31" i="3"/>
  <c r="AO318" i="3"/>
  <c r="AO32" i="3"/>
  <c r="AO375" i="3"/>
  <c r="AO51" i="3"/>
  <c r="AO348" i="3"/>
  <c r="AO61" i="3"/>
  <c r="AO346" i="3"/>
  <c r="AO334" i="3"/>
  <c r="AO345" i="3"/>
  <c r="AO351" i="3"/>
  <c r="AO49" i="3"/>
  <c r="AO64" i="3"/>
  <c r="AO357" i="3"/>
  <c r="AO290" i="3"/>
  <c r="AO344" i="3"/>
  <c r="AO39" i="3"/>
  <c r="AO12" i="3"/>
  <c r="AO34" i="3"/>
  <c r="AO305" i="3"/>
  <c r="AO299" i="3"/>
  <c r="AO322" i="3"/>
  <c r="AO19" i="3"/>
  <c r="AO324" i="3"/>
  <c r="AO44" i="3"/>
</calcChain>
</file>

<file path=xl/sharedStrings.xml><?xml version="1.0" encoding="utf-8"?>
<sst xmlns="http://schemas.openxmlformats.org/spreadsheetml/2006/main" count="7759" uniqueCount="181">
  <si>
    <t xml:space="preserve">Location </t>
  </si>
  <si>
    <t>Year</t>
  </si>
  <si>
    <t>Env</t>
  </si>
  <si>
    <t>Plot</t>
  </si>
  <si>
    <t>Rep</t>
  </si>
  <si>
    <t>Trt</t>
  </si>
  <si>
    <t>Pop</t>
  </si>
  <si>
    <t>Fert</t>
  </si>
  <si>
    <t>Fung</t>
  </si>
  <si>
    <t>DI</t>
  </si>
  <si>
    <t>DS</t>
  </si>
  <si>
    <t>DIX</t>
  </si>
  <si>
    <t>Ybu</t>
  </si>
  <si>
    <t>Ykg</t>
  </si>
  <si>
    <t>.</t>
  </si>
  <si>
    <t xml:space="preserve">N </t>
  </si>
  <si>
    <t>N</t>
  </si>
  <si>
    <t>Y</t>
  </si>
  <si>
    <t>Kanawha</t>
  </si>
  <si>
    <t>Larchwood</t>
  </si>
  <si>
    <t>Hancock</t>
  </si>
  <si>
    <t>Arlington</t>
  </si>
  <si>
    <t>Inwood</t>
  </si>
  <si>
    <t>MI</t>
  </si>
  <si>
    <t xml:space="preserve">MI </t>
  </si>
  <si>
    <t>IN</t>
  </si>
  <si>
    <t xml:space="preserve">IN </t>
  </si>
  <si>
    <t>Non-Treated</t>
  </si>
  <si>
    <t>Cobra_V5</t>
  </si>
  <si>
    <t>Endura_R3</t>
  </si>
  <si>
    <t>Endura_Sporecaster</t>
  </si>
  <si>
    <t>CARDS;</t>
  </si>
  <si>
    <t>SSR Developed</t>
  </si>
  <si>
    <t>Hancock-2020</t>
  </si>
  <si>
    <t>Larchwood-2020</t>
  </si>
  <si>
    <t>Indiana-2020</t>
  </si>
  <si>
    <t>Michigan-2020</t>
  </si>
  <si>
    <t>Kanwha-2020</t>
  </si>
  <si>
    <t>Indiana-2021</t>
  </si>
  <si>
    <t>Michigan-2021</t>
  </si>
  <si>
    <t>Arlington-2021</t>
  </si>
  <si>
    <t>Larchwood-2021</t>
  </si>
  <si>
    <t>Inwood-2021</t>
  </si>
  <si>
    <t>+</t>
  </si>
  <si>
    <t>-</t>
  </si>
  <si>
    <t>Site-year</t>
  </si>
  <si>
    <t>Fertilizer</t>
  </si>
  <si>
    <t>Seeding Rate</t>
  </si>
  <si>
    <t>$/140,000 seeds</t>
  </si>
  <si>
    <t>$/seed</t>
  </si>
  <si>
    <t>Total cost of seed for each planting population ($/ha)</t>
  </si>
  <si>
    <t>Cost on seeds/ha</t>
  </si>
  <si>
    <t>Fungicides</t>
  </si>
  <si>
    <t>cost of Endura</t>
  </si>
  <si>
    <t>8 oz/ac</t>
  </si>
  <si>
    <t>19.76 oz/ha</t>
  </si>
  <si>
    <t>Total ounces</t>
  </si>
  <si>
    <t>Cost of Endura product</t>
  </si>
  <si>
    <t>Application Rate</t>
  </si>
  <si>
    <t xml:space="preserve">ha able to be applied </t>
  </si>
  <si>
    <t xml:space="preserve">5.263 ha/bottle </t>
  </si>
  <si>
    <t>Endura Product ($/6.5lbs)</t>
  </si>
  <si>
    <t>Endura Product ($/lb)</t>
  </si>
  <si>
    <t>Application Rate (8 oz/ac)</t>
  </si>
  <si>
    <t>Application rate (oz/ha)</t>
  </si>
  <si>
    <t>Total ounces in product</t>
  </si>
  <si>
    <t>Endura Product ($/oz)</t>
  </si>
  <si>
    <t>Cost per ha at 8 oz/ac rate</t>
  </si>
  <si>
    <t>Cost per ac at 8 oz/ac rate</t>
  </si>
  <si>
    <t>Acres</t>
  </si>
  <si>
    <t>Hectare</t>
  </si>
  <si>
    <t>Application Fee ($/ac)</t>
  </si>
  <si>
    <t>Application Fee ($/ha)</t>
  </si>
  <si>
    <t>Total Cost per acre</t>
  </si>
  <si>
    <t>Total Cost per ha</t>
  </si>
  <si>
    <t>Urea_medium ($/ton)</t>
  </si>
  <si>
    <t>Urea_high ($/ton)</t>
  </si>
  <si>
    <t>Urea is 46% actual N</t>
  </si>
  <si>
    <t>160/x</t>
  </si>
  <si>
    <t>46/100</t>
  </si>
  <si>
    <t>Cost /ac</t>
  </si>
  <si>
    <t>Cost/ha</t>
  </si>
  <si>
    <t>Seed Cost ($/ha)</t>
  </si>
  <si>
    <t>Urea_Low ($/ha)</t>
  </si>
  <si>
    <t>Urea_Medium ($/ha)</t>
  </si>
  <si>
    <t>Urea_High ($/ha)</t>
  </si>
  <si>
    <t>Fungicide Cost ($/ha)</t>
  </si>
  <si>
    <t>Endura</t>
  </si>
  <si>
    <t>Cobra</t>
  </si>
  <si>
    <t>Cost of Cobra Product</t>
  </si>
  <si>
    <t>$580/2.5 gals</t>
  </si>
  <si>
    <t>Applicaton Rate</t>
  </si>
  <si>
    <t>6 oz/ac</t>
  </si>
  <si>
    <t>14.82 oz/ha</t>
  </si>
  <si>
    <t xml:space="preserve">21.59 ha/bottle </t>
  </si>
  <si>
    <t>Cobra Product ($/2.5 gals)</t>
  </si>
  <si>
    <t>Cobra Product ($/gal)</t>
  </si>
  <si>
    <t>Cobra Product ($/oz)</t>
  </si>
  <si>
    <t>Application Rate (oz/ac)</t>
  </si>
  <si>
    <t>Cost per ac at 6 oz/ac rate</t>
  </si>
  <si>
    <t>Cost per ha at 6 oz/ac rate</t>
  </si>
  <si>
    <t>Grain Sale Prices</t>
  </si>
  <si>
    <t>$/bu</t>
  </si>
  <si>
    <t>Low</t>
  </si>
  <si>
    <t>$/kg</t>
  </si>
  <si>
    <t>High</t>
  </si>
  <si>
    <t>Medium</t>
  </si>
  <si>
    <t>Sporecaster Applied</t>
  </si>
  <si>
    <t>V5 Application Date</t>
  </si>
  <si>
    <t>R3 Application Date</t>
  </si>
  <si>
    <t>Sporecaster Application Date</t>
  </si>
  <si>
    <t>?</t>
  </si>
  <si>
    <t>Fertlizer Applied in Michigan 2021</t>
  </si>
  <si>
    <t>1.5 lbs/plot</t>
  </si>
  <si>
    <t>Urea applied (lb/sqft)</t>
  </si>
  <si>
    <t>Urea Applied (lb/ac)</t>
  </si>
  <si>
    <t>Actual N Applied (lb/sqft)</t>
  </si>
  <si>
    <t>Actual N Applied (lb/ac)</t>
  </si>
  <si>
    <t>Urea_low ($/ton)</t>
  </si>
  <si>
    <t>Fertlizer Applied in Indiana 2021</t>
  </si>
  <si>
    <t>110 lbs/ac of Actual N applied</t>
  </si>
  <si>
    <t>Actual N Applied (lbs/ac)</t>
  </si>
  <si>
    <t>6-24-2-2021</t>
  </si>
  <si>
    <t>Urea Applied (lbs/ac)</t>
  </si>
  <si>
    <t>Urea Applied (kg/ha)</t>
  </si>
  <si>
    <t>Urea_low ($/kg)</t>
  </si>
  <si>
    <t>Urea_medium ($/kg)</t>
  </si>
  <si>
    <t>Urea_high ($/kg)</t>
  </si>
  <si>
    <t>Plots were applied with 160 lbs actual N/ac</t>
  </si>
  <si>
    <t>Plots were applied with 347 lbs of urea/ ac</t>
  </si>
  <si>
    <t>Applied at rate of 347 lbs of urea/ ac</t>
  </si>
  <si>
    <t>Split by Fertlizer</t>
  </si>
  <si>
    <t>Yes</t>
  </si>
  <si>
    <t>No</t>
  </si>
  <si>
    <t xml:space="preserve">No </t>
  </si>
  <si>
    <t>Plots were 150 sqft (20 ft long x 7.5 ft wide)</t>
  </si>
  <si>
    <t>Total Cost Urea_Low ($/ha)</t>
  </si>
  <si>
    <t>Total Cost Urea_Medium ($/ha)</t>
  </si>
  <si>
    <t>Total Cost Urea_High ($/ha)</t>
  </si>
  <si>
    <t>Low Grain Sale Income ($/ac)</t>
  </si>
  <si>
    <t>Medium Grain Sale Income ($/ac)</t>
  </si>
  <si>
    <t>High Grain Sale Income ($/ac)</t>
  </si>
  <si>
    <t>Low Grain Sale Income ($/ha)</t>
  </si>
  <si>
    <t>Medium Grain Sale Income ($/ha)</t>
  </si>
  <si>
    <t>High Grain Sale Income ($/ha)</t>
  </si>
  <si>
    <t>Profit (Urea-Low, Grain-Low) ($/ha)</t>
  </si>
  <si>
    <t>Profit (Urea-Medium, Grain-Low) ($/ha)</t>
  </si>
  <si>
    <t>Profit (Urea-High, Grain-Low) ($/ha)</t>
  </si>
  <si>
    <t>Profit (Urea-Low, Grain-Medium) ($/ha)</t>
  </si>
  <si>
    <t>Profit (Urea-Medium, Grain-Medium)($/ha)</t>
  </si>
  <si>
    <t>Profit (Urea-High, Grain-Medium) ($/ha)</t>
  </si>
  <si>
    <t>Profit (Urea-Low, Grain-High) ($/ha)</t>
  </si>
  <si>
    <t>Profit (Urea-Medium, Grain-High) ($/ha)</t>
  </si>
  <si>
    <t>Profit (Urea-High, Grain-High) ($/ha)</t>
  </si>
  <si>
    <t>Seed Cost ($/ac)</t>
  </si>
  <si>
    <t>Urea_Low ($/ac)</t>
  </si>
  <si>
    <t>Urea_Medium ($/ac)</t>
  </si>
  <si>
    <t>Urea_High ($/ac)</t>
  </si>
  <si>
    <t>Urea_low ($/lb)</t>
  </si>
  <si>
    <t>Urea_medium ($/lb)</t>
  </si>
  <si>
    <t>Urea_high ($/lb)</t>
  </si>
  <si>
    <t>Fungicide Cost ($/ac)</t>
  </si>
  <si>
    <t>Split</t>
  </si>
  <si>
    <t>Location</t>
  </si>
  <si>
    <t>Porter</t>
  </si>
  <si>
    <t>Entrican</t>
  </si>
  <si>
    <t>Larchwod</t>
  </si>
  <si>
    <t>kg/ha</t>
  </si>
  <si>
    <t>cost of Cobra</t>
  </si>
  <si>
    <t>$455/6.5 lbs</t>
  </si>
  <si>
    <t>$/ha</t>
  </si>
  <si>
    <t>$/ac</t>
  </si>
  <si>
    <t>Total Cost ($/ac)</t>
  </si>
  <si>
    <t>Total Cost ($/ha)</t>
  </si>
  <si>
    <t>Profit Low ($/ac)</t>
  </si>
  <si>
    <t>Profit Medium ($/ac)</t>
  </si>
  <si>
    <t>Profit High ($/ha)</t>
  </si>
  <si>
    <t>Profit Low ($/ha)</t>
  </si>
  <si>
    <t>Profit High ($/ac)</t>
  </si>
  <si>
    <t>Profit Medium ($/ha)</t>
  </si>
  <si>
    <t>Cobra Product ($/L)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</si>
</sst>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/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E46D6B7F-972E-469B-B136-F091076848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49"/>
  <sheetViews>
    <sheetView tabSelected="1" zoomScaleNormal="145" workbookViewId="0">
      <pane ySplit="1" topLeftCell="A2" activePane="bottomLeft" state="frozen"/>
      <selection activeCell="AI1" sqref="AI1"/>
      <selection pane="bottomLeft" activeCell="H2" sqref="H2"/>
    </sheetView>
  </sheetViews>
  <sheetFormatPr defaultRowHeight="14.5" x14ac:dyDescent="0.35"/>
  <cols>
    <col min="1" max="1" width="10" bestFit="1" customWidth="1"/>
    <col min="2" max="2" width="4.81640625" bestFit="1" customWidth="1"/>
    <col min="3" max="3" width="3.81640625" bestFit="1" customWidth="1"/>
    <col min="4" max="5" width="4" bestFit="1" customWidth="1"/>
    <col min="6" max="6" width="3.1796875" bestFit="1" customWidth="1"/>
    <col min="7" max="7" width="4" bestFit="1" customWidth="1"/>
    <col min="8" max="8" width="4.08984375" bestFit="1" customWidth="1"/>
    <col min="9" max="9" width="17.81640625" bestFit="1" customWidth="1"/>
    <col min="10" max="10" width="21.54296875" bestFit="1" customWidth="1"/>
    <col min="11" max="11" width="18.54296875" bestFit="1" customWidth="1"/>
    <col min="12" max="12" width="18.26953125" bestFit="1" customWidth="1"/>
    <col min="13" max="13" width="17.6328125" bestFit="1" customWidth="1"/>
    <col min="14" max="18" width="11.81640625" bestFit="1" customWidth="1"/>
    <col min="19" max="19" width="14.36328125" bestFit="1" customWidth="1"/>
    <col min="20" max="20" width="14.6328125" bestFit="1" customWidth="1"/>
    <col min="21" max="21" width="18.26953125" bestFit="1" customWidth="1"/>
    <col min="22" max="22" width="18.54296875" bestFit="1" customWidth="1"/>
    <col min="23" max="23" width="14.54296875" bestFit="1" customWidth="1"/>
    <col min="24" max="24" width="18.54296875" customWidth="1"/>
    <col min="25" max="25" width="25.90625" bestFit="1" customWidth="1"/>
    <col min="26" max="26" width="29.6328125" bestFit="1" customWidth="1"/>
    <col min="27" max="27" width="26.26953125" bestFit="1" customWidth="1"/>
    <col min="28" max="28" width="26.453125" bestFit="1" customWidth="1"/>
    <col min="29" max="29" width="30.1796875" bestFit="1" customWidth="1"/>
    <col min="30" max="30" width="26.81640625" bestFit="1" customWidth="1"/>
    <col min="31" max="31" width="14.6328125" bestFit="1" customWidth="1"/>
    <col min="32" max="32" width="18.36328125" bestFit="1" customWidth="1"/>
    <col min="33" max="33" width="15" bestFit="1" customWidth="1"/>
    <col min="34" max="34" width="14.90625" bestFit="1" customWidth="1"/>
    <col min="35" max="35" width="18.6328125" bestFit="1" customWidth="1"/>
    <col min="36" max="36" width="15.26953125" bestFit="1" customWidth="1"/>
    <col min="41" max="41" width="255.6328125" bestFit="1" customWidth="1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121</v>
      </c>
      <c r="K1" s="7" t="s">
        <v>123</v>
      </c>
      <c r="L1" s="7" t="s">
        <v>124</v>
      </c>
      <c r="M1" s="7" t="s">
        <v>107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5" t="s">
        <v>154</v>
      </c>
      <c r="T1" s="7" t="s">
        <v>82</v>
      </c>
      <c r="U1" s="15" t="s">
        <v>161</v>
      </c>
      <c r="V1" s="7" t="s">
        <v>86</v>
      </c>
      <c r="W1" s="19" t="s">
        <v>172</v>
      </c>
      <c r="X1" s="19" t="s">
        <v>173</v>
      </c>
      <c r="Y1" s="7" t="s">
        <v>139</v>
      </c>
      <c r="Z1" s="7" t="s">
        <v>140</v>
      </c>
      <c r="AA1" s="7" t="s">
        <v>141</v>
      </c>
      <c r="AB1" s="7" t="s">
        <v>142</v>
      </c>
      <c r="AC1" s="7" t="s">
        <v>143</v>
      </c>
      <c r="AD1" s="7" t="s">
        <v>144</v>
      </c>
      <c r="AE1" s="19" t="s">
        <v>174</v>
      </c>
      <c r="AF1" s="19" t="s">
        <v>175</v>
      </c>
      <c r="AG1" s="19" t="s">
        <v>178</v>
      </c>
      <c r="AH1" s="19" t="s">
        <v>177</v>
      </c>
      <c r="AI1" s="19" t="s">
        <v>179</v>
      </c>
      <c r="AJ1" s="19" t="s">
        <v>176</v>
      </c>
      <c r="AO1" s="1" t="s">
        <v>31</v>
      </c>
    </row>
    <row r="2" spans="1:41" x14ac:dyDescent="0.35">
      <c r="A2" s="1" t="s">
        <v>20</v>
      </c>
      <c r="B2" s="1">
        <v>2020</v>
      </c>
      <c r="C2" s="1">
        <v>1</v>
      </c>
      <c r="D2" s="1">
        <v>101</v>
      </c>
      <c r="E2" s="1">
        <v>1</v>
      </c>
      <c r="F2" s="1">
        <v>10</v>
      </c>
      <c r="G2" s="1">
        <v>100</v>
      </c>
      <c r="H2" s="1" t="s">
        <v>17</v>
      </c>
      <c r="I2" s="1" t="s">
        <v>29</v>
      </c>
      <c r="J2" s="7">
        <v>150</v>
      </c>
      <c r="K2" s="7">
        <f t="shared" ref="K2:K65" si="0">IF(H2="Y",(J2*100)/46,".")</f>
        <v>326.08695652173913</v>
      </c>
      <c r="L2" s="7">
        <f t="shared" ref="L2:L65" si="1">IF(H2="Y",(K2/2.2)*2.47,".")</f>
        <v>366.10671936758894</v>
      </c>
      <c r="M2" s="7" t="s">
        <v>14</v>
      </c>
      <c r="N2" s="1">
        <v>8.5308056872037916</v>
      </c>
      <c r="O2" s="1">
        <v>3</v>
      </c>
      <c r="P2" s="1">
        <v>8.5308056872037916</v>
      </c>
      <c r="Q2" s="1">
        <v>75.489730344827606</v>
      </c>
      <c r="R2" s="1">
        <f t="shared" ref="R2:R33" si="2">Q2*67.25</f>
        <v>5076.6843656896563</v>
      </c>
      <c r="S2" s="15">
        <f t="shared" ref="S2:S65" si="3">IF(G2=100,44.29,70.86)</f>
        <v>44.29</v>
      </c>
      <c r="T2" s="7">
        <f t="shared" ref="T2:T65" si="4">IF(G2=100,109.39,175.02)</f>
        <v>109.39</v>
      </c>
      <c r="U2">
        <f>IF(I2="Endura_R3",42,IF(I2="Cobra_V5",17.875,IF((AND(I2="Endura_Sporecaster",M2="Y")),42,0)))</f>
        <v>42</v>
      </c>
      <c r="V2">
        <f>IF(I2="Endura_R3",103.74,IF(I2="Cobra_V5",44.15,IF((AND(I2="Endura_Sporecaster",M2="Y")),103.74,0)))</f>
        <v>103.74</v>
      </c>
      <c r="W2">
        <f>SUM(S2,U2)</f>
        <v>86.289999999999992</v>
      </c>
      <c r="X2">
        <f>SUM(T2,V2)</f>
        <v>213.13</v>
      </c>
      <c r="Y2">
        <f>$Q2*9</f>
        <v>679.4075731034485</v>
      </c>
      <c r="Z2">
        <f t="shared" ref="Z2:Z65" si="5">$Q2*12</f>
        <v>905.87676413793133</v>
      </c>
      <c r="AA2">
        <f t="shared" ref="AA2:AA65" si="6">$Q2*15</f>
        <v>1132.3459551724141</v>
      </c>
      <c r="AB2">
        <f t="shared" ref="AB2:AB65" si="7">$R2*0.33</f>
        <v>1675.3058406775867</v>
      </c>
      <c r="AC2">
        <f t="shared" ref="AC2:AC65" si="8">$R2*0.44</f>
        <v>2233.741120903449</v>
      </c>
      <c r="AD2">
        <f t="shared" ref="AD2:AD65" si="9">$R2*0.55</f>
        <v>2792.1764011293112</v>
      </c>
      <c r="AE2">
        <f>Y2-$W$2</f>
        <v>593.11757310344854</v>
      </c>
      <c r="AF2">
        <f t="shared" ref="AF2:AG2" si="10">Z2-$W$2</f>
        <v>819.58676413793137</v>
      </c>
      <c r="AG2">
        <f t="shared" si="10"/>
        <v>1046.0559551724141</v>
      </c>
      <c r="AH2">
        <f>AB2-$X$2</f>
        <v>1462.1758406775866</v>
      </c>
      <c r="AI2">
        <f t="shared" ref="AI2:AJ2" si="11">AC2-$X$2</f>
        <v>2020.6111209034489</v>
      </c>
      <c r="AJ2">
        <f t="shared" si="11"/>
        <v>2579.0464011293111</v>
      </c>
      <c r="AO2" t="e">
        <f>_xlfn.CONCAT(A2," ",B2," ",C2," ",#REF!," ",E2," ",F2," ",G2," ",H2," ",I2," ",N2," ",O2," ",P2," ",Q2," ",R2," ",AE2," ",AF2," ",AG2," ",AH2," ",AI2," ",AJ2)</f>
        <v>#REF!</v>
      </c>
    </row>
    <row r="3" spans="1:41" x14ac:dyDescent="0.35">
      <c r="A3" s="1" t="s">
        <v>20</v>
      </c>
      <c r="B3" s="1">
        <v>2020</v>
      </c>
      <c r="C3" s="1">
        <v>1</v>
      </c>
      <c r="D3" s="1">
        <v>102</v>
      </c>
      <c r="E3" s="1">
        <v>1</v>
      </c>
      <c r="F3" s="1">
        <v>13</v>
      </c>
      <c r="G3" s="1">
        <v>160</v>
      </c>
      <c r="H3" s="1" t="s">
        <v>17</v>
      </c>
      <c r="I3" s="1" t="s">
        <v>27</v>
      </c>
      <c r="J3" s="7">
        <v>150</v>
      </c>
      <c r="K3" s="7">
        <f t="shared" si="0"/>
        <v>326.08695652173913</v>
      </c>
      <c r="L3" s="7">
        <f t="shared" si="1"/>
        <v>366.10671936758894</v>
      </c>
      <c r="M3" s="7" t="s">
        <v>14</v>
      </c>
      <c r="N3" s="1">
        <v>31.952662721893493</v>
      </c>
      <c r="O3" s="1">
        <v>2.8666666666666667</v>
      </c>
      <c r="P3" s="1">
        <v>30.532544378698226</v>
      </c>
      <c r="Q3" s="1">
        <v>64.461456551724126</v>
      </c>
      <c r="R3" s="1">
        <f t="shared" si="2"/>
        <v>4335.0329531034477</v>
      </c>
      <c r="S3" s="15">
        <f t="shared" si="3"/>
        <v>70.86</v>
      </c>
      <c r="T3" s="7">
        <f t="shared" si="4"/>
        <v>175.02</v>
      </c>
      <c r="U3">
        <f t="shared" ref="U3:U66" si="12">IF(I3="Endura_R3",42,IF(I3="Cobra_V5",17.875,IF((AND(I3="Endura_Sporecaster",M3="Y")),42,0)))</f>
        <v>0</v>
      </c>
      <c r="V3">
        <f t="shared" ref="V3:V66" si="13">IF(I3="Endura_R3",103.74,IF(I3="Cobra_V5",44.15,IF((AND(I3="Endura_Sporecaster",M3="Y")),103.74,0)))</f>
        <v>0</v>
      </c>
      <c r="W3">
        <f t="shared" ref="W3:W66" si="14">SUM(S3,U3)</f>
        <v>70.86</v>
      </c>
      <c r="X3">
        <f>SUM(T3,V3)</f>
        <v>175.02</v>
      </c>
      <c r="Y3">
        <f t="shared" ref="Y3:Y65" si="15">$Q3*9</f>
        <v>580.15310896551716</v>
      </c>
      <c r="Z3">
        <f t="shared" si="5"/>
        <v>773.53747862068951</v>
      </c>
      <c r="AA3">
        <f t="shared" si="6"/>
        <v>966.92184827586186</v>
      </c>
      <c r="AB3">
        <f t="shared" si="7"/>
        <v>1430.5608745241377</v>
      </c>
      <c r="AC3">
        <f t="shared" si="8"/>
        <v>1907.414499365517</v>
      </c>
      <c r="AD3">
        <f t="shared" si="9"/>
        <v>2384.2681242068966</v>
      </c>
      <c r="AE3">
        <f t="shared" ref="AE3:AE66" si="16">Y3-$W$2</f>
        <v>493.8631089655172</v>
      </c>
      <c r="AF3">
        <f t="shared" ref="AF3:AF66" si="17">Z3-$W$2</f>
        <v>687.24747862068955</v>
      </c>
      <c r="AG3">
        <f t="shared" ref="AG3:AG66" si="18">AA3-$W$2</f>
        <v>880.6318482758619</v>
      </c>
      <c r="AH3">
        <f t="shared" ref="AH3:AH66" si="19">AB3-$X$2</f>
        <v>1217.4308745241378</v>
      </c>
      <c r="AI3">
        <f t="shared" ref="AI3:AI66" si="20">AC3-$X$2</f>
        <v>1694.2844993655171</v>
      </c>
      <c r="AJ3">
        <f t="shared" ref="AJ3:AJ66" si="21">AD3-$X$2</f>
        <v>2171.1381242068965</v>
      </c>
      <c r="AO3" t="e">
        <f>_xlfn.CONCAT(A3," ",B3," ",C3," ",#REF!," ",E3," ",F3," ",G3," ",H3," ",I3," ",N3," ",O3," ",P3," ",Q3," ",R3," ",AE3," ",AF3," ",AG3," ",AH3," ",AI3," ",AJ3)</f>
        <v>#REF!</v>
      </c>
    </row>
    <row r="4" spans="1:41" x14ac:dyDescent="0.35">
      <c r="A4" s="1" t="s">
        <v>20</v>
      </c>
      <c r="B4" s="1">
        <v>2020</v>
      </c>
      <c r="C4" s="1">
        <v>1</v>
      </c>
      <c r="D4" s="1">
        <v>103</v>
      </c>
      <c r="E4" s="1">
        <v>1</v>
      </c>
      <c r="F4" s="1">
        <v>9</v>
      </c>
      <c r="G4" s="1">
        <v>100</v>
      </c>
      <c r="H4" s="1" t="s">
        <v>17</v>
      </c>
      <c r="I4" s="1" t="s">
        <v>27</v>
      </c>
      <c r="J4" s="7">
        <v>150</v>
      </c>
      <c r="K4" s="7">
        <f t="shared" si="0"/>
        <v>326.08695652173913</v>
      </c>
      <c r="L4" s="7">
        <f t="shared" si="1"/>
        <v>366.10671936758894</v>
      </c>
      <c r="M4" s="7" t="s">
        <v>14</v>
      </c>
      <c r="N4" s="1">
        <v>22.916666666666664</v>
      </c>
      <c r="O4" s="1">
        <v>2.5499999999999998</v>
      </c>
      <c r="P4" s="1">
        <v>19.479166666666664</v>
      </c>
      <c r="Q4" s="1">
        <v>68.645803448275871</v>
      </c>
      <c r="R4" s="1">
        <f t="shared" si="2"/>
        <v>4616.4302818965525</v>
      </c>
      <c r="S4" s="15">
        <f t="shared" si="3"/>
        <v>44.29</v>
      </c>
      <c r="T4" s="7">
        <f t="shared" si="4"/>
        <v>109.39</v>
      </c>
      <c r="U4">
        <f t="shared" si="12"/>
        <v>0</v>
      </c>
      <c r="V4">
        <f t="shared" si="13"/>
        <v>0</v>
      </c>
      <c r="W4">
        <f t="shared" si="14"/>
        <v>44.29</v>
      </c>
      <c r="X4">
        <f t="shared" ref="X4:X66" si="22">SUM(T4,V4)</f>
        <v>109.39</v>
      </c>
      <c r="Y4">
        <f t="shared" si="15"/>
        <v>617.81223103448281</v>
      </c>
      <c r="Z4">
        <f t="shared" si="5"/>
        <v>823.74964137931045</v>
      </c>
      <c r="AA4">
        <f t="shared" si="6"/>
        <v>1029.687051724138</v>
      </c>
      <c r="AB4">
        <f t="shared" si="7"/>
        <v>1523.4219930258623</v>
      </c>
      <c r="AC4">
        <f t="shared" si="8"/>
        <v>2031.2293240344832</v>
      </c>
      <c r="AD4">
        <f t="shared" si="9"/>
        <v>2539.036655043104</v>
      </c>
      <c r="AE4">
        <f t="shared" si="16"/>
        <v>531.52223103448284</v>
      </c>
      <c r="AF4">
        <f t="shared" si="17"/>
        <v>737.45964137931048</v>
      </c>
      <c r="AG4">
        <f t="shared" si="18"/>
        <v>943.39705172413801</v>
      </c>
      <c r="AH4">
        <f t="shared" si="19"/>
        <v>1310.2919930258622</v>
      </c>
      <c r="AI4">
        <f t="shared" si="20"/>
        <v>1818.0993240344833</v>
      </c>
      <c r="AJ4">
        <f t="shared" si="21"/>
        <v>2325.9066550431039</v>
      </c>
      <c r="AO4" t="e">
        <f>_xlfn.CONCAT(A4," ",B4," ",C4," ",#REF!," ",E4," ",F4," ",G4," ",H4," ",I4," ",N4," ",O4," ",P4," ",Q4," ",R4," ",AE4," ",AF4," ",AG4," ",AH4," ",AI4," ",AJ4)</f>
        <v>#REF!</v>
      </c>
    </row>
    <row r="5" spans="1:41" x14ac:dyDescent="0.35">
      <c r="A5" s="1" t="s">
        <v>20</v>
      </c>
      <c r="B5" s="1">
        <v>2020</v>
      </c>
      <c r="C5" s="1">
        <v>1</v>
      </c>
      <c r="D5" s="1">
        <v>104</v>
      </c>
      <c r="E5" s="1">
        <v>1</v>
      </c>
      <c r="F5" s="1">
        <v>6</v>
      </c>
      <c r="G5" s="1">
        <v>160</v>
      </c>
      <c r="H5" s="1" t="s">
        <v>16</v>
      </c>
      <c r="I5" s="1" t="s">
        <v>29</v>
      </c>
      <c r="J5" s="7" t="s">
        <v>14</v>
      </c>
      <c r="K5" s="7" t="str">
        <f t="shared" si="0"/>
        <v>.</v>
      </c>
      <c r="L5" s="7" t="str">
        <f t="shared" si="1"/>
        <v>.</v>
      </c>
      <c r="M5" s="7" t="s">
        <v>14</v>
      </c>
      <c r="N5" s="1">
        <v>16.719242902208201</v>
      </c>
      <c r="O5" s="1">
        <v>2.6428571428571428</v>
      </c>
      <c r="P5" s="1">
        <v>14.728856842421511</v>
      </c>
      <c r="Q5" s="1">
        <v>70.685613103448276</v>
      </c>
      <c r="R5" s="1">
        <f t="shared" si="2"/>
        <v>4753.6074812068964</v>
      </c>
      <c r="S5" s="15">
        <f t="shared" si="3"/>
        <v>70.86</v>
      </c>
      <c r="T5" s="7">
        <f t="shared" si="4"/>
        <v>175.02</v>
      </c>
      <c r="U5">
        <f t="shared" si="12"/>
        <v>42</v>
      </c>
      <c r="V5">
        <f t="shared" si="13"/>
        <v>103.74</v>
      </c>
      <c r="W5">
        <f t="shared" si="14"/>
        <v>112.86</v>
      </c>
      <c r="X5">
        <f t="shared" si="22"/>
        <v>278.76</v>
      </c>
      <c r="Y5">
        <f t="shared" si="15"/>
        <v>636.17051793103451</v>
      </c>
      <c r="Z5">
        <f t="shared" si="5"/>
        <v>848.22735724137931</v>
      </c>
      <c r="AA5">
        <f t="shared" si="6"/>
        <v>1060.2841965517241</v>
      </c>
      <c r="AB5">
        <f t="shared" si="7"/>
        <v>1568.6904687982758</v>
      </c>
      <c r="AC5">
        <f t="shared" si="8"/>
        <v>2091.5872917310344</v>
      </c>
      <c r="AD5">
        <f t="shared" si="9"/>
        <v>2614.4841146637932</v>
      </c>
      <c r="AE5">
        <f t="shared" si="16"/>
        <v>549.88051793103455</v>
      </c>
      <c r="AF5">
        <f t="shared" si="17"/>
        <v>761.93735724137935</v>
      </c>
      <c r="AG5">
        <f t="shared" si="18"/>
        <v>973.99419655172414</v>
      </c>
      <c r="AH5">
        <f t="shared" si="19"/>
        <v>1355.5604687982759</v>
      </c>
      <c r="AI5">
        <f t="shared" si="20"/>
        <v>1878.4572917310343</v>
      </c>
      <c r="AJ5">
        <f t="shared" si="21"/>
        <v>2401.3541146637931</v>
      </c>
      <c r="AO5" t="e">
        <f>_xlfn.CONCAT(A5," ",B5," ",C5," ",#REF!," ",E5," ",F5," ",G5," ",H5," ",I5," ",N5," ",O5," ",P5," ",Q5," ",R5," ",AE5," ",AF5," ",AG5," ",AH5," ",AI5," ",AJ5)</f>
        <v>#REF!</v>
      </c>
    </row>
    <row r="6" spans="1:41" x14ac:dyDescent="0.35">
      <c r="A6" s="1" t="s">
        <v>20</v>
      </c>
      <c r="B6" s="1">
        <v>2020</v>
      </c>
      <c r="C6" s="1">
        <v>1</v>
      </c>
      <c r="D6" s="1">
        <v>105</v>
      </c>
      <c r="E6" s="1">
        <v>1</v>
      </c>
      <c r="F6" s="1">
        <v>5</v>
      </c>
      <c r="G6" s="1">
        <v>160</v>
      </c>
      <c r="H6" s="1" t="s">
        <v>16</v>
      </c>
      <c r="I6" s="1" t="s">
        <v>27</v>
      </c>
      <c r="J6" s="7" t="s">
        <v>14</v>
      </c>
      <c r="K6" s="7" t="str">
        <f t="shared" si="0"/>
        <v>.</v>
      </c>
      <c r="L6" s="7" t="str">
        <f t="shared" si="1"/>
        <v>.</v>
      </c>
      <c r="M6" s="7" t="s">
        <v>14</v>
      </c>
      <c r="N6" s="1">
        <v>44.551282051282051</v>
      </c>
      <c r="O6" s="1">
        <v>2.9</v>
      </c>
      <c r="P6" s="1">
        <v>43.066239316239319</v>
      </c>
      <c r="Q6" s="1">
        <v>62.148937931034467</v>
      </c>
      <c r="R6" s="1">
        <f t="shared" si="2"/>
        <v>4179.5160758620677</v>
      </c>
      <c r="S6" s="15">
        <f t="shared" si="3"/>
        <v>70.86</v>
      </c>
      <c r="T6" s="7">
        <f t="shared" si="4"/>
        <v>175.02</v>
      </c>
      <c r="U6">
        <f t="shared" si="12"/>
        <v>0</v>
      </c>
      <c r="V6">
        <f t="shared" si="13"/>
        <v>0</v>
      </c>
      <c r="W6">
        <f t="shared" si="14"/>
        <v>70.86</v>
      </c>
      <c r="X6">
        <f t="shared" si="22"/>
        <v>175.02</v>
      </c>
      <c r="Y6">
        <f t="shared" si="15"/>
        <v>559.34044137931016</v>
      </c>
      <c r="Z6">
        <f t="shared" si="5"/>
        <v>745.78725517241355</v>
      </c>
      <c r="AA6">
        <f t="shared" si="6"/>
        <v>932.23406896551705</v>
      </c>
      <c r="AB6">
        <f t="shared" si="7"/>
        <v>1379.2403050344824</v>
      </c>
      <c r="AC6">
        <f t="shared" si="8"/>
        <v>1838.9870733793098</v>
      </c>
      <c r="AD6">
        <f t="shared" si="9"/>
        <v>2298.7338417241376</v>
      </c>
      <c r="AE6">
        <f t="shared" si="16"/>
        <v>473.0504413793102</v>
      </c>
      <c r="AF6">
        <f t="shared" si="17"/>
        <v>659.49725517241359</v>
      </c>
      <c r="AG6">
        <f t="shared" si="18"/>
        <v>845.94406896551709</v>
      </c>
      <c r="AH6">
        <f t="shared" si="19"/>
        <v>1166.1103050344823</v>
      </c>
      <c r="AI6">
        <f t="shared" si="20"/>
        <v>1625.8570733793099</v>
      </c>
      <c r="AJ6">
        <f t="shared" si="21"/>
        <v>2085.6038417241375</v>
      </c>
      <c r="AO6" t="e">
        <f>_xlfn.CONCAT(A6," ",B6," ",C6," ",#REF!," ",E6," ",F6," ",G6," ",H6," ",I6," ",N6," ",O6," ",P6," ",Q6," ",R6," ",AE6," ",AF6," ",AG6," ",AH6," ",AI6," ",AJ6)</f>
        <v>#REF!</v>
      </c>
    </row>
    <row r="7" spans="1:41" x14ac:dyDescent="0.35">
      <c r="A7" s="1" t="s">
        <v>20</v>
      </c>
      <c r="B7" s="1">
        <v>2020</v>
      </c>
      <c r="C7" s="1">
        <v>1</v>
      </c>
      <c r="D7" s="1">
        <v>106</v>
      </c>
      <c r="E7" s="1">
        <v>1</v>
      </c>
      <c r="F7" s="1">
        <v>2</v>
      </c>
      <c r="G7" s="1">
        <v>100</v>
      </c>
      <c r="H7" s="1" t="s">
        <v>16</v>
      </c>
      <c r="I7" s="1" t="s">
        <v>29</v>
      </c>
      <c r="J7" s="7" t="s">
        <v>14</v>
      </c>
      <c r="K7" s="7" t="str">
        <f t="shared" si="0"/>
        <v>.</v>
      </c>
      <c r="L7" s="7" t="str">
        <f t="shared" si="1"/>
        <v>.</v>
      </c>
      <c r="M7" s="7" t="s">
        <v>14</v>
      </c>
      <c r="N7" s="1">
        <v>7.389162561576355</v>
      </c>
      <c r="O7" s="1">
        <v>1.7692307692307692</v>
      </c>
      <c r="P7" s="1">
        <v>4.3577112542629788</v>
      </c>
      <c r="Q7" s="1">
        <v>76.722511724137945</v>
      </c>
      <c r="R7" s="1">
        <f t="shared" si="2"/>
        <v>5159.5889134482768</v>
      </c>
      <c r="S7" s="15">
        <f t="shared" si="3"/>
        <v>44.29</v>
      </c>
      <c r="T7" s="7">
        <f t="shared" si="4"/>
        <v>109.39</v>
      </c>
      <c r="U7">
        <f t="shared" si="12"/>
        <v>42</v>
      </c>
      <c r="V7">
        <f t="shared" si="13"/>
        <v>103.74</v>
      </c>
      <c r="W7">
        <f t="shared" si="14"/>
        <v>86.289999999999992</v>
      </c>
      <c r="X7">
        <f t="shared" si="22"/>
        <v>213.13</v>
      </c>
      <c r="Y7">
        <f t="shared" si="15"/>
        <v>690.50260551724148</v>
      </c>
      <c r="Z7">
        <f t="shared" si="5"/>
        <v>920.67014068965534</v>
      </c>
      <c r="AA7">
        <f t="shared" si="6"/>
        <v>1150.8376758620691</v>
      </c>
      <c r="AB7">
        <f t="shared" si="7"/>
        <v>1702.6643414379314</v>
      </c>
      <c r="AC7">
        <f t="shared" si="8"/>
        <v>2270.2191219172419</v>
      </c>
      <c r="AD7">
        <f t="shared" si="9"/>
        <v>2837.7739023965523</v>
      </c>
      <c r="AE7">
        <f t="shared" si="16"/>
        <v>604.21260551724151</v>
      </c>
      <c r="AF7">
        <f t="shared" si="17"/>
        <v>834.38014068965538</v>
      </c>
      <c r="AG7">
        <f t="shared" si="18"/>
        <v>1064.5476758620691</v>
      </c>
      <c r="AH7">
        <f t="shared" si="19"/>
        <v>1489.5343414379313</v>
      </c>
      <c r="AI7">
        <f t="shared" si="20"/>
        <v>2057.0891219172418</v>
      </c>
      <c r="AJ7">
        <f t="shared" si="21"/>
        <v>2624.6439023965522</v>
      </c>
      <c r="AO7" t="e">
        <f>_xlfn.CONCAT(A7," ",B7," ",C7," ",#REF!," ",E7," ",F7," ",G7," ",H7," ",I7," ",N7," ",O7," ",P7," ",Q7," ",R7," ",AE7," ",AF7," ",AG7," ",AH7," ",AI7," ",AJ7)</f>
        <v>#REF!</v>
      </c>
    </row>
    <row r="8" spans="1:41" x14ac:dyDescent="0.35">
      <c r="A8" s="1" t="s">
        <v>20</v>
      </c>
      <c r="B8" s="1">
        <v>2020</v>
      </c>
      <c r="C8" s="1">
        <v>1</v>
      </c>
      <c r="D8" s="1">
        <v>107</v>
      </c>
      <c r="E8" s="1">
        <v>1</v>
      </c>
      <c r="F8" s="1">
        <v>12</v>
      </c>
      <c r="G8" s="1">
        <v>100</v>
      </c>
      <c r="H8" s="1" t="s">
        <v>17</v>
      </c>
      <c r="I8" s="1" t="s">
        <v>28</v>
      </c>
      <c r="J8" s="7">
        <v>150</v>
      </c>
      <c r="K8" s="7">
        <f t="shared" si="0"/>
        <v>326.08695652173913</v>
      </c>
      <c r="L8" s="7">
        <f t="shared" si="1"/>
        <v>366.10671936758894</v>
      </c>
      <c r="M8" s="7" t="s">
        <v>14</v>
      </c>
      <c r="N8" s="1">
        <v>12.790697674418606</v>
      </c>
      <c r="O8" s="1">
        <v>1.8235294117647058</v>
      </c>
      <c r="P8" s="1">
        <v>7.774737802097583</v>
      </c>
      <c r="Q8" s="1">
        <v>55.137947586206906</v>
      </c>
      <c r="R8" s="1">
        <f t="shared" si="2"/>
        <v>3708.0269751724145</v>
      </c>
      <c r="S8" s="15">
        <f t="shared" si="3"/>
        <v>44.29</v>
      </c>
      <c r="T8" s="7">
        <f t="shared" si="4"/>
        <v>109.39</v>
      </c>
      <c r="U8">
        <f t="shared" si="12"/>
        <v>17.875</v>
      </c>
      <c r="V8">
        <f t="shared" si="13"/>
        <v>44.15</v>
      </c>
      <c r="W8">
        <f t="shared" si="14"/>
        <v>62.164999999999999</v>
      </c>
      <c r="X8">
        <f t="shared" si="22"/>
        <v>153.54</v>
      </c>
      <c r="Y8">
        <f t="shared" si="15"/>
        <v>496.24152827586215</v>
      </c>
      <c r="Z8">
        <f t="shared" si="5"/>
        <v>661.65537103448287</v>
      </c>
      <c r="AA8">
        <f t="shared" si="6"/>
        <v>827.06921379310359</v>
      </c>
      <c r="AB8">
        <f t="shared" si="7"/>
        <v>1223.6489018068969</v>
      </c>
      <c r="AC8">
        <f t="shared" si="8"/>
        <v>1631.5318690758625</v>
      </c>
      <c r="AD8">
        <f t="shared" si="9"/>
        <v>2039.4148363448282</v>
      </c>
      <c r="AE8">
        <f t="shared" si="16"/>
        <v>409.95152827586219</v>
      </c>
      <c r="AF8">
        <f t="shared" si="17"/>
        <v>575.36537103448291</v>
      </c>
      <c r="AG8">
        <f t="shared" si="18"/>
        <v>740.77921379310362</v>
      </c>
      <c r="AH8">
        <f t="shared" si="19"/>
        <v>1010.5189018068969</v>
      </c>
      <c r="AI8">
        <f t="shared" si="20"/>
        <v>1418.4018690758626</v>
      </c>
      <c r="AJ8">
        <f t="shared" si="21"/>
        <v>1826.2848363448284</v>
      </c>
      <c r="AO8" t="e">
        <f>_xlfn.CONCAT(A8," ",B8," ",C8," ",#REF!," ",E8," ",F8," ",G8," ",H8," ",I8," ",N8," ",O8," ",P8," ",Q8," ",R8," ",AE8," ",AF8," ",AG8," ",AH8," ",AI8," ",AJ8)</f>
        <v>#REF!</v>
      </c>
    </row>
    <row r="9" spans="1:41" x14ac:dyDescent="0.35">
      <c r="A9" s="1" t="s">
        <v>20</v>
      </c>
      <c r="B9" s="1">
        <v>2020</v>
      </c>
      <c r="C9" s="1">
        <v>1</v>
      </c>
      <c r="D9" s="1">
        <v>108</v>
      </c>
      <c r="E9" s="1">
        <v>1</v>
      </c>
      <c r="F9" s="1">
        <v>14</v>
      </c>
      <c r="G9" s="1">
        <v>160</v>
      </c>
      <c r="H9" s="1" t="s">
        <v>17</v>
      </c>
      <c r="I9" s="1" t="s">
        <v>29</v>
      </c>
      <c r="J9" s="7">
        <v>150</v>
      </c>
      <c r="K9" s="7">
        <f t="shared" si="0"/>
        <v>326.08695652173913</v>
      </c>
      <c r="L9" s="7">
        <f t="shared" si="1"/>
        <v>366.10671936758894</v>
      </c>
      <c r="M9" s="7" t="s">
        <v>14</v>
      </c>
      <c r="N9" s="1">
        <v>14.55223880597015</v>
      </c>
      <c r="O9" s="1">
        <v>2.5714285714285716</v>
      </c>
      <c r="P9" s="1">
        <v>12.473347547974415</v>
      </c>
      <c r="Q9" s="1">
        <v>66.737758620689661</v>
      </c>
      <c r="R9" s="1">
        <f t="shared" si="2"/>
        <v>4488.1142672413798</v>
      </c>
      <c r="S9" s="15">
        <f t="shared" si="3"/>
        <v>70.86</v>
      </c>
      <c r="T9" s="7">
        <f t="shared" si="4"/>
        <v>175.02</v>
      </c>
      <c r="U9">
        <f t="shared" si="12"/>
        <v>42</v>
      </c>
      <c r="V9">
        <f t="shared" si="13"/>
        <v>103.74</v>
      </c>
      <c r="W9">
        <f t="shared" si="14"/>
        <v>112.86</v>
      </c>
      <c r="X9">
        <f t="shared" si="22"/>
        <v>278.76</v>
      </c>
      <c r="Y9">
        <f t="shared" si="15"/>
        <v>600.63982758620693</v>
      </c>
      <c r="Z9">
        <f t="shared" si="5"/>
        <v>800.85310344827599</v>
      </c>
      <c r="AA9">
        <f t="shared" si="6"/>
        <v>1001.0663793103449</v>
      </c>
      <c r="AB9">
        <f t="shared" si="7"/>
        <v>1481.0777081896554</v>
      </c>
      <c r="AC9">
        <f t="shared" si="8"/>
        <v>1974.7702775862072</v>
      </c>
      <c r="AD9">
        <f t="shared" si="9"/>
        <v>2468.4628469827589</v>
      </c>
      <c r="AE9">
        <f t="shared" si="16"/>
        <v>514.34982758620697</v>
      </c>
      <c r="AF9">
        <f t="shared" si="17"/>
        <v>714.56310344827602</v>
      </c>
      <c r="AG9">
        <f t="shared" si="18"/>
        <v>914.77637931034496</v>
      </c>
      <c r="AH9">
        <f t="shared" si="19"/>
        <v>1267.9477081896553</v>
      </c>
      <c r="AI9">
        <f t="shared" si="20"/>
        <v>1761.640277586207</v>
      </c>
      <c r="AJ9">
        <f t="shared" si="21"/>
        <v>2255.3328469827588</v>
      </c>
      <c r="AO9" t="e">
        <f>_xlfn.CONCAT(A9," ",B9," ",C9," ",#REF!," ",E9," ",F9," ",G9," ",H9," ",I9," ",N9," ",O9," ",P9," ",Q9," ",R9," ",AE9," ",AF9," ",AG9," ",AH9," ",AI9," ",AJ9)</f>
        <v>#REF!</v>
      </c>
    </row>
    <row r="10" spans="1:41" x14ac:dyDescent="0.35">
      <c r="A10" s="1" t="s">
        <v>20</v>
      </c>
      <c r="B10" s="1">
        <v>2020</v>
      </c>
      <c r="C10" s="1">
        <v>1</v>
      </c>
      <c r="D10" s="1">
        <v>109</v>
      </c>
      <c r="E10" s="1">
        <v>1</v>
      </c>
      <c r="F10" s="1">
        <v>16</v>
      </c>
      <c r="G10" s="1">
        <v>160</v>
      </c>
      <c r="H10" s="1" t="s">
        <v>17</v>
      </c>
      <c r="I10" s="1" t="s">
        <v>28</v>
      </c>
      <c r="J10" s="7">
        <v>150</v>
      </c>
      <c r="K10" s="7">
        <f t="shared" si="0"/>
        <v>326.08695652173913</v>
      </c>
      <c r="L10" s="7">
        <f t="shared" si="1"/>
        <v>366.10671936758894</v>
      </c>
      <c r="M10" s="7" t="s">
        <v>14</v>
      </c>
      <c r="N10" s="1">
        <v>27.215189873417721</v>
      </c>
      <c r="O10" s="1">
        <v>3</v>
      </c>
      <c r="P10" s="1">
        <v>27.215189873417721</v>
      </c>
      <c r="Q10" s="1">
        <v>60.750344827586218</v>
      </c>
      <c r="R10" s="1">
        <f t="shared" si="2"/>
        <v>4085.4606896551732</v>
      </c>
      <c r="S10" s="15">
        <f t="shared" si="3"/>
        <v>70.86</v>
      </c>
      <c r="T10" s="7">
        <f t="shared" si="4"/>
        <v>175.02</v>
      </c>
      <c r="U10">
        <f t="shared" si="12"/>
        <v>17.875</v>
      </c>
      <c r="V10">
        <f t="shared" si="13"/>
        <v>44.15</v>
      </c>
      <c r="W10">
        <f t="shared" si="14"/>
        <v>88.734999999999999</v>
      </c>
      <c r="X10">
        <f t="shared" si="22"/>
        <v>219.17000000000002</v>
      </c>
      <c r="Y10">
        <f t="shared" si="15"/>
        <v>546.75310344827597</v>
      </c>
      <c r="Z10">
        <f t="shared" si="5"/>
        <v>729.00413793103462</v>
      </c>
      <c r="AA10">
        <f t="shared" si="6"/>
        <v>911.25517241379328</v>
      </c>
      <c r="AB10">
        <f t="shared" si="7"/>
        <v>1348.2020275862071</v>
      </c>
      <c r="AC10">
        <f t="shared" si="8"/>
        <v>1797.6027034482761</v>
      </c>
      <c r="AD10">
        <f t="shared" si="9"/>
        <v>2247.0033793103453</v>
      </c>
      <c r="AE10">
        <f t="shared" si="16"/>
        <v>460.463103448276</v>
      </c>
      <c r="AF10">
        <f t="shared" si="17"/>
        <v>642.71413793103466</v>
      </c>
      <c r="AG10">
        <f t="shared" si="18"/>
        <v>824.96517241379331</v>
      </c>
      <c r="AH10">
        <f t="shared" si="19"/>
        <v>1135.0720275862072</v>
      </c>
      <c r="AI10">
        <f t="shared" si="20"/>
        <v>1584.4727034482762</v>
      </c>
      <c r="AJ10">
        <f t="shared" si="21"/>
        <v>2033.8733793103452</v>
      </c>
      <c r="AO10" t="e">
        <f>_xlfn.CONCAT(A10," ",B10," ",C10," ",#REF!," ",E10," ",F10," ",G10," ",H10," ",I10," ",N10," ",O10," ",P10," ",Q10," ",R10," ",AE10," ",AF10," ",AG10," ",AH10," ",AI10," ",AJ10)</f>
        <v>#REF!</v>
      </c>
    </row>
    <row r="11" spans="1:41" x14ac:dyDescent="0.35">
      <c r="A11" s="1" t="s">
        <v>20</v>
      </c>
      <c r="B11" s="1">
        <v>2020</v>
      </c>
      <c r="C11" s="1">
        <v>1</v>
      </c>
      <c r="D11" s="1">
        <v>110</v>
      </c>
      <c r="E11" s="1">
        <v>1</v>
      </c>
      <c r="F11" s="1">
        <v>4</v>
      </c>
      <c r="G11" s="1">
        <v>100</v>
      </c>
      <c r="H11" s="1" t="s">
        <v>16</v>
      </c>
      <c r="I11" s="1" t="s">
        <v>28</v>
      </c>
      <c r="J11" s="7" t="s">
        <v>14</v>
      </c>
      <c r="K11" s="7" t="str">
        <f t="shared" si="0"/>
        <v>.</v>
      </c>
      <c r="L11" s="7" t="str">
        <f t="shared" si="1"/>
        <v>.</v>
      </c>
      <c r="M11" s="7" t="s">
        <v>14</v>
      </c>
      <c r="N11" s="1">
        <v>21.428571428571427</v>
      </c>
      <c r="O11" s="1">
        <v>2.3636363636363638</v>
      </c>
      <c r="P11" s="1">
        <v>16.883116883116884</v>
      </c>
      <c r="Q11" s="1">
        <v>66.15362068965517</v>
      </c>
      <c r="R11" s="1">
        <f t="shared" si="2"/>
        <v>4448.83099137931</v>
      </c>
      <c r="S11" s="15">
        <f t="shared" si="3"/>
        <v>44.29</v>
      </c>
      <c r="T11" s="7">
        <f t="shared" si="4"/>
        <v>109.39</v>
      </c>
      <c r="U11">
        <f t="shared" si="12"/>
        <v>17.875</v>
      </c>
      <c r="V11">
        <f t="shared" si="13"/>
        <v>44.15</v>
      </c>
      <c r="W11">
        <f t="shared" si="14"/>
        <v>62.164999999999999</v>
      </c>
      <c r="X11">
        <f t="shared" si="22"/>
        <v>153.54</v>
      </c>
      <c r="Y11">
        <f t="shared" si="15"/>
        <v>595.38258620689658</v>
      </c>
      <c r="Z11">
        <f t="shared" si="5"/>
        <v>793.8434482758621</v>
      </c>
      <c r="AA11">
        <f t="shared" si="6"/>
        <v>992.30431034482751</v>
      </c>
      <c r="AB11">
        <f t="shared" si="7"/>
        <v>1468.1142271551723</v>
      </c>
      <c r="AC11">
        <f t="shared" si="8"/>
        <v>1957.4856362068965</v>
      </c>
      <c r="AD11">
        <f t="shared" si="9"/>
        <v>2446.8570452586209</v>
      </c>
      <c r="AE11">
        <f t="shared" si="16"/>
        <v>509.09258620689661</v>
      </c>
      <c r="AF11">
        <f t="shared" si="17"/>
        <v>707.55344827586214</v>
      </c>
      <c r="AG11">
        <f t="shared" si="18"/>
        <v>906.01431034482755</v>
      </c>
      <c r="AH11">
        <f t="shared" si="19"/>
        <v>1254.9842271551724</v>
      </c>
      <c r="AI11">
        <f t="shared" si="20"/>
        <v>1744.3556362068966</v>
      </c>
      <c r="AJ11">
        <f t="shared" si="21"/>
        <v>2233.7270452586208</v>
      </c>
      <c r="AO11" t="e">
        <f>_xlfn.CONCAT(A11," ",B11," ",C11," ",#REF!," ",E11," ",F11," ",G11," ",H11," ",I11," ",N11," ",O11," ",P11," ",Q11," ",R11," ",AE11," ",AF11," ",AG11," ",AH11," ",AI11," ",AJ11)</f>
        <v>#REF!</v>
      </c>
    </row>
    <row r="12" spans="1:41" x14ac:dyDescent="0.35">
      <c r="A12" s="1" t="s">
        <v>20</v>
      </c>
      <c r="B12" s="1">
        <v>2020</v>
      </c>
      <c r="C12" s="1">
        <v>1</v>
      </c>
      <c r="D12" s="1">
        <v>111</v>
      </c>
      <c r="E12" s="1">
        <v>1</v>
      </c>
      <c r="F12" s="1">
        <v>8</v>
      </c>
      <c r="G12" s="1">
        <v>160</v>
      </c>
      <c r="H12" s="1" t="s">
        <v>16</v>
      </c>
      <c r="I12" s="1" t="s">
        <v>28</v>
      </c>
      <c r="J12" s="7" t="s">
        <v>14</v>
      </c>
      <c r="K12" s="7" t="str">
        <f t="shared" si="0"/>
        <v>.</v>
      </c>
      <c r="L12" s="7" t="str">
        <f t="shared" si="1"/>
        <v>.</v>
      </c>
      <c r="M12" s="7" t="s">
        <v>14</v>
      </c>
      <c r="N12" s="1">
        <v>31.683168316831683</v>
      </c>
      <c r="O12" s="1">
        <v>2.9285714285714284</v>
      </c>
      <c r="P12" s="1">
        <v>30.928807166430929</v>
      </c>
      <c r="Q12" s="1">
        <v>69.405600000000007</v>
      </c>
      <c r="R12" s="1">
        <f t="shared" si="2"/>
        <v>4667.5266000000001</v>
      </c>
      <c r="S12" s="15">
        <f t="shared" si="3"/>
        <v>70.86</v>
      </c>
      <c r="T12" s="7">
        <f t="shared" si="4"/>
        <v>175.02</v>
      </c>
      <c r="U12">
        <f t="shared" si="12"/>
        <v>17.875</v>
      </c>
      <c r="V12">
        <f t="shared" si="13"/>
        <v>44.15</v>
      </c>
      <c r="W12">
        <f t="shared" si="14"/>
        <v>88.734999999999999</v>
      </c>
      <c r="X12">
        <f t="shared" si="22"/>
        <v>219.17000000000002</v>
      </c>
      <c r="Y12">
        <f t="shared" si="15"/>
        <v>624.6504000000001</v>
      </c>
      <c r="Z12">
        <f t="shared" si="5"/>
        <v>832.86720000000014</v>
      </c>
      <c r="AA12">
        <f t="shared" si="6"/>
        <v>1041.0840000000001</v>
      </c>
      <c r="AB12">
        <f t="shared" si="7"/>
        <v>1540.2837780000002</v>
      </c>
      <c r="AC12">
        <f t="shared" si="8"/>
        <v>2053.7117040000003</v>
      </c>
      <c r="AD12">
        <f t="shared" si="9"/>
        <v>2567.1396300000001</v>
      </c>
      <c r="AE12">
        <f t="shared" si="16"/>
        <v>538.36040000000014</v>
      </c>
      <c r="AF12">
        <f t="shared" si="17"/>
        <v>746.57720000000018</v>
      </c>
      <c r="AG12">
        <f t="shared" si="18"/>
        <v>954.7940000000001</v>
      </c>
      <c r="AH12">
        <f t="shared" si="19"/>
        <v>1327.1537780000003</v>
      </c>
      <c r="AI12">
        <f t="shared" si="20"/>
        <v>1840.5817040000002</v>
      </c>
      <c r="AJ12">
        <f t="shared" si="21"/>
        <v>2354.00963</v>
      </c>
      <c r="AO12" t="e">
        <f>_xlfn.CONCAT(A12," ",B12," ",C12," ",#REF!," ",E12," ",F12," ",G12," ",H12," ",I12," ",N12," ",O12," ",P12," ",Q12," ",R12," ",AE12," ",AF12," ",AG12," ",AH12," ",AI12," ",AJ12)</f>
        <v>#REF!</v>
      </c>
    </row>
    <row r="13" spans="1:41" x14ac:dyDescent="0.35">
      <c r="A13" s="1" t="s">
        <v>20</v>
      </c>
      <c r="B13" s="1">
        <v>2020</v>
      </c>
      <c r="C13" s="1">
        <v>1</v>
      </c>
      <c r="D13" s="1">
        <v>112</v>
      </c>
      <c r="E13" s="1">
        <v>1</v>
      </c>
      <c r="F13" s="1">
        <v>1</v>
      </c>
      <c r="G13" s="1">
        <v>100</v>
      </c>
      <c r="H13" s="1" t="s">
        <v>16</v>
      </c>
      <c r="I13" s="1" t="s">
        <v>27</v>
      </c>
      <c r="J13" s="7" t="s">
        <v>14</v>
      </c>
      <c r="K13" s="7" t="str">
        <f t="shared" si="0"/>
        <v>.</v>
      </c>
      <c r="L13" s="7" t="str">
        <f t="shared" si="1"/>
        <v>.</v>
      </c>
      <c r="M13" s="7" t="s">
        <v>14</v>
      </c>
      <c r="N13" s="1">
        <v>26.415094339622641</v>
      </c>
      <c r="O13" s="1">
        <v>2.7727272727272729</v>
      </c>
      <c r="P13" s="1">
        <v>24.41395082904517</v>
      </c>
      <c r="Q13" s="1">
        <v>67.402591034482782</v>
      </c>
      <c r="R13" s="1">
        <f t="shared" si="2"/>
        <v>4532.8242470689675</v>
      </c>
      <c r="S13" s="15">
        <f t="shared" si="3"/>
        <v>44.29</v>
      </c>
      <c r="T13" s="7">
        <f t="shared" si="4"/>
        <v>109.39</v>
      </c>
      <c r="U13">
        <f t="shared" si="12"/>
        <v>0</v>
      </c>
      <c r="V13">
        <f t="shared" si="13"/>
        <v>0</v>
      </c>
      <c r="W13">
        <f t="shared" si="14"/>
        <v>44.29</v>
      </c>
      <c r="X13">
        <f t="shared" si="22"/>
        <v>109.39</v>
      </c>
      <c r="Y13">
        <f t="shared" si="15"/>
        <v>606.6233193103451</v>
      </c>
      <c r="Z13">
        <f t="shared" si="5"/>
        <v>808.83109241379339</v>
      </c>
      <c r="AA13">
        <f t="shared" si="6"/>
        <v>1011.0388655172417</v>
      </c>
      <c r="AB13">
        <f t="shared" si="7"/>
        <v>1495.8320015327593</v>
      </c>
      <c r="AC13">
        <f t="shared" si="8"/>
        <v>1994.4426687103457</v>
      </c>
      <c r="AD13">
        <f t="shared" si="9"/>
        <v>2493.0533358879325</v>
      </c>
      <c r="AE13">
        <f t="shared" si="16"/>
        <v>520.33331931034513</v>
      </c>
      <c r="AF13">
        <f t="shared" si="17"/>
        <v>722.54109241379342</v>
      </c>
      <c r="AG13">
        <f t="shared" si="18"/>
        <v>924.74886551724171</v>
      </c>
      <c r="AH13">
        <f t="shared" si="19"/>
        <v>1282.7020015327594</v>
      </c>
      <c r="AI13">
        <f t="shared" si="20"/>
        <v>1781.3126687103459</v>
      </c>
      <c r="AJ13">
        <f t="shared" si="21"/>
        <v>2279.9233358879324</v>
      </c>
      <c r="AO13" t="e">
        <f>_xlfn.CONCAT(A13," ",B13," ",C13," ",#REF!," ",E13," ",F13," ",G13," ",H13," ",I13," ",N13," ",O13," ",P13," ",Q13," ",R13," ",AE13," ",AF13," ",AG13," ",AH13," ",AI13," ",AJ13)</f>
        <v>#REF!</v>
      </c>
    </row>
    <row r="14" spans="1:41" x14ac:dyDescent="0.35">
      <c r="A14" s="1" t="s">
        <v>20</v>
      </c>
      <c r="B14" s="1">
        <v>2020</v>
      </c>
      <c r="C14" s="1">
        <v>1</v>
      </c>
      <c r="D14" s="1">
        <v>201</v>
      </c>
      <c r="E14" s="1">
        <v>2</v>
      </c>
      <c r="F14" s="1">
        <v>6</v>
      </c>
      <c r="G14" s="1">
        <v>160</v>
      </c>
      <c r="H14" s="1" t="s">
        <v>16</v>
      </c>
      <c r="I14" s="1" t="s">
        <v>29</v>
      </c>
      <c r="J14" s="7" t="s">
        <v>14</v>
      </c>
      <c r="K14" s="7" t="str">
        <f t="shared" si="0"/>
        <v>.</v>
      </c>
      <c r="L14" s="7" t="str">
        <f t="shared" si="1"/>
        <v>.</v>
      </c>
      <c r="M14" s="7" t="s">
        <v>14</v>
      </c>
      <c r="N14" s="1">
        <v>13.559322033898304</v>
      </c>
      <c r="O14" s="1">
        <v>2.5625</v>
      </c>
      <c r="P14" s="1">
        <v>11.581920903954801</v>
      </c>
      <c r="Q14" s="1">
        <v>76.798533103448293</v>
      </c>
      <c r="R14" s="1">
        <f t="shared" si="2"/>
        <v>5164.7013512068979</v>
      </c>
      <c r="S14" s="15">
        <f t="shared" si="3"/>
        <v>70.86</v>
      </c>
      <c r="T14" s="7">
        <f t="shared" si="4"/>
        <v>175.02</v>
      </c>
      <c r="U14">
        <f t="shared" si="12"/>
        <v>42</v>
      </c>
      <c r="V14">
        <f t="shared" si="13"/>
        <v>103.74</v>
      </c>
      <c r="W14">
        <f t="shared" si="14"/>
        <v>112.86</v>
      </c>
      <c r="X14">
        <f t="shared" si="22"/>
        <v>278.76</v>
      </c>
      <c r="Y14">
        <f t="shared" si="15"/>
        <v>691.18679793103468</v>
      </c>
      <c r="Z14">
        <f t="shared" si="5"/>
        <v>921.58239724137957</v>
      </c>
      <c r="AA14">
        <f t="shared" si="6"/>
        <v>1151.9779965517243</v>
      </c>
      <c r="AB14">
        <f t="shared" si="7"/>
        <v>1704.3514458982763</v>
      </c>
      <c r="AC14">
        <f t="shared" si="8"/>
        <v>2272.4685945310353</v>
      </c>
      <c r="AD14">
        <f t="shared" si="9"/>
        <v>2840.5857431637942</v>
      </c>
      <c r="AE14">
        <f t="shared" si="16"/>
        <v>604.89679793103471</v>
      </c>
      <c r="AF14">
        <f t="shared" si="17"/>
        <v>835.2923972413796</v>
      </c>
      <c r="AG14">
        <f t="shared" si="18"/>
        <v>1065.6879965517244</v>
      </c>
      <c r="AH14">
        <f t="shared" si="19"/>
        <v>1491.2214458982762</v>
      </c>
      <c r="AI14">
        <f t="shared" si="20"/>
        <v>2059.3385945310351</v>
      </c>
      <c r="AJ14">
        <f t="shared" si="21"/>
        <v>2627.4557431637941</v>
      </c>
      <c r="AO14" t="e">
        <f>_xlfn.CONCAT(A14," ",B14," ",C14," ",#REF!," ",E14," ",F14," ",G14," ",H14," ",I14," ",N14," ",O14," ",P14," ",Q14," ",R14," ",AE14," ",AF14," ",AG14," ",AH14," ",AI14," ",AJ14)</f>
        <v>#REF!</v>
      </c>
    </row>
    <row r="15" spans="1:41" x14ac:dyDescent="0.35">
      <c r="A15" s="1" t="s">
        <v>20</v>
      </c>
      <c r="B15" s="1">
        <v>2020</v>
      </c>
      <c r="C15" s="1">
        <v>1</v>
      </c>
      <c r="D15" s="1">
        <v>202</v>
      </c>
      <c r="E15" s="1">
        <v>2</v>
      </c>
      <c r="F15" s="1">
        <v>4</v>
      </c>
      <c r="G15" s="1">
        <v>100</v>
      </c>
      <c r="H15" s="1" t="s">
        <v>16</v>
      </c>
      <c r="I15" s="1" t="s">
        <v>28</v>
      </c>
      <c r="J15" s="7" t="s">
        <v>14</v>
      </c>
      <c r="K15" s="7" t="str">
        <f t="shared" si="0"/>
        <v>.</v>
      </c>
      <c r="L15" s="7" t="str">
        <f t="shared" si="1"/>
        <v>.</v>
      </c>
      <c r="M15" s="7" t="s">
        <v>14</v>
      </c>
      <c r="N15" s="1">
        <v>27.218934911242602</v>
      </c>
      <c r="O15" s="1">
        <v>2.161290322580645</v>
      </c>
      <c r="P15" s="1">
        <v>19.6093402048737</v>
      </c>
      <c r="Q15" s="1">
        <v>72.177417931034498</v>
      </c>
      <c r="R15" s="1">
        <f t="shared" si="2"/>
        <v>4853.9313558620697</v>
      </c>
      <c r="S15" s="15">
        <f t="shared" si="3"/>
        <v>44.29</v>
      </c>
      <c r="T15" s="7">
        <f t="shared" si="4"/>
        <v>109.39</v>
      </c>
      <c r="U15">
        <f t="shared" si="12"/>
        <v>17.875</v>
      </c>
      <c r="V15">
        <f t="shared" si="13"/>
        <v>44.15</v>
      </c>
      <c r="W15">
        <f t="shared" si="14"/>
        <v>62.164999999999999</v>
      </c>
      <c r="X15">
        <f t="shared" si="22"/>
        <v>153.54</v>
      </c>
      <c r="Y15">
        <f t="shared" si="15"/>
        <v>649.59676137931046</v>
      </c>
      <c r="Z15">
        <f t="shared" si="5"/>
        <v>866.12901517241403</v>
      </c>
      <c r="AA15">
        <f t="shared" si="6"/>
        <v>1082.6612689655174</v>
      </c>
      <c r="AB15">
        <f t="shared" si="7"/>
        <v>1601.7973474344831</v>
      </c>
      <c r="AC15">
        <f t="shared" si="8"/>
        <v>2135.7297965793109</v>
      </c>
      <c r="AD15">
        <f t="shared" si="9"/>
        <v>2669.6622457241388</v>
      </c>
      <c r="AE15">
        <f t="shared" si="16"/>
        <v>563.3067613793105</v>
      </c>
      <c r="AF15">
        <f t="shared" si="17"/>
        <v>779.83901517241407</v>
      </c>
      <c r="AG15">
        <f t="shared" si="18"/>
        <v>996.3712689655174</v>
      </c>
      <c r="AH15">
        <f t="shared" si="19"/>
        <v>1388.667347434483</v>
      </c>
      <c r="AI15">
        <f t="shared" si="20"/>
        <v>1922.5997965793108</v>
      </c>
      <c r="AJ15">
        <f t="shared" si="21"/>
        <v>2456.5322457241386</v>
      </c>
      <c r="AO15" t="e">
        <f>_xlfn.CONCAT(A15," ",B15," ",C15," ",#REF!," ",E15," ",F15," ",G15," ",H15," ",I15," ",N15," ",O15," ",P15," ",Q15," ",R15," ",AE15," ",AF15," ",AG15," ",AH15," ",AI15," ",AJ15)</f>
        <v>#REF!</v>
      </c>
    </row>
    <row r="16" spans="1:41" x14ac:dyDescent="0.35">
      <c r="A16" s="1" t="s">
        <v>20</v>
      </c>
      <c r="B16" s="1">
        <v>2020</v>
      </c>
      <c r="C16" s="1">
        <v>1</v>
      </c>
      <c r="D16" s="1">
        <v>203</v>
      </c>
      <c r="E16" s="1">
        <v>2</v>
      </c>
      <c r="F16" s="1">
        <v>1</v>
      </c>
      <c r="G16" s="1">
        <v>100</v>
      </c>
      <c r="H16" s="1" t="s">
        <v>16</v>
      </c>
      <c r="I16" s="1" t="s">
        <v>27</v>
      </c>
      <c r="J16" s="7" t="s">
        <v>14</v>
      </c>
      <c r="K16" s="7" t="str">
        <f t="shared" si="0"/>
        <v>.</v>
      </c>
      <c r="L16" s="7" t="str">
        <f t="shared" si="1"/>
        <v>.</v>
      </c>
      <c r="M16" s="7" t="s">
        <v>14</v>
      </c>
      <c r="N16" s="1">
        <v>31.016042780748666</v>
      </c>
      <c r="O16" s="1">
        <v>2.0869565217391304</v>
      </c>
      <c r="P16" s="1">
        <v>21.576377586607766</v>
      </c>
      <c r="Q16" s="1">
        <v>69.547962758620699</v>
      </c>
      <c r="R16" s="1">
        <f t="shared" si="2"/>
        <v>4677.1004955172421</v>
      </c>
      <c r="S16" s="15">
        <f t="shared" si="3"/>
        <v>44.29</v>
      </c>
      <c r="T16" s="7">
        <f t="shared" si="4"/>
        <v>109.39</v>
      </c>
      <c r="U16">
        <f t="shared" si="12"/>
        <v>0</v>
      </c>
      <c r="V16">
        <f t="shared" si="13"/>
        <v>0</v>
      </c>
      <c r="W16">
        <f t="shared" si="14"/>
        <v>44.29</v>
      </c>
      <c r="X16">
        <f t="shared" si="22"/>
        <v>109.39</v>
      </c>
      <c r="Y16">
        <f t="shared" si="15"/>
        <v>625.93166482758625</v>
      </c>
      <c r="Z16">
        <f t="shared" si="5"/>
        <v>834.57555310344833</v>
      </c>
      <c r="AA16">
        <f t="shared" si="6"/>
        <v>1043.2194413793104</v>
      </c>
      <c r="AB16">
        <f t="shared" si="7"/>
        <v>1543.44316352069</v>
      </c>
      <c r="AC16">
        <f t="shared" si="8"/>
        <v>2057.9242180275864</v>
      </c>
      <c r="AD16">
        <f t="shared" si="9"/>
        <v>2572.4052725344832</v>
      </c>
      <c r="AE16">
        <f t="shared" si="16"/>
        <v>539.64166482758628</v>
      </c>
      <c r="AF16">
        <f t="shared" si="17"/>
        <v>748.28555310344836</v>
      </c>
      <c r="AG16">
        <f t="shared" si="18"/>
        <v>956.92944137931045</v>
      </c>
      <c r="AH16">
        <f t="shared" si="19"/>
        <v>1330.3131635206901</v>
      </c>
      <c r="AI16">
        <f t="shared" si="20"/>
        <v>1844.7942180275863</v>
      </c>
      <c r="AJ16">
        <f t="shared" si="21"/>
        <v>2359.2752725344831</v>
      </c>
      <c r="AO16" t="e">
        <f>_xlfn.CONCAT(A16," ",B16," ",C16," ",#REF!," ",E16," ",F16," ",G16," ",H16," ",I16," ",N16," ",O16," ",P16," ",Q16," ",R16," ",AE16," ",AF16," ",AG16," ",AH16," ",AI16," ",AJ16)</f>
        <v>#REF!</v>
      </c>
    </row>
    <row r="17" spans="1:41" x14ac:dyDescent="0.35">
      <c r="A17" s="1" t="s">
        <v>20</v>
      </c>
      <c r="B17" s="1">
        <v>2020</v>
      </c>
      <c r="C17" s="1">
        <v>1</v>
      </c>
      <c r="D17" s="1">
        <v>204</v>
      </c>
      <c r="E17" s="1">
        <v>2</v>
      </c>
      <c r="F17" s="1">
        <v>10</v>
      </c>
      <c r="G17" s="1">
        <v>100</v>
      </c>
      <c r="H17" s="1" t="s">
        <v>17</v>
      </c>
      <c r="I17" s="1" t="s">
        <v>29</v>
      </c>
      <c r="J17" s="7">
        <v>150</v>
      </c>
      <c r="K17" s="7">
        <f t="shared" si="0"/>
        <v>326.08695652173913</v>
      </c>
      <c r="L17" s="7">
        <f t="shared" si="1"/>
        <v>366.10671936758894</v>
      </c>
      <c r="M17" s="7" t="s">
        <v>14</v>
      </c>
      <c r="N17" s="1">
        <v>13.043478260869565</v>
      </c>
      <c r="O17" s="1">
        <v>1.75</v>
      </c>
      <c r="P17" s="1">
        <v>7.6086956521739131</v>
      </c>
      <c r="Q17" s="1">
        <v>80.740713103448286</v>
      </c>
      <c r="R17" s="1">
        <f t="shared" si="2"/>
        <v>5429.8129562068971</v>
      </c>
      <c r="S17" s="15">
        <f t="shared" si="3"/>
        <v>44.29</v>
      </c>
      <c r="T17" s="7">
        <f t="shared" si="4"/>
        <v>109.39</v>
      </c>
      <c r="U17">
        <f t="shared" si="12"/>
        <v>42</v>
      </c>
      <c r="V17">
        <f t="shared" si="13"/>
        <v>103.74</v>
      </c>
      <c r="W17">
        <f t="shared" si="14"/>
        <v>86.289999999999992</v>
      </c>
      <c r="X17">
        <f t="shared" si="22"/>
        <v>213.13</v>
      </c>
      <c r="Y17">
        <f t="shared" si="15"/>
        <v>726.66641793103463</v>
      </c>
      <c r="Z17">
        <f t="shared" si="5"/>
        <v>968.88855724137943</v>
      </c>
      <c r="AA17">
        <f t="shared" si="6"/>
        <v>1211.1106965517242</v>
      </c>
      <c r="AB17">
        <f t="shared" si="7"/>
        <v>1791.8382755482762</v>
      </c>
      <c r="AC17">
        <f t="shared" si="8"/>
        <v>2389.1177007310348</v>
      </c>
      <c r="AD17">
        <f t="shared" si="9"/>
        <v>2986.3971259137938</v>
      </c>
      <c r="AE17">
        <f t="shared" si="16"/>
        <v>640.37641793103467</v>
      </c>
      <c r="AF17">
        <f t="shared" si="17"/>
        <v>882.59855724137947</v>
      </c>
      <c r="AG17">
        <f t="shared" si="18"/>
        <v>1124.8206965517243</v>
      </c>
      <c r="AH17">
        <f t="shared" si="19"/>
        <v>1578.7082755482761</v>
      </c>
      <c r="AI17">
        <f t="shared" si="20"/>
        <v>2175.9877007310347</v>
      </c>
      <c r="AJ17">
        <f t="shared" si="21"/>
        <v>2773.2671259137937</v>
      </c>
      <c r="AO17" t="e">
        <f>_xlfn.CONCAT(A17," ",B17," ",C17," ",#REF!," ",E17," ",F17," ",G17," ",H17," ",I17," ",N17," ",O17," ",P17," ",Q17," ",R17," ",AE17," ",AF17," ",AG17," ",AH17," ",AI17," ",AJ17)</f>
        <v>#REF!</v>
      </c>
    </row>
    <row r="18" spans="1:41" x14ac:dyDescent="0.35">
      <c r="A18" s="1" t="s">
        <v>20</v>
      </c>
      <c r="B18" s="1">
        <v>2020</v>
      </c>
      <c r="C18" s="1">
        <v>1</v>
      </c>
      <c r="D18" s="1">
        <v>205</v>
      </c>
      <c r="E18" s="1">
        <v>2</v>
      </c>
      <c r="F18" s="1">
        <v>14</v>
      </c>
      <c r="G18" s="1">
        <v>160</v>
      </c>
      <c r="H18" s="1" t="s">
        <v>17</v>
      </c>
      <c r="I18" s="1" t="s">
        <v>29</v>
      </c>
      <c r="J18" s="7">
        <v>150</v>
      </c>
      <c r="K18" s="7">
        <f t="shared" si="0"/>
        <v>326.08695652173913</v>
      </c>
      <c r="L18" s="7">
        <f t="shared" si="1"/>
        <v>366.10671936758894</v>
      </c>
      <c r="M18" s="7" t="s">
        <v>14</v>
      </c>
      <c r="N18" s="1">
        <v>12.654320987654321</v>
      </c>
      <c r="O18" s="1">
        <v>2.5555555555555554</v>
      </c>
      <c r="P18" s="1">
        <v>10.779606767261088</v>
      </c>
      <c r="Q18" s="1">
        <v>76.679202068965509</v>
      </c>
      <c r="R18" s="1">
        <f t="shared" si="2"/>
        <v>5156.6763391379309</v>
      </c>
      <c r="S18" s="15">
        <f t="shared" si="3"/>
        <v>70.86</v>
      </c>
      <c r="T18" s="7">
        <f t="shared" si="4"/>
        <v>175.02</v>
      </c>
      <c r="U18">
        <f t="shared" si="12"/>
        <v>42</v>
      </c>
      <c r="V18">
        <f t="shared" si="13"/>
        <v>103.74</v>
      </c>
      <c r="W18">
        <f t="shared" si="14"/>
        <v>112.86</v>
      </c>
      <c r="X18">
        <f t="shared" si="22"/>
        <v>278.76</v>
      </c>
      <c r="Y18">
        <f t="shared" si="15"/>
        <v>690.11281862068961</v>
      </c>
      <c r="Z18">
        <f t="shared" si="5"/>
        <v>920.15042482758611</v>
      </c>
      <c r="AA18">
        <f t="shared" si="6"/>
        <v>1150.1880310344827</v>
      </c>
      <c r="AB18">
        <f t="shared" si="7"/>
        <v>1701.7031919155172</v>
      </c>
      <c r="AC18">
        <f t="shared" si="8"/>
        <v>2268.9375892206895</v>
      </c>
      <c r="AD18">
        <f t="shared" si="9"/>
        <v>2836.1719865258624</v>
      </c>
      <c r="AE18">
        <f t="shared" si="16"/>
        <v>603.82281862068965</v>
      </c>
      <c r="AF18">
        <f t="shared" si="17"/>
        <v>833.86042482758614</v>
      </c>
      <c r="AG18">
        <f t="shared" si="18"/>
        <v>1063.8980310344828</v>
      </c>
      <c r="AH18">
        <f t="shared" si="19"/>
        <v>1488.5731919155173</v>
      </c>
      <c r="AI18">
        <f t="shared" si="20"/>
        <v>2055.8075892206894</v>
      </c>
      <c r="AJ18">
        <f t="shared" si="21"/>
        <v>2623.0419865258623</v>
      </c>
      <c r="AO18" t="e">
        <f>_xlfn.CONCAT(A18," ",B18," ",C18," ",#REF!," ",E18," ",F18," ",G18," ",H18," ",I18," ",N18," ",O18," ",P18," ",Q18," ",R18," ",AE18," ",AF18," ",AG18," ",AH18," ",AI18," ",AJ18)</f>
        <v>#REF!</v>
      </c>
    </row>
    <row r="19" spans="1:41" x14ac:dyDescent="0.35">
      <c r="A19" s="1" t="s">
        <v>20</v>
      </c>
      <c r="B19" s="1">
        <v>2020</v>
      </c>
      <c r="C19" s="1">
        <v>1</v>
      </c>
      <c r="D19" s="1">
        <v>206</v>
      </c>
      <c r="E19" s="1">
        <v>2</v>
      </c>
      <c r="F19" s="1">
        <v>12</v>
      </c>
      <c r="G19" s="1">
        <v>100</v>
      </c>
      <c r="H19" s="1" t="s">
        <v>17</v>
      </c>
      <c r="I19" s="1" t="s">
        <v>28</v>
      </c>
      <c r="J19" s="7">
        <v>150</v>
      </c>
      <c r="K19" s="7">
        <f t="shared" si="0"/>
        <v>326.08695652173913</v>
      </c>
      <c r="L19" s="7">
        <f t="shared" si="1"/>
        <v>366.10671936758894</v>
      </c>
      <c r="M19" s="7" t="s">
        <v>14</v>
      </c>
      <c r="N19" s="1">
        <v>11.340206185567011</v>
      </c>
      <c r="O19" s="1">
        <v>2</v>
      </c>
      <c r="P19" s="1">
        <v>7.5601374570446733</v>
      </c>
      <c r="Q19" s="1">
        <v>75.169873103448282</v>
      </c>
      <c r="R19" s="1">
        <f t="shared" si="2"/>
        <v>5055.1739662068967</v>
      </c>
      <c r="S19" s="15">
        <f t="shared" si="3"/>
        <v>44.29</v>
      </c>
      <c r="T19" s="7">
        <f t="shared" si="4"/>
        <v>109.39</v>
      </c>
      <c r="U19">
        <f t="shared" si="12"/>
        <v>17.875</v>
      </c>
      <c r="V19">
        <f t="shared" si="13"/>
        <v>44.15</v>
      </c>
      <c r="W19">
        <f t="shared" si="14"/>
        <v>62.164999999999999</v>
      </c>
      <c r="X19">
        <f t="shared" si="22"/>
        <v>153.54</v>
      </c>
      <c r="Y19">
        <f t="shared" si="15"/>
        <v>676.52885793103451</v>
      </c>
      <c r="Z19">
        <f t="shared" si="5"/>
        <v>902.03847724137938</v>
      </c>
      <c r="AA19">
        <f t="shared" si="6"/>
        <v>1127.5480965517243</v>
      </c>
      <c r="AB19">
        <f t="shared" si="7"/>
        <v>1668.2074088482759</v>
      </c>
      <c r="AC19">
        <f t="shared" si="8"/>
        <v>2224.2765451310347</v>
      </c>
      <c r="AD19">
        <f t="shared" si="9"/>
        <v>2780.3456814137935</v>
      </c>
      <c r="AE19">
        <f t="shared" si="16"/>
        <v>590.23885793103454</v>
      </c>
      <c r="AF19">
        <f t="shared" si="17"/>
        <v>815.74847724137942</v>
      </c>
      <c r="AG19">
        <f t="shared" si="18"/>
        <v>1041.2580965517243</v>
      </c>
      <c r="AH19">
        <f t="shared" si="19"/>
        <v>1455.0774088482758</v>
      </c>
      <c r="AI19">
        <f t="shared" si="20"/>
        <v>2011.1465451310346</v>
      </c>
      <c r="AJ19">
        <f t="shared" si="21"/>
        <v>2567.2156814137934</v>
      </c>
      <c r="AO19" t="e">
        <f>_xlfn.CONCAT(A19," ",B19," ",C19," ",#REF!," ",E19," ",F19," ",G19," ",H19," ",I19," ",N19," ",O19," ",P19," ",Q19," ",R19," ",AE19," ",AF19," ",AG19," ",AH19," ",AI19," ",AJ19)</f>
        <v>#REF!</v>
      </c>
    </row>
    <row r="20" spans="1:41" x14ac:dyDescent="0.35">
      <c r="A20" s="1" t="s">
        <v>20</v>
      </c>
      <c r="B20" s="1">
        <v>2020</v>
      </c>
      <c r="C20" s="1">
        <v>1</v>
      </c>
      <c r="D20" s="1">
        <v>207</v>
      </c>
      <c r="E20" s="1">
        <v>2</v>
      </c>
      <c r="F20" s="1">
        <v>5</v>
      </c>
      <c r="G20" s="1">
        <v>160</v>
      </c>
      <c r="H20" s="1" t="s">
        <v>16</v>
      </c>
      <c r="I20" s="1" t="s">
        <v>27</v>
      </c>
      <c r="J20" s="7" t="s">
        <v>14</v>
      </c>
      <c r="K20" s="7" t="str">
        <f t="shared" si="0"/>
        <v>.</v>
      </c>
      <c r="L20" s="7" t="str">
        <f t="shared" si="1"/>
        <v>.</v>
      </c>
      <c r="M20" s="7" t="s">
        <v>14</v>
      </c>
      <c r="N20" s="1">
        <v>22.044728434504794</v>
      </c>
      <c r="O20" s="1">
        <v>2.68</v>
      </c>
      <c r="P20" s="1">
        <v>19.693290734824284</v>
      </c>
      <c r="Q20" s="1">
        <v>51.712479310344825</v>
      </c>
      <c r="R20" s="1">
        <f t="shared" si="2"/>
        <v>3477.6642336206896</v>
      </c>
      <c r="S20" s="15">
        <f t="shared" si="3"/>
        <v>70.86</v>
      </c>
      <c r="T20" s="7">
        <f t="shared" si="4"/>
        <v>175.02</v>
      </c>
      <c r="U20">
        <f t="shared" si="12"/>
        <v>0</v>
      </c>
      <c r="V20">
        <f t="shared" si="13"/>
        <v>0</v>
      </c>
      <c r="W20">
        <f t="shared" si="14"/>
        <v>70.86</v>
      </c>
      <c r="X20">
        <f t="shared" si="22"/>
        <v>175.02</v>
      </c>
      <c r="Y20">
        <f t="shared" si="15"/>
        <v>465.41231379310341</v>
      </c>
      <c r="Z20">
        <f t="shared" si="5"/>
        <v>620.54975172413788</v>
      </c>
      <c r="AA20">
        <f t="shared" si="6"/>
        <v>775.68718965517235</v>
      </c>
      <c r="AB20">
        <f t="shared" si="7"/>
        <v>1147.6291970948275</v>
      </c>
      <c r="AC20">
        <f t="shared" si="8"/>
        <v>1530.1722627931035</v>
      </c>
      <c r="AD20">
        <f t="shared" si="9"/>
        <v>1912.7153284913795</v>
      </c>
      <c r="AE20">
        <f t="shared" si="16"/>
        <v>379.12231379310344</v>
      </c>
      <c r="AF20">
        <f t="shared" si="17"/>
        <v>534.25975172413791</v>
      </c>
      <c r="AG20">
        <f t="shared" si="18"/>
        <v>689.39718965517238</v>
      </c>
      <c r="AH20">
        <f t="shared" si="19"/>
        <v>934.49919709482754</v>
      </c>
      <c r="AI20">
        <f t="shared" si="20"/>
        <v>1317.0422627931034</v>
      </c>
      <c r="AJ20">
        <f t="shared" si="21"/>
        <v>1699.5853284913796</v>
      </c>
      <c r="AO20" t="e">
        <f>_xlfn.CONCAT(A20," ",B20," ",C20," ",#REF!," ",E20," ",F20," ",G20," ",H20," ",I20," ",N20," ",O20," ",P20," ",Q20," ",R20," ",AE20," ",AF20," ",AG20," ",AH20," ",AI20," ",AJ20)</f>
        <v>#REF!</v>
      </c>
    </row>
    <row r="21" spans="1:41" x14ac:dyDescent="0.35">
      <c r="A21" s="1" t="s">
        <v>20</v>
      </c>
      <c r="B21" s="1">
        <v>2020</v>
      </c>
      <c r="C21" s="1">
        <v>1</v>
      </c>
      <c r="D21" s="1">
        <v>208</v>
      </c>
      <c r="E21" s="1">
        <v>2</v>
      </c>
      <c r="F21" s="1">
        <v>2</v>
      </c>
      <c r="G21" s="1">
        <v>100</v>
      </c>
      <c r="H21" s="1" t="s">
        <v>16</v>
      </c>
      <c r="I21" s="1" t="s">
        <v>29</v>
      </c>
      <c r="J21" s="7" t="s">
        <v>14</v>
      </c>
      <c r="K21" s="7" t="str">
        <f t="shared" si="0"/>
        <v>.</v>
      </c>
      <c r="L21" s="7" t="str">
        <f t="shared" si="1"/>
        <v>.</v>
      </c>
      <c r="M21" s="7" t="s">
        <v>14</v>
      </c>
      <c r="N21" s="1">
        <v>4.5751633986928102</v>
      </c>
      <c r="O21" s="1">
        <v>1.7272727272727273</v>
      </c>
      <c r="P21" s="1">
        <v>2.6341849871261638</v>
      </c>
      <c r="Q21" s="1">
        <v>64.622261379310345</v>
      </c>
      <c r="R21" s="1">
        <f t="shared" si="2"/>
        <v>4345.8470777586208</v>
      </c>
      <c r="S21" s="15">
        <f t="shared" si="3"/>
        <v>44.29</v>
      </c>
      <c r="T21" s="7">
        <f t="shared" si="4"/>
        <v>109.39</v>
      </c>
      <c r="U21">
        <f t="shared" si="12"/>
        <v>42</v>
      </c>
      <c r="V21">
        <f t="shared" si="13"/>
        <v>103.74</v>
      </c>
      <c r="W21">
        <f t="shared" si="14"/>
        <v>86.289999999999992</v>
      </c>
      <c r="X21">
        <f t="shared" si="22"/>
        <v>213.13</v>
      </c>
      <c r="Y21">
        <f t="shared" si="15"/>
        <v>581.60035241379308</v>
      </c>
      <c r="Z21">
        <f t="shared" si="5"/>
        <v>775.46713655172414</v>
      </c>
      <c r="AA21">
        <f t="shared" si="6"/>
        <v>969.3339206896552</v>
      </c>
      <c r="AB21">
        <f t="shared" si="7"/>
        <v>1434.129535660345</v>
      </c>
      <c r="AC21">
        <f t="shared" si="8"/>
        <v>1912.1727142137931</v>
      </c>
      <c r="AD21">
        <f t="shared" si="9"/>
        <v>2390.2158927672417</v>
      </c>
      <c r="AE21">
        <f t="shared" si="16"/>
        <v>495.31035241379311</v>
      </c>
      <c r="AF21">
        <f t="shared" si="17"/>
        <v>689.17713655172417</v>
      </c>
      <c r="AG21">
        <f t="shared" si="18"/>
        <v>883.04392068965524</v>
      </c>
      <c r="AH21">
        <f t="shared" si="19"/>
        <v>1220.9995356603449</v>
      </c>
      <c r="AI21">
        <f t="shared" si="20"/>
        <v>1699.0427142137933</v>
      </c>
      <c r="AJ21">
        <f t="shared" si="21"/>
        <v>2177.0858927672416</v>
      </c>
      <c r="AO21" t="e">
        <f>_xlfn.CONCAT(A21," ",B21," ",C21," ",#REF!," ",E21," ",F21," ",G21," ",H21," ",I21," ",N21," ",O21," ",P21," ",Q21," ",R21," ",AE21," ",AF21," ",AG21," ",AH21," ",AI21," ",AJ21)</f>
        <v>#REF!</v>
      </c>
    </row>
    <row r="22" spans="1:41" x14ac:dyDescent="0.35">
      <c r="A22" s="1" t="s">
        <v>20</v>
      </c>
      <c r="B22" s="1">
        <v>2020</v>
      </c>
      <c r="C22" s="1">
        <v>1</v>
      </c>
      <c r="D22" s="1">
        <v>209</v>
      </c>
      <c r="E22" s="15">
        <v>2</v>
      </c>
      <c r="F22" s="1">
        <v>8</v>
      </c>
      <c r="G22" s="1">
        <v>160</v>
      </c>
      <c r="H22" s="1" t="s">
        <v>16</v>
      </c>
      <c r="I22" s="1" t="s">
        <v>28</v>
      </c>
      <c r="J22" s="7" t="s">
        <v>14</v>
      </c>
      <c r="K22" s="7" t="str">
        <f t="shared" si="0"/>
        <v>.</v>
      </c>
      <c r="L22" s="7" t="str">
        <f t="shared" si="1"/>
        <v>.</v>
      </c>
      <c r="M22" s="7" t="s">
        <v>14</v>
      </c>
      <c r="N22" s="1">
        <v>10.631229235880399</v>
      </c>
      <c r="O22" s="1">
        <v>2.1764705882352939</v>
      </c>
      <c r="P22" s="1">
        <v>7.712852582893623</v>
      </c>
      <c r="Q22" s="1">
        <v>62.119564137931029</v>
      </c>
      <c r="R22" s="1">
        <f t="shared" si="2"/>
        <v>4177.5406882758616</v>
      </c>
      <c r="S22" s="15">
        <f t="shared" si="3"/>
        <v>70.86</v>
      </c>
      <c r="T22" s="7">
        <f t="shared" si="4"/>
        <v>175.02</v>
      </c>
      <c r="U22">
        <f t="shared" si="12"/>
        <v>17.875</v>
      </c>
      <c r="V22">
        <f t="shared" si="13"/>
        <v>44.15</v>
      </c>
      <c r="W22">
        <f t="shared" si="14"/>
        <v>88.734999999999999</v>
      </c>
      <c r="X22">
        <f t="shared" si="22"/>
        <v>219.17000000000002</v>
      </c>
      <c r="Y22">
        <f t="shared" si="15"/>
        <v>559.07607724137927</v>
      </c>
      <c r="Z22">
        <f t="shared" si="5"/>
        <v>745.43476965517232</v>
      </c>
      <c r="AA22">
        <f t="shared" si="6"/>
        <v>931.79346206896548</v>
      </c>
      <c r="AB22">
        <f t="shared" si="7"/>
        <v>1378.5884271310345</v>
      </c>
      <c r="AC22">
        <f t="shared" si="8"/>
        <v>1838.1179028413792</v>
      </c>
      <c r="AD22">
        <f t="shared" si="9"/>
        <v>2297.6473785517242</v>
      </c>
      <c r="AE22">
        <f t="shared" si="16"/>
        <v>472.7860772413793</v>
      </c>
      <c r="AF22">
        <f t="shared" si="17"/>
        <v>659.14476965517235</v>
      </c>
      <c r="AG22">
        <f t="shared" si="18"/>
        <v>845.50346206896552</v>
      </c>
      <c r="AH22">
        <f t="shared" si="19"/>
        <v>1165.4584271310346</v>
      </c>
      <c r="AI22">
        <f t="shared" si="20"/>
        <v>1624.9879028413793</v>
      </c>
      <c r="AJ22">
        <f t="shared" si="21"/>
        <v>2084.5173785517241</v>
      </c>
      <c r="AO22" t="e">
        <f>_xlfn.CONCAT(A22," ",B22," ",C22," ",#REF!," ",E22," ",F22," ",G22," ",H22," ",I22," ",N22," ",O22," ",P22," ",Q22," ",R22," ",AE22," ",AF22," ",AG22," ",AH22," ",AI22," ",AJ22)</f>
        <v>#REF!</v>
      </c>
    </row>
    <row r="23" spans="1:41" x14ac:dyDescent="0.35">
      <c r="A23" s="1" t="s">
        <v>20</v>
      </c>
      <c r="B23" s="1">
        <v>2020</v>
      </c>
      <c r="C23" s="1">
        <v>1</v>
      </c>
      <c r="D23" s="1">
        <v>210</v>
      </c>
      <c r="E23" s="15">
        <v>2</v>
      </c>
      <c r="F23" s="1">
        <v>13</v>
      </c>
      <c r="G23" s="1">
        <v>160</v>
      </c>
      <c r="H23" s="1" t="s">
        <v>17</v>
      </c>
      <c r="I23" s="1" t="s">
        <v>27</v>
      </c>
      <c r="J23" s="7">
        <v>150</v>
      </c>
      <c r="K23" s="7">
        <f t="shared" si="0"/>
        <v>326.08695652173913</v>
      </c>
      <c r="L23" s="7">
        <f t="shared" si="1"/>
        <v>366.10671936758894</v>
      </c>
      <c r="M23" s="7" t="s">
        <v>14</v>
      </c>
      <c r="N23" s="1">
        <v>20.333333333333332</v>
      </c>
      <c r="O23" s="1">
        <v>2.7142857142857144</v>
      </c>
      <c r="P23" s="1">
        <v>18.396825396825395</v>
      </c>
      <c r="Q23" s="1">
        <v>51.579379310344834</v>
      </c>
      <c r="R23" s="1">
        <f t="shared" si="2"/>
        <v>3468.7132586206899</v>
      </c>
      <c r="S23" s="15">
        <f t="shared" si="3"/>
        <v>70.86</v>
      </c>
      <c r="T23" s="7">
        <f t="shared" si="4"/>
        <v>175.02</v>
      </c>
      <c r="U23">
        <f t="shared" si="12"/>
        <v>0</v>
      </c>
      <c r="V23">
        <f t="shared" si="13"/>
        <v>0</v>
      </c>
      <c r="W23">
        <f t="shared" si="14"/>
        <v>70.86</v>
      </c>
      <c r="X23">
        <f t="shared" si="22"/>
        <v>175.02</v>
      </c>
      <c r="Y23">
        <f t="shared" si="15"/>
        <v>464.21441379310352</v>
      </c>
      <c r="Z23">
        <f t="shared" si="5"/>
        <v>618.95255172413795</v>
      </c>
      <c r="AA23">
        <f t="shared" si="6"/>
        <v>773.69068965517249</v>
      </c>
      <c r="AB23">
        <f t="shared" si="7"/>
        <v>1144.6753753448277</v>
      </c>
      <c r="AC23">
        <f t="shared" si="8"/>
        <v>1526.2338337931035</v>
      </c>
      <c r="AD23">
        <f t="shared" si="9"/>
        <v>1907.7922922413795</v>
      </c>
      <c r="AE23">
        <f t="shared" si="16"/>
        <v>377.92441379310355</v>
      </c>
      <c r="AF23">
        <f t="shared" si="17"/>
        <v>532.66255172413798</v>
      </c>
      <c r="AG23">
        <f t="shared" si="18"/>
        <v>687.40068965517253</v>
      </c>
      <c r="AH23">
        <f t="shared" si="19"/>
        <v>931.54537534482768</v>
      </c>
      <c r="AI23">
        <f t="shared" si="20"/>
        <v>1313.1038337931036</v>
      </c>
      <c r="AJ23">
        <f t="shared" si="21"/>
        <v>1694.6622922413794</v>
      </c>
      <c r="AO23" t="e">
        <f>_xlfn.CONCAT(A23," ",B23," ",C23," ",#REF!," ",E23," ",F23," ",G23," ",H23," ",I23," ",N23," ",O23," ",P23," ",Q23," ",R23," ",AE23," ",AF23," ",AG23," ",AH23," ",AI23," ",AJ23)</f>
        <v>#REF!</v>
      </c>
    </row>
    <row r="24" spans="1:41" x14ac:dyDescent="0.35">
      <c r="A24" s="1" t="s">
        <v>20</v>
      </c>
      <c r="B24" s="1">
        <v>2020</v>
      </c>
      <c r="C24" s="1">
        <v>1</v>
      </c>
      <c r="D24" s="1">
        <v>211</v>
      </c>
      <c r="E24" s="15">
        <v>2</v>
      </c>
      <c r="F24" s="1">
        <v>16</v>
      </c>
      <c r="G24" s="1">
        <v>160</v>
      </c>
      <c r="H24" s="1" t="s">
        <v>17</v>
      </c>
      <c r="I24" s="1" t="s">
        <v>28</v>
      </c>
      <c r="J24" s="7">
        <v>150</v>
      </c>
      <c r="K24" s="7">
        <f t="shared" si="0"/>
        <v>326.08695652173913</v>
      </c>
      <c r="L24" s="7">
        <f t="shared" si="1"/>
        <v>366.10671936758894</v>
      </c>
      <c r="M24" s="7" t="s">
        <v>14</v>
      </c>
      <c r="N24" s="1">
        <v>13.756613756613756</v>
      </c>
      <c r="O24" s="1">
        <v>2.0666666666666669</v>
      </c>
      <c r="P24" s="1">
        <v>9.476778365667256</v>
      </c>
      <c r="Q24" s="1">
        <v>67.060870344827606</v>
      </c>
      <c r="R24" s="1">
        <f t="shared" si="2"/>
        <v>4509.8435306896563</v>
      </c>
      <c r="S24" s="15">
        <f t="shared" si="3"/>
        <v>70.86</v>
      </c>
      <c r="T24" s="7">
        <f t="shared" si="4"/>
        <v>175.02</v>
      </c>
      <c r="U24">
        <f t="shared" si="12"/>
        <v>17.875</v>
      </c>
      <c r="V24">
        <f t="shared" si="13"/>
        <v>44.15</v>
      </c>
      <c r="W24">
        <f t="shared" si="14"/>
        <v>88.734999999999999</v>
      </c>
      <c r="X24">
        <f t="shared" si="22"/>
        <v>219.17000000000002</v>
      </c>
      <c r="Y24">
        <f t="shared" si="15"/>
        <v>603.54783310344851</v>
      </c>
      <c r="Z24">
        <f t="shared" si="5"/>
        <v>804.73044413793127</v>
      </c>
      <c r="AA24">
        <f t="shared" si="6"/>
        <v>1005.913055172414</v>
      </c>
      <c r="AB24">
        <f t="shared" si="7"/>
        <v>1488.2483651275866</v>
      </c>
      <c r="AC24">
        <f t="shared" si="8"/>
        <v>1984.3311535034488</v>
      </c>
      <c r="AD24">
        <f t="shared" si="9"/>
        <v>2480.4139418793111</v>
      </c>
      <c r="AE24">
        <f t="shared" si="16"/>
        <v>517.25783310344855</v>
      </c>
      <c r="AF24">
        <f t="shared" si="17"/>
        <v>718.44044413793131</v>
      </c>
      <c r="AG24">
        <f t="shared" si="18"/>
        <v>919.62305517241407</v>
      </c>
      <c r="AH24">
        <f t="shared" si="19"/>
        <v>1275.1183651275865</v>
      </c>
      <c r="AI24">
        <f t="shared" si="20"/>
        <v>1771.2011535034489</v>
      </c>
      <c r="AJ24">
        <f t="shared" si="21"/>
        <v>2267.283941879311</v>
      </c>
      <c r="AO24" t="e">
        <f>_xlfn.CONCAT(A24," ",B24," ",C24," ",#REF!," ",E24," ",F24," ",G24," ",H24," ",I24," ",N24," ",O24," ",P24," ",Q24," ",R24," ",AE24," ",AF24," ",AG24," ",AH24," ",AI24," ",AJ24)</f>
        <v>#REF!</v>
      </c>
    </row>
    <row r="25" spans="1:41" x14ac:dyDescent="0.35">
      <c r="A25" s="1" t="s">
        <v>20</v>
      </c>
      <c r="B25" s="1">
        <v>2020</v>
      </c>
      <c r="C25" s="1">
        <v>1</v>
      </c>
      <c r="D25" s="1">
        <v>212</v>
      </c>
      <c r="E25" s="15">
        <v>2</v>
      </c>
      <c r="F25" s="1">
        <v>9</v>
      </c>
      <c r="G25" s="1">
        <v>100</v>
      </c>
      <c r="H25" s="1" t="s">
        <v>17</v>
      </c>
      <c r="I25" s="1" t="s">
        <v>27</v>
      </c>
      <c r="J25" s="7">
        <v>150</v>
      </c>
      <c r="K25" s="7">
        <f t="shared" si="0"/>
        <v>326.08695652173913</v>
      </c>
      <c r="L25" s="7">
        <f t="shared" si="1"/>
        <v>366.10671936758894</v>
      </c>
      <c r="M25" s="7" t="s">
        <v>14</v>
      </c>
      <c r="N25" s="1">
        <v>16.107382550335569</v>
      </c>
      <c r="O25" s="1">
        <v>2.4347826086956523</v>
      </c>
      <c r="P25" s="1">
        <v>13.072658301721622</v>
      </c>
      <c r="Q25" s="1">
        <v>65.580497931034472</v>
      </c>
      <c r="R25" s="1">
        <f t="shared" si="2"/>
        <v>4410.2884858620682</v>
      </c>
      <c r="S25" s="15">
        <f t="shared" si="3"/>
        <v>44.29</v>
      </c>
      <c r="T25" s="7">
        <f t="shared" si="4"/>
        <v>109.39</v>
      </c>
      <c r="U25">
        <f t="shared" si="12"/>
        <v>0</v>
      </c>
      <c r="V25">
        <f t="shared" si="13"/>
        <v>0</v>
      </c>
      <c r="W25">
        <f t="shared" si="14"/>
        <v>44.29</v>
      </c>
      <c r="X25">
        <f t="shared" si="22"/>
        <v>109.39</v>
      </c>
      <c r="Y25">
        <f t="shared" si="15"/>
        <v>590.22448137931019</v>
      </c>
      <c r="Z25">
        <f t="shared" si="5"/>
        <v>786.96597517241366</v>
      </c>
      <c r="AA25">
        <f t="shared" si="6"/>
        <v>983.70746896551714</v>
      </c>
      <c r="AB25">
        <f t="shared" si="7"/>
        <v>1455.3952003344825</v>
      </c>
      <c r="AC25">
        <f t="shared" si="8"/>
        <v>1940.52693377931</v>
      </c>
      <c r="AD25">
        <f t="shared" si="9"/>
        <v>2425.6586672241378</v>
      </c>
      <c r="AE25">
        <f t="shared" si="16"/>
        <v>503.93448137931023</v>
      </c>
      <c r="AF25">
        <f t="shared" si="17"/>
        <v>700.6759751724137</v>
      </c>
      <c r="AG25">
        <f t="shared" si="18"/>
        <v>897.41746896551717</v>
      </c>
      <c r="AH25">
        <f t="shared" si="19"/>
        <v>1242.2652003344824</v>
      </c>
      <c r="AI25">
        <f t="shared" si="20"/>
        <v>1727.3969337793101</v>
      </c>
      <c r="AJ25">
        <f t="shared" si="21"/>
        <v>2212.5286672241377</v>
      </c>
      <c r="AO25" t="e">
        <f>_xlfn.CONCAT(A25," ",B25," ",C25," ",#REF!," ",E25," ",F25," ",G25," ",H25," ",I25," ",N25," ",O25," ",P25," ",Q25," ",R25," ",AE25," ",AF25," ",AG25," ",AH25," ",AI25," ",AJ25)</f>
        <v>#REF!</v>
      </c>
    </row>
    <row r="26" spans="1:41" x14ac:dyDescent="0.35">
      <c r="A26" s="1" t="s">
        <v>20</v>
      </c>
      <c r="B26" s="1">
        <v>2020</v>
      </c>
      <c r="C26" s="1">
        <v>1</v>
      </c>
      <c r="D26" s="1">
        <v>301</v>
      </c>
      <c r="E26" s="15">
        <v>3</v>
      </c>
      <c r="F26" s="1">
        <v>16</v>
      </c>
      <c r="G26" s="1">
        <v>160</v>
      </c>
      <c r="H26" s="1" t="s">
        <v>17</v>
      </c>
      <c r="I26" s="1" t="s">
        <v>28</v>
      </c>
      <c r="J26" s="7">
        <v>150</v>
      </c>
      <c r="K26" s="7">
        <f t="shared" si="0"/>
        <v>326.08695652173913</v>
      </c>
      <c r="L26" s="7">
        <f t="shared" si="1"/>
        <v>366.10671936758894</v>
      </c>
      <c r="M26" s="7" t="s">
        <v>14</v>
      </c>
      <c r="N26" s="1">
        <v>41.116751269035532</v>
      </c>
      <c r="O26" s="1">
        <v>2.4285714285714284</v>
      </c>
      <c r="P26" s="1">
        <v>33.284989122552567</v>
      </c>
      <c r="Q26" s="1">
        <v>60.115303448275874</v>
      </c>
      <c r="R26" s="1">
        <f t="shared" si="2"/>
        <v>4042.7541568965526</v>
      </c>
      <c r="S26" s="15">
        <f t="shared" si="3"/>
        <v>70.86</v>
      </c>
      <c r="T26" s="7">
        <f t="shared" si="4"/>
        <v>175.02</v>
      </c>
      <c r="U26">
        <f t="shared" si="12"/>
        <v>17.875</v>
      </c>
      <c r="V26">
        <f t="shared" si="13"/>
        <v>44.15</v>
      </c>
      <c r="W26">
        <f t="shared" si="14"/>
        <v>88.734999999999999</v>
      </c>
      <c r="X26">
        <f t="shared" si="22"/>
        <v>219.17000000000002</v>
      </c>
      <c r="Y26">
        <f t="shared" si="15"/>
        <v>541.03773103448282</v>
      </c>
      <c r="Z26">
        <f t="shared" si="5"/>
        <v>721.38364137931046</v>
      </c>
      <c r="AA26">
        <f t="shared" si="6"/>
        <v>901.7295517241381</v>
      </c>
      <c r="AB26">
        <f t="shared" si="7"/>
        <v>1334.1088717758623</v>
      </c>
      <c r="AC26">
        <f t="shared" si="8"/>
        <v>1778.811829034483</v>
      </c>
      <c r="AD26">
        <f t="shared" si="9"/>
        <v>2223.514786293104</v>
      </c>
      <c r="AE26">
        <f t="shared" si="16"/>
        <v>454.74773103448285</v>
      </c>
      <c r="AF26">
        <f t="shared" si="17"/>
        <v>635.0936413793105</v>
      </c>
      <c r="AG26">
        <f t="shared" si="18"/>
        <v>815.43955172413814</v>
      </c>
      <c r="AH26">
        <f t="shared" si="19"/>
        <v>1120.9788717758624</v>
      </c>
      <c r="AI26">
        <f t="shared" si="20"/>
        <v>1565.6818290344831</v>
      </c>
      <c r="AJ26">
        <f t="shared" si="21"/>
        <v>2010.3847862931038</v>
      </c>
      <c r="AO26" t="e">
        <f>_xlfn.CONCAT(A26," ",B26," ",C26," ",#REF!," ",E26," ",F26," ",G26," ",H26," ",I26," ",N26," ",O26," ",P26," ",Q26," ",R26," ",AE26," ",AF26," ",AG26," ",AH26," ",AI26," ",AJ26)</f>
        <v>#REF!</v>
      </c>
    </row>
    <row r="27" spans="1:41" x14ac:dyDescent="0.35">
      <c r="A27" s="1" t="s">
        <v>20</v>
      </c>
      <c r="B27" s="1">
        <v>2020</v>
      </c>
      <c r="C27" s="1">
        <v>1</v>
      </c>
      <c r="D27" s="1">
        <v>302</v>
      </c>
      <c r="E27" s="15">
        <v>3</v>
      </c>
      <c r="F27" s="1">
        <v>9</v>
      </c>
      <c r="G27" s="1">
        <v>100</v>
      </c>
      <c r="H27" s="1" t="s">
        <v>17</v>
      </c>
      <c r="I27" s="1" t="s">
        <v>27</v>
      </c>
      <c r="J27" s="7">
        <v>150</v>
      </c>
      <c r="K27" s="7">
        <f t="shared" si="0"/>
        <v>326.08695652173913</v>
      </c>
      <c r="L27" s="7">
        <f t="shared" si="1"/>
        <v>366.10671936758894</v>
      </c>
      <c r="M27" s="7" t="s">
        <v>14</v>
      </c>
      <c r="N27" s="1">
        <v>19.732441471571907</v>
      </c>
      <c r="O27" s="1">
        <v>2.4642857142857144</v>
      </c>
      <c r="P27" s="1">
        <v>16.208791208791212</v>
      </c>
      <c r="Q27" s="1">
        <v>61.666189655172417</v>
      </c>
      <c r="R27" s="1">
        <f t="shared" si="2"/>
        <v>4147.051254310345</v>
      </c>
      <c r="S27" s="15">
        <f t="shared" si="3"/>
        <v>44.29</v>
      </c>
      <c r="T27" s="7">
        <f t="shared" si="4"/>
        <v>109.39</v>
      </c>
      <c r="U27">
        <f t="shared" si="12"/>
        <v>0</v>
      </c>
      <c r="V27">
        <f t="shared" si="13"/>
        <v>0</v>
      </c>
      <c r="W27">
        <f t="shared" si="14"/>
        <v>44.29</v>
      </c>
      <c r="X27">
        <f t="shared" si="22"/>
        <v>109.39</v>
      </c>
      <c r="Y27">
        <f t="shared" si="15"/>
        <v>554.99570689655172</v>
      </c>
      <c r="Z27">
        <f t="shared" si="5"/>
        <v>739.994275862069</v>
      </c>
      <c r="AA27">
        <f t="shared" si="6"/>
        <v>924.99284482758628</v>
      </c>
      <c r="AB27">
        <f t="shared" si="7"/>
        <v>1368.526913922414</v>
      </c>
      <c r="AC27">
        <f t="shared" si="8"/>
        <v>1824.7025518965518</v>
      </c>
      <c r="AD27">
        <f t="shared" si="9"/>
        <v>2280.8781898706898</v>
      </c>
      <c r="AE27">
        <f t="shared" si="16"/>
        <v>468.70570689655176</v>
      </c>
      <c r="AF27">
        <f t="shared" si="17"/>
        <v>653.70427586206904</v>
      </c>
      <c r="AG27">
        <f t="shared" si="18"/>
        <v>838.70284482758632</v>
      </c>
      <c r="AH27">
        <f t="shared" si="19"/>
        <v>1155.3969139224141</v>
      </c>
      <c r="AI27">
        <f t="shared" si="20"/>
        <v>1611.5725518965519</v>
      </c>
      <c r="AJ27">
        <f t="shared" si="21"/>
        <v>2067.7481898706897</v>
      </c>
      <c r="AO27" t="e">
        <f>_xlfn.CONCAT(A27," ",B27," ",C27," ",#REF!," ",E27," ",F27," ",G27," ",H27," ",I27," ",N27," ",O27," ",P27," ",Q27," ",R27," ",AE27," ",AF27," ",AG27," ",AH27," ",AI27," ",AJ27)</f>
        <v>#REF!</v>
      </c>
    </row>
    <row r="28" spans="1:41" x14ac:dyDescent="0.35">
      <c r="A28" s="1" t="s">
        <v>20</v>
      </c>
      <c r="B28" s="1">
        <v>2020</v>
      </c>
      <c r="C28" s="1">
        <v>1</v>
      </c>
      <c r="D28" s="1">
        <v>303</v>
      </c>
      <c r="E28" s="15">
        <v>3</v>
      </c>
      <c r="F28" s="1">
        <v>14</v>
      </c>
      <c r="G28" s="1">
        <v>160</v>
      </c>
      <c r="H28" s="1" t="s">
        <v>17</v>
      </c>
      <c r="I28" s="1" t="s">
        <v>29</v>
      </c>
      <c r="J28" s="7">
        <v>150</v>
      </c>
      <c r="K28" s="7">
        <f t="shared" si="0"/>
        <v>326.08695652173913</v>
      </c>
      <c r="L28" s="7">
        <f t="shared" si="1"/>
        <v>366.10671936758894</v>
      </c>
      <c r="M28" s="7" t="s">
        <v>14</v>
      </c>
      <c r="N28" s="1">
        <v>10.727969348659004</v>
      </c>
      <c r="O28" s="1">
        <v>1.8947368421052631</v>
      </c>
      <c r="P28" s="1">
        <v>6.7755595886267388</v>
      </c>
      <c r="Q28" s="1">
        <v>71.864987586206908</v>
      </c>
      <c r="R28" s="1">
        <f t="shared" si="2"/>
        <v>4832.9204151724143</v>
      </c>
      <c r="S28" s="15">
        <f t="shared" si="3"/>
        <v>70.86</v>
      </c>
      <c r="T28" s="7">
        <f t="shared" si="4"/>
        <v>175.02</v>
      </c>
      <c r="U28">
        <f t="shared" si="12"/>
        <v>42</v>
      </c>
      <c r="V28">
        <f t="shared" si="13"/>
        <v>103.74</v>
      </c>
      <c r="W28">
        <f t="shared" si="14"/>
        <v>112.86</v>
      </c>
      <c r="X28">
        <f t="shared" si="22"/>
        <v>278.76</v>
      </c>
      <c r="Y28">
        <f t="shared" si="15"/>
        <v>646.78488827586216</v>
      </c>
      <c r="Z28">
        <f t="shared" si="5"/>
        <v>862.37985103448295</v>
      </c>
      <c r="AA28">
        <f t="shared" si="6"/>
        <v>1077.9748137931035</v>
      </c>
      <c r="AB28">
        <f t="shared" si="7"/>
        <v>1594.8637370068968</v>
      </c>
      <c r="AC28">
        <f t="shared" si="8"/>
        <v>2126.4849826758623</v>
      </c>
      <c r="AD28">
        <f t="shared" si="9"/>
        <v>2658.1062283448282</v>
      </c>
      <c r="AE28">
        <f t="shared" si="16"/>
        <v>560.49488827586219</v>
      </c>
      <c r="AF28">
        <f t="shared" si="17"/>
        <v>776.08985103448299</v>
      </c>
      <c r="AG28">
        <f t="shared" si="18"/>
        <v>991.68481379310356</v>
      </c>
      <c r="AH28">
        <f t="shared" si="19"/>
        <v>1381.7337370068967</v>
      </c>
      <c r="AI28">
        <f t="shared" si="20"/>
        <v>1913.3549826758622</v>
      </c>
      <c r="AJ28">
        <f t="shared" si="21"/>
        <v>2444.9762283448281</v>
      </c>
      <c r="AO28" t="e">
        <f>_xlfn.CONCAT(A28," ",B28," ",C28," ",#REF!," ",E28," ",F28," ",G28," ",H28," ",I28," ",N28," ",O28," ",P28," ",Q28," ",R28," ",AE28," ",AF28," ",AG28," ",AH28," ",AI28," ",AJ28)</f>
        <v>#REF!</v>
      </c>
    </row>
    <row r="29" spans="1:41" x14ac:dyDescent="0.35">
      <c r="A29" s="1" t="s">
        <v>20</v>
      </c>
      <c r="B29" s="1">
        <v>2020</v>
      </c>
      <c r="C29" s="1">
        <v>1</v>
      </c>
      <c r="D29" s="1">
        <v>304</v>
      </c>
      <c r="E29" s="15">
        <v>3</v>
      </c>
      <c r="F29" s="1">
        <v>6</v>
      </c>
      <c r="G29" s="1">
        <v>160</v>
      </c>
      <c r="H29" s="1" t="s">
        <v>16</v>
      </c>
      <c r="I29" s="1" t="s">
        <v>29</v>
      </c>
      <c r="J29" s="7" t="s">
        <v>14</v>
      </c>
      <c r="K29" s="7" t="str">
        <f t="shared" si="0"/>
        <v>.</v>
      </c>
      <c r="L29" s="7" t="str">
        <f t="shared" si="1"/>
        <v>.</v>
      </c>
      <c r="M29" s="7" t="s">
        <v>14</v>
      </c>
      <c r="N29" s="1">
        <v>17.045454545454543</v>
      </c>
      <c r="O29" s="1">
        <v>2.2222222222222223</v>
      </c>
      <c r="P29" s="1">
        <v>12.626262626262626</v>
      </c>
      <c r="Q29" s="1">
        <v>68.460548275862067</v>
      </c>
      <c r="R29" s="1">
        <f t="shared" si="2"/>
        <v>4603.9718715517238</v>
      </c>
      <c r="S29" s="15">
        <f t="shared" si="3"/>
        <v>70.86</v>
      </c>
      <c r="T29" s="7">
        <f t="shared" si="4"/>
        <v>175.02</v>
      </c>
      <c r="U29">
        <f t="shared" si="12"/>
        <v>42</v>
      </c>
      <c r="V29">
        <f t="shared" si="13"/>
        <v>103.74</v>
      </c>
      <c r="W29">
        <f t="shared" si="14"/>
        <v>112.86</v>
      </c>
      <c r="X29">
        <f t="shared" si="22"/>
        <v>278.76</v>
      </c>
      <c r="Y29">
        <f t="shared" si="15"/>
        <v>616.14493448275857</v>
      </c>
      <c r="Z29">
        <f t="shared" si="5"/>
        <v>821.5265793103448</v>
      </c>
      <c r="AA29">
        <f t="shared" si="6"/>
        <v>1026.908224137931</v>
      </c>
      <c r="AB29">
        <f t="shared" si="7"/>
        <v>1519.3107176120689</v>
      </c>
      <c r="AC29">
        <f t="shared" si="8"/>
        <v>2025.7476234827584</v>
      </c>
      <c r="AD29">
        <f t="shared" si="9"/>
        <v>2532.1845293534484</v>
      </c>
      <c r="AE29">
        <f t="shared" si="16"/>
        <v>529.85493448275861</v>
      </c>
      <c r="AF29">
        <f t="shared" si="17"/>
        <v>735.23657931034484</v>
      </c>
      <c r="AG29">
        <f t="shared" si="18"/>
        <v>940.61822413793107</v>
      </c>
      <c r="AH29">
        <f t="shared" si="19"/>
        <v>1306.1807176120687</v>
      </c>
      <c r="AI29">
        <f t="shared" si="20"/>
        <v>1812.6176234827585</v>
      </c>
      <c r="AJ29">
        <f t="shared" si="21"/>
        <v>2319.0545293534483</v>
      </c>
      <c r="AO29" t="e">
        <f>_xlfn.CONCAT(A29," ",B29," ",C29," ",#REF!," ",E29," ",F29," ",G29," ",H29," ",I29," ",N29," ",O29," ",P29," ",Q29," ",R29," ",AE29," ",AF29," ",AG29," ",AH29," ",AI29," ",AJ29)</f>
        <v>#REF!</v>
      </c>
    </row>
    <row r="30" spans="1:41" x14ac:dyDescent="0.35">
      <c r="A30" s="1" t="s">
        <v>20</v>
      </c>
      <c r="B30" s="1">
        <v>2020</v>
      </c>
      <c r="C30" s="1">
        <v>1</v>
      </c>
      <c r="D30" s="1">
        <v>305</v>
      </c>
      <c r="E30" s="15">
        <v>3</v>
      </c>
      <c r="F30" s="1">
        <v>4</v>
      </c>
      <c r="G30" s="1">
        <v>100</v>
      </c>
      <c r="H30" s="1" t="s">
        <v>16</v>
      </c>
      <c r="I30" s="1" t="s">
        <v>28</v>
      </c>
      <c r="J30" s="7" t="s">
        <v>14</v>
      </c>
      <c r="K30" s="7" t="str">
        <f t="shared" si="0"/>
        <v>.</v>
      </c>
      <c r="L30" s="7" t="str">
        <f t="shared" si="1"/>
        <v>.</v>
      </c>
      <c r="M30" s="7" t="s">
        <v>14</v>
      </c>
      <c r="N30" s="1">
        <v>5.2631578947368416</v>
      </c>
      <c r="O30" s="1">
        <v>2</v>
      </c>
      <c r="P30" s="1">
        <v>3.5087719298245608</v>
      </c>
      <c r="Q30" s="1">
        <v>69.808571724137934</v>
      </c>
      <c r="R30" s="1">
        <f t="shared" si="2"/>
        <v>4694.6264484482763</v>
      </c>
      <c r="S30" s="15">
        <f t="shared" si="3"/>
        <v>44.29</v>
      </c>
      <c r="T30" s="7">
        <f t="shared" si="4"/>
        <v>109.39</v>
      </c>
      <c r="U30">
        <f t="shared" si="12"/>
        <v>17.875</v>
      </c>
      <c r="V30">
        <f t="shared" si="13"/>
        <v>44.15</v>
      </c>
      <c r="W30">
        <f t="shared" si="14"/>
        <v>62.164999999999999</v>
      </c>
      <c r="X30">
        <f t="shared" si="22"/>
        <v>153.54</v>
      </c>
      <c r="Y30">
        <f t="shared" si="15"/>
        <v>628.27714551724137</v>
      </c>
      <c r="Z30">
        <f t="shared" si="5"/>
        <v>837.70286068965515</v>
      </c>
      <c r="AA30">
        <f t="shared" si="6"/>
        <v>1047.1285758620691</v>
      </c>
      <c r="AB30">
        <f t="shared" si="7"/>
        <v>1549.2267279879313</v>
      </c>
      <c r="AC30">
        <f t="shared" si="8"/>
        <v>2065.6356373172416</v>
      </c>
      <c r="AD30">
        <f t="shared" si="9"/>
        <v>2582.0445466465521</v>
      </c>
      <c r="AE30">
        <f t="shared" si="16"/>
        <v>541.9871455172414</v>
      </c>
      <c r="AF30">
        <f t="shared" si="17"/>
        <v>751.41286068965519</v>
      </c>
      <c r="AG30">
        <f t="shared" si="18"/>
        <v>960.83857586206909</v>
      </c>
      <c r="AH30">
        <f t="shared" si="19"/>
        <v>1336.0967279879314</v>
      </c>
      <c r="AI30">
        <f t="shared" si="20"/>
        <v>1852.5056373172415</v>
      </c>
      <c r="AJ30">
        <f t="shared" si="21"/>
        <v>2368.914546646552</v>
      </c>
      <c r="AO30" t="e">
        <f>_xlfn.CONCAT(A30," ",B30," ",C30," ",#REF!," ",E30," ",F30," ",G30," ",H30," ",I30," ",N30," ",O30," ",P30," ",Q30," ",R30," ",AE30," ",AF30," ",AG30," ",AH30," ",AI30," ",AJ30)</f>
        <v>#REF!</v>
      </c>
    </row>
    <row r="31" spans="1:41" x14ac:dyDescent="0.35">
      <c r="A31" s="1" t="s">
        <v>20</v>
      </c>
      <c r="B31" s="1">
        <v>2020</v>
      </c>
      <c r="C31" s="1">
        <v>1</v>
      </c>
      <c r="D31" s="1">
        <v>306</v>
      </c>
      <c r="E31" s="15">
        <v>3</v>
      </c>
      <c r="F31" s="1">
        <v>1</v>
      </c>
      <c r="G31" s="1">
        <v>100</v>
      </c>
      <c r="H31" s="1" t="s">
        <v>16</v>
      </c>
      <c r="I31" s="1" t="s">
        <v>27</v>
      </c>
      <c r="J31" s="7" t="s">
        <v>14</v>
      </c>
      <c r="K31" s="7" t="str">
        <f t="shared" si="0"/>
        <v>.</v>
      </c>
      <c r="L31" s="7" t="str">
        <f t="shared" si="1"/>
        <v>.</v>
      </c>
      <c r="M31" s="7" t="s">
        <v>14</v>
      </c>
      <c r="N31" s="1">
        <v>16.107382550335569</v>
      </c>
      <c r="O31" s="1">
        <v>2.5714285714285716</v>
      </c>
      <c r="P31" s="1">
        <v>13.806327900287631</v>
      </c>
      <c r="Q31" s="1">
        <v>58.770784827586212</v>
      </c>
      <c r="R31" s="1">
        <f t="shared" si="2"/>
        <v>3952.3352796551726</v>
      </c>
      <c r="S31" s="15">
        <f t="shared" si="3"/>
        <v>44.29</v>
      </c>
      <c r="T31" s="7">
        <f t="shared" si="4"/>
        <v>109.39</v>
      </c>
      <c r="U31">
        <f t="shared" si="12"/>
        <v>0</v>
      </c>
      <c r="V31">
        <f t="shared" si="13"/>
        <v>0</v>
      </c>
      <c r="W31">
        <f t="shared" si="14"/>
        <v>44.29</v>
      </c>
      <c r="X31">
        <f t="shared" si="22"/>
        <v>109.39</v>
      </c>
      <c r="Y31">
        <f t="shared" si="15"/>
        <v>528.93706344827592</v>
      </c>
      <c r="Z31">
        <f t="shared" si="5"/>
        <v>705.24941793103449</v>
      </c>
      <c r="AA31">
        <f t="shared" si="6"/>
        <v>881.56177241379316</v>
      </c>
      <c r="AB31">
        <f t="shared" si="7"/>
        <v>1304.270642286207</v>
      </c>
      <c r="AC31">
        <f t="shared" si="8"/>
        <v>1739.027523048276</v>
      </c>
      <c r="AD31">
        <f t="shared" si="9"/>
        <v>2173.7844038103449</v>
      </c>
      <c r="AE31">
        <f t="shared" si="16"/>
        <v>442.64706344827596</v>
      </c>
      <c r="AF31">
        <f t="shared" si="17"/>
        <v>618.95941793103452</v>
      </c>
      <c r="AG31">
        <f t="shared" si="18"/>
        <v>795.2717724137932</v>
      </c>
      <c r="AH31">
        <f t="shared" si="19"/>
        <v>1091.1406422862069</v>
      </c>
      <c r="AI31">
        <f t="shared" si="20"/>
        <v>1525.8975230482761</v>
      </c>
      <c r="AJ31">
        <f t="shared" si="21"/>
        <v>1960.6544038103448</v>
      </c>
      <c r="AO31" t="e">
        <f>_xlfn.CONCAT(A31," ",B31," ",C31," ",#REF!," ",E31," ",F31," ",G31," ",H31," ",I31," ",N31," ",O31," ",P31," ",Q31," ",R31," ",AE31," ",AF31," ",AG31," ",AH31," ",AI31," ",AJ31)</f>
        <v>#REF!</v>
      </c>
    </row>
    <row r="32" spans="1:41" x14ac:dyDescent="0.35">
      <c r="A32" s="1" t="s">
        <v>20</v>
      </c>
      <c r="B32" s="1">
        <v>2020</v>
      </c>
      <c r="C32" s="1">
        <v>1</v>
      </c>
      <c r="D32" s="15">
        <v>307</v>
      </c>
      <c r="E32" s="15">
        <v>3</v>
      </c>
      <c r="F32" s="1">
        <v>12</v>
      </c>
      <c r="G32" s="1">
        <v>100</v>
      </c>
      <c r="H32" s="1" t="s">
        <v>17</v>
      </c>
      <c r="I32" s="1" t="s">
        <v>28</v>
      </c>
      <c r="J32" s="7">
        <v>150</v>
      </c>
      <c r="K32" s="7">
        <f t="shared" si="0"/>
        <v>326.08695652173913</v>
      </c>
      <c r="L32" s="7">
        <f t="shared" si="1"/>
        <v>366.10671936758894</v>
      </c>
      <c r="M32" s="7" t="s">
        <v>14</v>
      </c>
      <c r="N32" s="1">
        <v>5.7142857142857144</v>
      </c>
      <c r="O32" s="1">
        <v>2.375</v>
      </c>
      <c r="P32" s="1">
        <v>4.5238095238095237</v>
      </c>
      <c r="Q32" s="1">
        <v>60.177138620689661</v>
      </c>
      <c r="R32" s="1">
        <f t="shared" si="2"/>
        <v>4046.9125722413796</v>
      </c>
      <c r="S32" s="15">
        <f t="shared" si="3"/>
        <v>44.29</v>
      </c>
      <c r="T32" s="7">
        <f t="shared" si="4"/>
        <v>109.39</v>
      </c>
      <c r="U32">
        <f t="shared" si="12"/>
        <v>17.875</v>
      </c>
      <c r="V32">
        <f t="shared" si="13"/>
        <v>44.15</v>
      </c>
      <c r="W32">
        <f t="shared" si="14"/>
        <v>62.164999999999999</v>
      </c>
      <c r="X32">
        <f t="shared" si="22"/>
        <v>153.54</v>
      </c>
      <c r="Y32">
        <f t="shared" si="15"/>
        <v>541.59424758620696</v>
      </c>
      <c r="Z32">
        <f t="shared" si="5"/>
        <v>722.12566344827587</v>
      </c>
      <c r="AA32">
        <f t="shared" si="6"/>
        <v>902.6570793103449</v>
      </c>
      <c r="AB32">
        <f t="shared" si="7"/>
        <v>1335.4811488396554</v>
      </c>
      <c r="AC32">
        <f t="shared" si="8"/>
        <v>1780.641531786207</v>
      </c>
      <c r="AD32">
        <f t="shared" si="9"/>
        <v>2225.8019147327591</v>
      </c>
      <c r="AE32">
        <f t="shared" si="16"/>
        <v>455.304247586207</v>
      </c>
      <c r="AF32">
        <f t="shared" si="17"/>
        <v>635.83566344827591</v>
      </c>
      <c r="AG32">
        <f t="shared" si="18"/>
        <v>816.36707931034493</v>
      </c>
      <c r="AH32">
        <f t="shared" si="19"/>
        <v>1122.3511488396553</v>
      </c>
      <c r="AI32">
        <f t="shared" si="20"/>
        <v>1567.5115317862069</v>
      </c>
      <c r="AJ32">
        <f t="shared" si="21"/>
        <v>2012.671914732759</v>
      </c>
      <c r="AO32" t="e">
        <f>_xlfn.CONCAT(A32," ",B32," ",C32," ",#REF!," ",E32," ",F32," ",G32," ",H32," ",I32," ",N32," ",O32," ",P32," ",Q32," ",R32," ",AE32," ",AF32," ",AG32," ",AH32," ",AI32," ",AJ32)</f>
        <v>#REF!</v>
      </c>
    </row>
    <row r="33" spans="1:41" x14ac:dyDescent="0.35">
      <c r="A33" s="1" t="s">
        <v>20</v>
      </c>
      <c r="B33" s="1">
        <v>2020</v>
      </c>
      <c r="C33" s="1">
        <v>1</v>
      </c>
      <c r="D33" s="15">
        <v>308</v>
      </c>
      <c r="E33" s="15">
        <v>3</v>
      </c>
      <c r="F33" s="1">
        <v>13</v>
      </c>
      <c r="G33" s="1">
        <v>160</v>
      </c>
      <c r="H33" s="1" t="s">
        <v>17</v>
      </c>
      <c r="I33" s="1" t="s">
        <v>27</v>
      </c>
      <c r="J33" s="7">
        <v>150</v>
      </c>
      <c r="K33" s="7">
        <f t="shared" si="0"/>
        <v>326.08695652173913</v>
      </c>
      <c r="L33" s="7">
        <f t="shared" si="1"/>
        <v>366.10671936758894</v>
      </c>
      <c r="M33" s="7" t="s">
        <v>14</v>
      </c>
      <c r="N33" s="1">
        <v>7.2368421052631584</v>
      </c>
      <c r="O33" s="1">
        <v>2.6296296296296298</v>
      </c>
      <c r="P33" s="1">
        <v>6.3434048083170893</v>
      </c>
      <c r="Q33" s="1">
        <v>61.578819310344826</v>
      </c>
      <c r="R33" s="1">
        <f t="shared" si="2"/>
        <v>4141.1755986206899</v>
      </c>
      <c r="S33" s="15">
        <f t="shared" si="3"/>
        <v>70.86</v>
      </c>
      <c r="T33" s="7">
        <f t="shared" si="4"/>
        <v>175.02</v>
      </c>
      <c r="U33">
        <f t="shared" si="12"/>
        <v>0</v>
      </c>
      <c r="V33">
        <f t="shared" si="13"/>
        <v>0</v>
      </c>
      <c r="W33">
        <f t="shared" si="14"/>
        <v>70.86</v>
      </c>
      <c r="X33">
        <f t="shared" si="22"/>
        <v>175.02</v>
      </c>
      <c r="Y33">
        <f t="shared" si="15"/>
        <v>554.2093737931034</v>
      </c>
      <c r="Z33">
        <f t="shared" si="5"/>
        <v>738.94583172413786</v>
      </c>
      <c r="AA33">
        <f t="shared" si="6"/>
        <v>923.68228965517244</v>
      </c>
      <c r="AB33">
        <f t="shared" si="7"/>
        <v>1366.5879475448278</v>
      </c>
      <c r="AC33">
        <f t="shared" si="8"/>
        <v>1822.1172633931035</v>
      </c>
      <c r="AD33">
        <f t="shared" si="9"/>
        <v>2277.6465792413796</v>
      </c>
      <c r="AE33">
        <f t="shared" si="16"/>
        <v>467.91937379310343</v>
      </c>
      <c r="AF33">
        <f t="shared" si="17"/>
        <v>652.6558317241379</v>
      </c>
      <c r="AG33">
        <f t="shared" si="18"/>
        <v>837.39228965517248</v>
      </c>
      <c r="AH33">
        <f t="shared" si="19"/>
        <v>1153.4579475448277</v>
      </c>
      <c r="AI33">
        <f t="shared" si="20"/>
        <v>1608.9872633931036</v>
      </c>
      <c r="AJ33">
        <f t="shared" si="21"/>
        <v>2064.5165792413795</v>
      </c>
      <c r="AO33" t="e">
        <f>_xlfn.CONCAT(A33," ",B33," ",C33," ",#REF!," ",E33," ",F33," ",G33," ",H33," ",I33," ",N33," ",O33," ",P33," ",Q33," ",R33," ",AE33," ",AF33," ",AG33," ",AH33," ",AI33," ",AJ33)</f>
        <v>#REF!</v>
      </c>
    </row>
    <row r="34" spans="1:41" x14ac:dyDescent="0.35">
      <c r="A34" s="1" t="s">
        <v>20</v>
      </c>
      <c r="B34" s="1">
        <v>2020</v>
      </c>
      <c r="C34" s="1">
        <v>1</v>
      </c>
      <c r="D34" s="1">
        <v>309</v>
      </c>
      <c r="E34" s="1">
        <v>3</v>
      </c>
      <c r="F34" s="1">
        <v>10</v>
      </c>
      <c r="G34" s="15">
        <v>100</v>
      </c>
      <c r="H34" s="1" t="s">
        <v>17</v>
      </c>
      <c r="I34" s="1" t="s">
        <v>29</v>
      </c>
      <c r="J34" s="7">
        <v>150</v>
      </c>
      <c r="K34" s="7">
        <f t="shared" si="0"/>
        <v>326.08695652173913</v>
      </c>
      <c r="L34" s="7">
        <f t="shared" si="1"/>
        <v>366.10671936758894</v>
      </c>
      <c r="M34" s="7" t="s">
        <v>14</v>
      </c>
      <c r="N34" s="1">
        <v>3.5294117647058822</v>
      </c>
      <c r="O34" s="1">
        <v>1.3333333333333333</v>
      </c>
      <c r="P34" s="1">
        <v>1.5686274509803919</v>
      </c>
      <c r="Q34" s="1">
        <v>68.844160000000016</v>
      </c>
      <c r="R34" s="1">
        <f t="shared" ref="R34:R65" si="23">Q34*67.25</f>
        <v>4629.769760000001</v>
      </c>
      <c r="S34" s="15">
        <f t="shared" si="3"/>
        <v>44.29</v>
      </c>
      <c r="T34" s="7">
        <f t="shared" si="4"/>
        <v>109.39</v>
      </c>
      <c r="U34">
        <f t="shared" si="12"/>
        <v>42</v>
      </c>
      <c r="V34">
        <f t="shared" si="13"/>
        <v>103.74</v>
      </c>
      <c r="W34">
        <f t="shared" si="14"/>
        <v>86.289999999999992</v>
      </c>
      <c r="X34">
        <f t="shared" si="22"/>
        <v>213.13</v>
      </c>
      <c r="Y34">
        <f t="shared" si="15"/>
        <v>619.59744000000012</v>
      </c>
      <c r="Z34">
        <f t="shared" si="5"/>
        <v>826.1299200000002</v>
      </c>
      <c r="AA34">
        <f t="shared" si="6"/>
        <v>1032.6624000000002</v>
      </c>
      <c r="AB34">
        <f t="shared" si="7"/>
        <v>1527.8240208000004</v>
      </c>
      <c r="AC34">
        <f t="shared" si="8"/>
        <v>2037.0986944000006</v>
      </c>
      <c r="AD34">
        <f t="shared" si="9"/>
        <v>2546.3733680000009</v>
      </c>
      <c r="AE34">
        <f t="shared" si="16"/>
        <v>533.30744000000016</v>
      </c>
      <c r="AF34">
        <f t="shared" si="17"/>
        <v>739.83992000000023</v>
      </c>
      <c r="AG34">
        <f t="shared" si="18"/>
        <v>946.3724000000002</v>
      </c>
      <c r="AH34">
        <f t="shared" si="19"/>
        <v>1314.6940208000005</v>
      </c>
      <c r="AI34">
        <f t="shared" si="20"/>
        <v>1823.9686944000005</v>
      </c>
      <c r="AJ34">
        <f t="shared" si="21"/>
        <v>2333.2433680000008</v>
      </c>
      <c r="AO34" t="e">
        <f>_xlfn.CONCAT(A34," ",B34," ",C34," ",#REF!," ",E34," ",F34," ",G34," ",H34," ",I34," ",N34," ",O34," ",P34," ",Q34," ",R34," ",AE34," ",AF34," ",AG34," ",AH34," ",AI34," ",AJ34)</f>
        <v>#REF!</v>
      </c>
    </row>
    <row r="35" spans="1:41" x14ac:dyDescent="0.35">
      <c r="A35" s="1" t="s">
        <v>20</v>
      </c>
      <c r="B35" s="1">
        <v>2020</v>
      </c>
      <c r="C35" s="1">
        <v>1</v>
      </c>
      <c r="D35" s="1">
        <v>310</v>
      </c>
      <c r="E35" s="1">
        <v>3</v>
      </c>
      <c r="F35" s="1">
        <v>5</v>
      </c>
      <c r="G35" s="15">
        <v>160</v>
      </c>
      <c r="H35" s="1" t="s">
        <v>16</v>
      </c>
      <c r="I35" s="1" t="s">
        <v>27</v>
      </c>
      <c r="J35" s="7" t="s">
        <v>14</v>
      </c>
      <c r="K35" s="7" t="str">
        <f t="shared" si="0"/>
        <v>.</v>
      </c>
      <c r="L35" s="7" t="str">
        <f t="shared" si="1"/>
        <v>.</v>
      </c>
      <c r="M35" s="7" t="s">
        <v>14</v>
      </c>
      <c r="N35" s="1">
        <v>29.477611940298509</v>
      </c>
      <c r="O35" s="1">
        <v>2.3913043478260869</v>
      </c>
      <c r="P35" s="1">
        <v>23.496647198788665</v>
      </c>
      <c r="Q35" s="1">
        <v>62.381675172413807</v>
      </c>
      <c r="R35" s="1">
        <f t="shared" si="23"/>
        <v>4195.1676553448287</v>
      </c>
      <c r="S35" s="15">
        <f t="shared" si="3"/>
        <v>70.86</v>
      </c>
      <c r="T35" s="7">
        <f t="shared" si="4"/>
        <v>175.02</v>
      </c>
      <c r="U35">
        <f t="shared" si="12"/>
        <v>0</v>
      </c>
      <c r="V35">
        <f t="shared" si="13"/>
        <v>0</v>
      </c>
      <c r="W35">
        <f t="shared" si="14"/>
        <v>70.86</v>
      </c>
      <c r="X35">
        <f t="shared" si="22"/>
        <v>175.02</v>
      </c>
      <c r="Y35">
        <f t="shared" si="15"/>
        <v>561.43507655172425</v>
      </c>
      <c r="Z35">
        <f t="shared" si="5"/>
        <v>748.58010206896574</v>
      </c>
      <c r="AA35">
        <f t="shared" si="6"/>
        <v>935.72512758620712</v>
      </c>
      <c r="AB35">
        <f t="shared" si="7"/>
        <v>1384.4053262637935</v>
      </c>
      <c r="AC35">
        <f t="shared" si="8"/>
        <v>1845.8737683517247</v>
      </c>
      <c r="AD35">
        <f t="shared" si="9"/>
        <v>2307.3422104396559</v>
      </c>
      <c r="AE35">
        <f t="shared" si="16"/>
        <v>475.14507655172429</v>
      </c>
      <c r="AF35">
        <f t="shared" si="17"/>
        <v>662.29010206896578</v>
      </c>
      <c r="AG35">
        <f t="shared" si="18"/>
        <v>849.43512758620716</v>
      </c>
      <c r="AH35">
        <f t="shared" si="19"/>
        <v>1171.2753262637934</v>
      </c>
      <c r="AI35">
        <f t="shared" si="20"/>
        <v>1632.7437683517246</v>
      </c>
      <c r="AJ35">
        <f t="shared" si="21"/>
        <v>2094.2122104396558</v>
      </c>
      <c r="AO35" t="e">
        <f>_xlfn.CONCAT(A35," ",B35," ",C35," ",#REF!," ",E35," ",F35," ",G35," ",H35," ",I35," ",N35," ",O35," ",P35," ",Q35," ",R35," ",AE35," ",AF35," ",AG35," ",AH35," ",AI35," ",AJ35)</f>
        <v>#REF!</v>
      </c>
    </row>
    <row r="36" spans="1:41" x14ac:dyDescent="0.35">
      <c r="A36" s="1" t="s">
        <v>20</v>
      </c>
      <c r="B36" s="1">
        <v>2020</v>
      </c>
      <c r="C36" s="1">
        <v>1</v>
      </c>
      <c r="D36" s="1">
        <v>311</v>
      </c>
      <c r="E36" s="1">
        <v>3</v>
      </c>
      <c r="F36" s="1">
        <v>2</v>
      </c>
      <c r="G36" s="15">
        <v>100</v>
      </c>
      <c r="H36" s="1" t="s">
        <v>16</v>
      </c>
      <c r="I36" s="1" t="s">
        <v>29</v>
      </c>
      <c r="J36" s="7" t="s">
        <v>14</v>
      </c>
      <c r="K36" s="7" t="str">
        <f t="shared" si="0"/>
        <v>.</v>
      </c>
      <c r="L36" s="7" t="str">
        <f t="shared" si="1"/>
        <v>.</v>
      </c>
      <c r="M36" s="7" t="s">
        <v>14</v>
      </c>
      <c r="N36" s="1">
        <v>2.6143790849673203</v>
      </c>
      <c r="O36" s="1">
        <v>2.5</v>
      </c>
      <c r="P36" s="1">
        <v>2.1786492374727668</v>
      </c>
      <c r="Q36" s="1">
        <v>69.891268965517241</v>
      </c>
      <c r="R36" s="1">
        <f t="shared" si="23"/>
        <v>4700.1878379310347</v>
      </c>
      <c r="S36" s="15">
        <f t="shared" si="3"/>
        <v>44.29</v>
      </c>
      <c r="T36" s="7">
        <f t="shared" si="4"/>
        <v>109.39</v>
      </c>
      <c r="U36">
        <f t="shared" si="12"/>
        <v>42</v>
      </c>
      <c r="V36">
        <f t="shared" si="13"/>
        <v>103.74</v>
      </c>
      <c r="W36">
        <f t="shared" si="14"/>
        <v>86.289999999999992</v>
      </c>
      <c r="X36">
        <f t="shared" si="22"/>
        <v>213.13</v>
      </c>
      <c r="Y36">
        <f t="shared" si="15"/>
        <v>629.0214206896552</v>
      </c>
      <c r="Z36">
        <f t="shared" si="5"/>
        <v>838.6952275862069</v>
      </c>
      <c r="AA36">
        <f t="shared" si="6"/>
        <v>1048.3690344827587</v>
      </c>
      <c r="AB36">
        <f t="shared" si="7"/>
        <v>1551.0619865172416</v>
      </c>
      <c r="AC36">
        <f t="shared" si="8"/>
        <v>2068.0826486896553</v>
      </c>
      <c r="AD36">
        <f t="shared" si="9"/>
        <v>2585.1033108620691</v>
      </c>
      <c r="AE36">
        <f t="shared" si="16"/>
        <v>542.73142068965524</v>
      </c>
      <c r="AF36">
        <f t="shared" si="17"/>
        <v>752.40522758620693</v>
      </c>
      <c r="AG36">
        <f t="shared" si="18"/>
        <v>962.07903448275874</v>
      </c>
      <c r="AH36">
        <f t="shared" si="19"/>
        <v>1337.9319865172415</v>
      </c>
      <c r="AI36">
        <f t="shared" si="20"/>
        <v>1854.9526486896552</v>
      </c>
      <c r="AJ36">
        <f t="shared" si="21"/>
        <v>2371.973310862069</v>
      </c>
      <c r="AO36" t="e">
        <f>_xlfn.CONCAT(A36," ",B36," ",C36," ",#REF!," ",E36," ",F36," ",G36," ",H36," ",I36," ",N36," ",O36," ",P36," ",Q36," ",R36," ",AE36," ",AF36," ",AG36," ",AH36," ",AI36," ",AJ36)</f>
        <v>#REF!</v>
      </c>
    </row>
    <row r="37" spans="1:41" x14ac:dyDescent="0.35">
      <c r="A37" s="1" t="s">
        <v>20</v>
      </c>
      <c r="B37" s="1">
        <v>2020</v>
      </c>
      <c r="C37" s="1">
        <v>1</v>
      </c>
      <c r="D37" s="1">
        <v>312</v>
      </c>
      <c r="E37" s="1">
        <v>3</v>
      </c>
      <c r="F37" s="1">
        <v>8</v>
      </c>
      <c r="G37" s="15">
        <v>160</v>
      </c>
      <c r="H37" s="1" t="s">
        <v>16</v>
      </c>
      <c r="I37" s="1" t="s">
        <v>28</v>
      </c>
      <c r="J37" s="7" t="s">
        <v>14</v>
      </c>
      <c r="K37" s="7" t="str">
        <f t="shared" si="0"/>
        <v>.</v>
      </c>
      <c r="L37" s="7" t="str">
        <f t="shared" si="1"/>
        <v>.</v>
      </c>
      <c r="M37" s="7" t="s">
        <v>14</v>
      </c>
      <c r="N37" s="1">
        <v>15.259740259740258</v>
      </c>
      <c r="O37" s="1">
        <v>2.2916666666666665</v>
      </c>
      <c r="P37" s="1">
        <v>11.65674603174603</v>
      </c>
      <c r="Q37" s="1">
        <v>65.209069655172414</v>
      </c>
      <c r="R37" s="1">
        <f t="shared" si="23"/>
        <v>4385.3099343103449</v>
      </c>
      <c r="S37" s="15">
        <f t="shared" si="3"/>
        <v>70.86</v>
      </c>
      <c r="T37" s="7">
        <f t="shared" si="4"/>
        <v>175.02</v>
      </c>
      <c r="U37">
        <f t="shared" si="12"/>
        <v>17.875</v>
      </c>
      <c r="V37">
        <f t="shared" si="13"/>
        <v>44.15</v>
      </c>
      <c r="W37">
        <f t="shared" si="14"/>
        <v>88.734999999999999</v>
      </c>
      <c r="X37">
        <f t="shared" si="22"/>
        <v>219.17000000000002</v>
      </c>
      <c r="Y37">
        <f t="shared" si="15"/>
        <v>586.88162689655178</v>
      </c>
      <c r="Z37">
        <f t="shared" si="5"/>
        <v>782.50883586206896</v>
      </c>
      <c r="AA37">
        <f t="shared" si="6"/>
        <v>978.13604482758615</v>
      </c>
      <c r="AB37">
        <f t="shared" si="7"/>
        <v>1447.1522783224138</v>
      </c>
      <c r="AC37">
        <f t="shared" si="8"/>
        <v>1929.5363710965519</v>
      </c>
      <c r="AD37">
        <f t="shared" si="9"/>
        <v>2411.9204638706901</v>
      </c>
      <c r="AE37">
        <f t="shared" si="16"/>
        <v>500.59162689655182</v>
      </c>
      <c r="AF37">
        <f t="shared" si="17"/>
        <v>696.218835862069</v>
      </c>
      <c r="AG37">
        <f t="shared" si="18"/>
        <v>891.84604482758618</v>
      </c>
      <c r="AH37">
        <f t="shared" si="19"/>
        <v>1234.022278322414</v>
      </c>
      <c r="AI37">
        <f t="shared" si="20"/>
        <v>1716.406371096552</v>
      </c>
      <c r="AJ37">
        <f t="shared" si="21"/>
        <v>2198.79046387069</v>
      </c>
      <c r="AO37" t="e">
        <f>_xlfn.CONCAT(A37," ",B37," ",C37," ",#REF!," ",E37," ",F37," ",G37," ",H37," ",I37," ",N37," ",O37," ",P37," ",Q37," ",R37," ",AE37," ",AF37," ",AG37," ",AH37," ",AI37," ",AJ37)</f>
        <v>#REF!</v>
      </c>
    </row>
    <row r="38" spans="1:41" x14ac:dyDescent="0.35">
      <c r="A38" s="1" t="s">
        <v>20</v>
      </c>
      <c r="B38" s="1">
        <v>2020</v>
      </c>
      <c r="C38" s="1">
        <v>1</v>
      </c>
      <c r="D38" s="1">
        <v>401</v>
      </c>
      <c r="E38" s="1">
        <v>4</v>
      </c>
      <c r="F38" s="1">
        <v>10</v>
      </c>
      <c r="G38" s="15">
        <v>100</v>
      </c>
      <c r="H38" s="1" t="s">
        <v>17</v>
      </c>
      <c r="I38" s="1" t="s">
        <v>29</v>
      </c>
      <c r="J38" s="7">
        <v>150</v>
      </c>
      <c r="K38" s="7">
        <f t="shared" si="0"/>
        <v>326.08695652173913</v>
      </c>
      <c r="L38" s="7">
        <f t="shared" si="1"/>
        <v>366.10671936758894</v>
      </c>
      <c r="M38" s="7" t="s">
        <v>14</v>
      </c>
      <c r="N38" s="1">
        <v>4.6511627906976747</v>
      </c>
      <c r="O38" s="1">
        <v>1.8571428571428572</v>
      </c>
      <c r="P38" s="1">
        <v>2.879291251384275</v>
      </c>
      <c r="Q38" s="1">
        <v>69.289273103448281</v>
      </c>
      <c r="R38" s="1">
        <f t="shared" si="23"/>
        <v>4659.7036162068971</v>
      </c>
      <c r="S38" s="15">
        <f t="shared" si="3"/>
        <v>44.29</v>
      </c>
      <c r="T38" s="7">
        <f t="shared" si="4"/>
        <v>109.39</v>
      </c>
      <c r="U38">
        <f t="shared" si="12"/>
        <v>42</v>
      </c>
      <c r="V38">
        <f t="shared" si="13"/>
        <v>103.74</v>
      </c>
      <c r="W38">
        <f t="shared" si="14"/>
        <v>86.289999999999992</v>
      </c>
      <c r="X38">
        <f t="shared" si="22"/>
        <v>213.13</v>
      </c>
      <c r="Y38">
        <f t="shared" si="15"/>
        <v>623.60345793103454</v>
      </c>
      <c r="Z38">
        <f t="shared" si="5"/>
        <v>831.47127724137931</v>
      </c>
      <c r="AA38">
        <f t="shared" si="6"/>
        <v>1039.3390965517242</v>
      </c>
      <c r="AB38">
        <f t="shared" si="7"/>
        <v>1537.7021933482761</v>
      </c>
      <c r="AC38">
        <f t="shared" si="8"/>
        <v>2050.2695911310348</v>
      </c>
      <c r="AD38">
        <f t="shared" si="9"/>
        <v>2562.8369889137934</v>
      </c>
      <c r="AE38">
        <f t="shared" si="16"/>
        <v>537.31345793103458</v>
      </c>
      <c r="AF38">
        <f t="shared" si="17"/>
        <v>745.18127724137935</v>
      </c>
      <c r="AG38">
        <f t="shared" si="18"/>
        <v>953.04909655172423</v>
      </c>
      <c r="AH38">
        <f t="shared" si="19"/>
        <v>1324.572193348276</v>
      </c>
      <c r="AI38">
        <f t="shared" si="20"/>
        <v>1837.1395911310346</v>
      </c>
      <c r="AJ38">
        <f t="shared" si="21"/>
        <v>2349.7069889137933</v>
      </c>
      <c r="AO38" t="e">
        <f>_xlfn.CONCAT(A38," ",B38," ",C38," ",#REF!," ",E38," ",F38," ",G38," ",H38," ",I38," ",N38," ",O38," ",P38," ",Q38," ",R38," ",AE38," ",AF38," ",AG38," ",AH38," ",AI38," ",AJ38)</f>
        <v>#REF!</v>
      </c>
    </row>
    <row r="39" spans="1:41" x14ac:dyDescent="0.35">
      <c r="A39" s="1" t="s">
        <v>20</v>
      </c>
      <c r="B39" s="1">
        <v>2020</v>
      </c>
      <c r="C39" s="1">
        <v>1</v>
      </c>
      <c r="D39" s="1">
        <v>402</v>
      </c>
      <c r="E39" s="1">
        <v>4</v>
      </c>
      <c r="F39" s="1">
        <v>12</v>
      </c>
      <c r="G39" s="15">
        <v>100</v>
      </c>
      <c r="H39" s="1" t="s">
        <v>17</v>
      </c>
      <c r="I39" s="1" t="s">
        <v>28</v>
      </c>
      <c r="J39" s="7">
        <v>150</v>
      </c>
      <c r="K39" s="7">
        <f t="shared" si="0"/>
        <v>326.08695652173913</v>
      </c>
      <c r="L39" s="7">
        <f t="shared" si="1"/>
        <v>366.10671936758894</v>
      </c>
      <c r="M39" s="7" t="s">
        <v>14</v>
      </c>
      <c r="N39" s="1">
        <v>11.76470588235294</v>
      </c>
      <c r="O39" s="1">
        <v>2.5384615384615383</v>
      </c>
      <c r="P39" s="1">
        <v>9.9547511312217178</v>
      </c>
      <c r="Q39" s="1">
        <v>62.534468965517242</v>
      </c>
      <c r="R39" s="1">
        <f t="shared" si="23"/>
        <v>4205.4430379310343</v>
      </c>
      <c r="S39" s="15">
        <f t="shared" si="3"/>
        <v>44.29</v>
      </c>
      <c r="T39" s="7">
        <f t="shared" si="4"/>
        <v>109.39</v>
      </c>
      <c r="U39">
        <f t="shared" si="12"/>
        <v>17.875</v>
      </c>
      <c r="V39">
        <f t="shared" si="13"/>
        <v>44.15</v>
      </c>
      <c r="W39">
        <f t="shared" si="14"/>
        <v>62.164999999999999</v>
      </c>
      <c r="X39">
        <f t="shared" si="22"/>
        <v>153.54</v>
      </c>
      <c r="Y39">
        <f t="shared" si="15"/>
        <v>562.81022068965513</v>
      </c>
      <c r="Z39">
        <f t="shared" si="5"/>
        <v>750.41362758620687</v>
      </c>
      <c r="AA39">
        <f t="shared" si="6"/>
        <v>938.01703448275862</v>
      </c>
      <c r="AB39">
        <f t="shared" si="7"/>
        <v>1387.7962025172415</v>
      </c>
      <c r="AC39">
        <f t="shared" si="8"/>
        <v>1850.3949366896552</v>
      </c>
      <c r="AD39">
        <f t="shared" si="9"/>
        <v>2312.9936708620689</v>
      </c>
      <c r="AE39">
        <f t="shared" si="16"/>
        <v>476.52022068965516</v>
      </c>
      <c r="AF39">
        <f t="shared" si="17"/>
        <v>664.12362758620691</v>
      </c>
      <c r="AG39">
        <f t="shared" si="18"/>
        <v>851.72703448275865</v>
      </c>
      <c r="AH39">
        <f t="shared" si="19"/>
        <v>1174.6662025172413</v>
      </c>
      <c r="AI39">
        <f t="shared" si="20"/>
        <v>1637.2649366896553</v>
      </c>
      <c r="AJ39">
        <f t="shared" si="21"/>
        <v>2099.8636708620688</v>
      </c>
      <c r="AO39" t="e">
        <f>_xlfn.CONCAT(A39," ",B39," ",C39," ",#REF!," ",E39," ",F39," ",G39," ",H39," ",I39," ",N39," ",O39," ",P39," ",Q39," ",R39," ",AE39," ",AF39," ",AG39," ",AH39," ",AI39," ",AJ39)</f>
        <v>#REF!</v>
      </c>
    </row>
    <row r="40" spans="1:41" x14ac:dyDescent="0.35">
      <c r="A40" s="1" t="s">
        <v>20</v>
      </c>
      <c r="B40" s="1">
        <v>2020</v>
      </c>
      <c r="C40" s="1">
        <v>1</v>
      </c>
      <c r="D40" s="1">
        <v>403</v>
      </c>
      <c r="E40" s="1">
        <v>4</v>
      </c>
      <c r="F40" s="1">
        <v>13</v>
      </c>
      <c r="G40" s="15">
        <v>160</v>
      </c>
      <c r="H40" s="1" t="s">
        <v>17</v>
      </c>
      <c r="I40" s="1" t="s">
        <v>27</v>
      </c>
      <c r="J40" s="7">
        <v>150</v>
      </c>
      <c r="K40" s="7">
        <f t="shared" si="0"/>
        <v>326.08695652173913</v>
      </c>
      <c r="L40" s="7">
        <f t="shared" si="1"/>
        <v>366.10671936758894</v>
      </c>
      <c r="M40" s="7" t="s">
        <v>14</v>
      </c>
      <c r="N40" s="1">
        <v>26.373626373626376</v>
      </c>
      <c r="O40" s="1">
        <v>2.8461538461538463</v>
      </c>
      <c r="P40" s="1">
        <v>25.021132713440409</v>
      </c>
      <c r="Q40" s="1">
        <v>59.496784827586218</v>
      </c>
      <c r="R40" s="1">
        <f t="shared" si="23"/>
        <v>4001.158779655173</v>
      </c>
      <c r="S40" s="15">
        <f t="shared" si="3"/>
        <v>70.86</v>
      </c>
      <c r="T40" s="7">
        <f t="shared" si="4"/>
        <v>175.02</v>
      </c>
      <c r="U40">
        <f t="shared" si="12"/>
        <v>0</v>
      </c>
      <c r="V40">
        <f t="shared" si="13"/>
        <v>0</v>
      </c>
      <c r="W40">
        <f t="shared" si="14"/>
        <v>70.86</v>
      </c>
      <c r="X40">
        <f t="shared" si="22"/>
        <v>175.02</v>
      </c>
      <c r="Y40">
        <f t="shared" si="15"/>
        <v>535.47106344827591</v>
      </c>
      <c r="Z40">
        <f t="shared" si="5"/>
        <v>713.96141793103459</v>
      </c>
      <c r="AA40">
        <f t="shared" si="6"/>
        <v>892.45177241379326</v>
      </c>
      <c r="AB40">
        <f t="shared" si="7"/>
        <v>1320.3823972862072</v>
      </c>
      <c r="AC40">
        <f t="shared" si="8"/>
        <v>1760.5098630482762</v>
      </c>
      <c r="AD40">
        <f t="shared" si="9"/>
        <v>2200.6373288103455</v>
      </c>
      <c r="AE40">
        <f t="shared" si="16"/>
        <v>449.18106344827595</v>
      </c>
      <c r="AF40">
        <f t="shared" si="17"/>
        <v>627.67141793103463</v>
      </c>
      <c r="AG40">
        <f t="shared" si="18"/>
        <v>806.1617724137933</v>
      </c>
      <c r="AH40">
        <f t="shared" si="19"/>
        <v>1107.2523972862073</v>
      </c>
      <c r="AI40">
        <f t="shared" si="20"/>
        <v>1547.3798630482761</v>
      </c>
      <c r="AJ40">
        <f t="shared" si="21"/>
        <v>1987.5073288103454</v>
      </c>
      <c r="AO40" t="e">
        <f>_xlfn.CONCAT(A40," ",B40," ",C40," ",#REF!," ",E40," ",F40," ",G40," ",H40," ",I40," ",N40," ",O40," ",P40," ",Q40," ",R40," ",AE40," ",AF40," ",AG40," ",AH40," ",AI40," ",AJ40)</f>
        <v>#REF!</v>
      </c>
    </row>
    <row r="41" spans="1:41" x14ac:dyDescent="0.35">
      <c r="A41" s="1" t="s">
        <v>20</v>
      </c>
      <c r="B41" s="1">
        <v>2020</v>
      </c>
      <c r="C41" s="1">
        <v>1</v>
      </c>
      <c r="D41" s="1">
        <v>404</v>
      </c>
      <c r="E41" s="1">
        <v>4</v>
      </c>
      <c r="F41" s="1">
        <v>6</v>
      </c>
      <c r="G41" s="15">
        <v>160</v>
      </c>
      <c r="H41" s="1" t="s">
        <v>16</v>
      </c>
      <c r="I41" s="1" t="s">
        <v>29</v>
      </c>
      <c r="J41" s="7" t="s">
        <v>14</v>
      </c>
      <c r="K41" s="7" t="str">
        <f t="shared" si="0"/>
        <v>.</v>
      </c>
      <c r="L41" s="7" t="str">
        <f t="shared" si="1"/>
        <v>.</v>
      </c>
      <c r="M41" s="7" t="s">
        <v>14</v>
      </c>
      <c r="N41" s="1">
        <v>13.229571984435799</v>
      </c>
      <c r="O41" s="1">
        <v>2.2222222222222223</v>
      </c>
      <c r="P41" s="1">
        <v>9.7996829514339261</v>
      </c>
      <c r="Q41" s="1">
        <v>74.194696551724135</v>
      </c>
      <c r="R41" s="1">
        <f t="shared" si="23"/>
        <v>4989.5933431034482</v>
      </c>
      <c r="S41" s="15">
        <f t="shared" si="3"/>
        <v>70.86</v>
      </c>
      <c r="T41" s="7">
        <f t="shared" si="4"/>
        <v>175.02</v>
      </c>
      <c r="U41">
        <f t="shared" si="12"/>
        <v>42</v>
      </c>
      <c r="V41">
        <f t="shared" si="13"/>
        <v>103.74</v>
      </c>
      <c r="W41">
        <f t="shared" si="14"/>
        <v>112.86</v>
      </c>
      <c r="X41">
        <f t="shared" si="22"/>
        <v>278.76</v>
      </c>
      <c r="Y41">
        <f t="shared" si="15"/>
        <v>667.75226896551726</v>
      </c>
      <c r="Z41">
        <f t="shared" si="5"/>
        <v>890.33635862068968</v>
      </c>
      <c r="AA41">
        <f t="shared" si="6"/>
        <v>1112.9204482758621</v>
      </c>
      <c r="AB41">
        <f t="shared" si="7"/>
        <v>1646.5658032241379</v>
      </c>
      <c r="AC41">
        <f t="shared" si="8"/>
        <v>2195.4210709655172</v>
      </c>
      <c r="AD41">
        <f t="shared" si="9"/>
        <v>2744.2763387068967</v>
      </c>
      <c r="AE41">
        <f t="shared" si="16"/>
        <v>581.4622689655173</v>
      </c>
      <c r="AF41">
        <f t="shared" si="17"/>
        <v>804.04635862068972</v>
      </c>
      <c r="AG41">
        <f t="shared" si="18"/>
        <v>1026.6304482758621</v>
      </c>
      <c r="AH41">
        <f t="shared" si="19"/>
        <v>1433.435803224138</v>
      </c>
      <c r="AI41">
        <f t="shared" si="20"/>
        <v>1982.2910709655171</v>
      </c>
      <c r="AJ41">
        <f t="shared" si="21"/>
        <v>2531.1463387068966</v>
      </c>
      <c r="AO41" t="e">
        <f>_xlfn.CONCAT(A41," ",B41," ",C41," ",#REF!," ",E41," ",F41," ",G41," ",H41," ",I41," ",N41," ",O41," ",P41," ",Q41," ",R41," ",AE41," ",AF41," ",AG41," ",AH41," ",AI41," ",AJ41)</f>
        <v>#REF!</v>
      </c>
    </row>
    <row r="42" spans="1:41" x14ac:dyDescent="0.35">
      <c r="A42" s="1" t="s">
        <v>20</v>
      </c>
      <c r="B42" s="1">
        <v>2020</v>
      </c>
      <c r="C42" s="1">
        <v>1</v>
      </c>
      <c r="D42" s="1">
        <v>405</v>
      </c>
      <c r="E42" s="1">
        <v>4</v>
      </c>
      <c r="F42" s="1">
        <v>8</v>
      </c>
      <c r="G42" s="15">
        <v>160</v>
      </c>
      <c r="H42" s="1" t="s">
        <v>16</v>
      </c>
      <c r="I42" s="1" t="s">
        <v>28</v>
      </c>
      <c r="J42" s="7" t="s">
        <v>14</v>
      </c>
      <c r="K42" s="7" t="str">
        <f t="shared" si="0"/>
        <v>.</v>
      </c>
      <c r="L42" s="7" t="str">
        <f t="shared" si="1"/>
        <v>.</v>
      </c>
      <c r="M42" s="7" t="s">
        <v>14</v>
      </c>
      <c r="N42" s="1">
        <v>10.655737704918032</v>
      </c>
      <c r="O42" s="1">
        <v>2.625</v>
      </c>
      <c r="P42" s="1">
        <v>9.3237704918032769</v>
      </c>
      <c r="Q42" s="1">
        <v>66.248000689655171</v>
      </c>
      <c r="R42" s="1">
        <f t="shared" si="23"/>
        <v>4455.1780463793102</v>
      </c>
      <c r="S42" s="15">
        <f t="shared" si="3"/>
        <v>70.86</v>
      </c>
      <c r="T42" s="7">
        <f t="shared" si="4"/>
        <v>175.02</v>
      </c>
      <c r="U42">
        <f t="shared" si="12"/>
        <v>17.875</v>
      </c>
      <c r="V42">
        <f t="shared" si="13"/>
        <v>44.15</v>
      </c>
      <c r="W42">
        <f t="shared" si="14"/>
        <v>88.734999999999999</v>
      </c>
      <c r="X42">
        <f t="shared" si="22"/>
        <v>219.17000000000002</v>
      </c>
      <c r="Y42">
        <f t="shared" si="15"/>
        <v>596.23200620689659</v>
      </c>
      <c r="Z42">
        <f t="shared" si="5"/>
        <v>794.97600827586211</v>
      </c>
      <c r="AA42">
        <f t="shared" si="6"/>
        <v>993.72001034482753</v>
      </c>
      <c r="AB42">
        <f t="shared" si="7"/>
        <v>1470.2087553051724</v>
      </c>
      <c r="AC42">
        <f t="shared" si="8"/>
        <v>1960.2783404068964</v>
      </c>
      <c r="AD42">
        <f t="shared" si="9"/>
        <v>2450.3479255086208</v>
      </c>
      <c r="AE42">
        <f t="shared" si="16"/>
        <v>509.94200620689662</v>
      </c>
      <c r="AF42">
        <f t="shared" si="17"/>
        <v>708.68600827586215</v>
      </c>
      <c r="AG42">
        <f t="shared" si="18"/>
        <v>907.43001034482756</v>
      </c>
      <c r="AH42">
        <f t="shared" si="19"/>
        <v>1257.0787553051723</v>
      </c>
      <c r="AI42">
        <f t="shared" si="20"/>
        <v>1747.1483404068963</v>
      </c>
      <c r="AJ42">
        <f t="shared" si="21"/>
        <v>2237.2179255086207</v>
      </c>
      <c r="AO42" t="e">
        <f>_xlfn.CONCAT(A42," ",B42," ",C42," ",#REF!," ",E42," ",F42," ",G42," ",H42," ",I42," ",N42," ",O42," ",P42," ",Q42," ",R42," ",AE42," ",AF42," ",AG42," ",AH42," ",AI42," ",AJ42)</f>
        <v>#REF!</v>
      </c>
    </row>
    <row r="43" spans="1:41" x14ac:dyDescent="0.35">
      <c r="A43" s="1" t="s">
        <v>20</v>
      </c>
      <c r="B43" s="1">
        <v>2020</v>
      </c>
      <c r="C43" s="1">
        <v>1</v>
      </c>
      <c r="D43" s="1">
        <v>406</v>
      </c>
      <c r="E43" s="1">
        <v>4</v>
      </c>
      <c r="F43" s="1">
        <v>1</v>
      </c>
      <c r="G43" s="15">
        <v>100</v>
      </c>
      <c r="H43" s="1" t="s">
        <v>16</v>
      </c>
      <c r="I43" s="1" t="s">
        <v>27</v>
      </c>
      <c r="J43" s="7" t="s">
        <v>14</v>
      </c>
      <c r="K43" s="7" t="str">
        <f t="shared" si="0"/>
        <v>.</v>
      </c>
      <c r="L43" s="7" t="str">
        <f t="shared" si="1"/>
        <v>.</v>
      </c>
      <c r="M43" s="7" t="s">
        <v>14</v>
      </c>
      <c r="N43" s="1">
        <v>18.452380952380953</v>
      </c>
      <c r="O43" s="1">
        <v>2.1111111111111112</v>
      </c>
      <c r="P43" s="1">
        <v>12.985008818342152</v>
      </c>
      <c r="Q43" s="1">
        <v>66.099295862068956</v>
      </c>
      <c r="R43" s="1">
        <f t="shared" si="23"/>
        <v>4445.177646724137</v>
      </c>
      <c r="S43" s="15">
        <f t="shared" si="3"/>
        <v>44.29</v>
      </c>
      <c r="T43" s="7">
        <f t="shared" si="4"/>
        <v>109.39</v>
      </c>
      <c r="U43">
        <f t="shared" si="12"/>
        <v>0</v>
      </c>
      <c r="V43">
        <f t="shared" si="13"/>
        <v>0</v>
      </c>
      <c r="W43">
        <f t="shared" si="14"/>
        <v>44.29</v>
      </c>
      <c r="X43">
        <f t="shared" si="22"/>
        <v>109.39</v>
      </c>
      <c r="Y43">
        <f t="shared" si="15"/>
        <v>594.89366275862062</v>
      </c>
      <c r="Z43">
        <f t="shared" si="5"/>
        <v>793.19155034482742</v>
      </c>
      <c r="AA43">
        <f t="shared" si="6"/>
        <v>991.48943793103433</v>
      </c>
      <c r="AB43">
        <f t="shared" si="7"/>
        <v>1466.9086234189654</v>
      </c>
      <c r="AC43">
        <f t="shared" si="8"/>
        <v>1955.8781645586203</v>
      </c>
      <c r="AD43">
        <f t="shared" si="9"/>
        <v>2444.8477056982756</v>
      </c>
      <c r="AE43">
        <f t="shared" si="16"/>
        <v>508.60366275862066</v>
      </c>
      <c r="AF43">
        <f t="shared" si="17"/>
        <v>706.90155034482746</v>
      </c>
      <c r="AG43">
        <f t="shared" si="18"/>
        <v>905.19943793103437</v>
      </c>
      <c r="AH43">
        <f t="shared" si="19"/>
        <v>1253.7786234189653</v>
      </c>
      <c r="AI43">
        <f t="shared" si="20"/>
        <v>1742.7481645586204</v>
      </c>
      <c r="AJ43">
        <f t="shared" si="21"/>
        <v>2231.7177056982755</v>
      </c>
      <c r="AO43" t="e">
        <f>_xlfn.CONCAT(A43," ",B43," ",C43," ",#REF!," ",E43," ",F43," ",G43," ",H43," ",I43," ",N43," ",O43," ",P43," ",Q43," ",R43," ",AE43," ",AF43," ",AG43," ",AH43," ",AI43," ",AJ43)</f>
        <v>#REF!</v>
      </c>
    </row>
    <row r="44" spans="1:41" x14ac:dyDescent="0.35">
      <c r="A44" s="1" t="s">
        <v>20</v>
      </c>
      <c r="B44" s="1">
        <v>2020</v>
      </c>
      <c r="C44" s="1">
        <v>1</v>
      </c>
      <c r="D44" s="1">
        <v>407</v>
      </c>
      <c r="E44" s="1">
        <v>4</v>
      </c>
      <c r="F44" s="1">
        <v>14</v>
      </c>
      <c r="G44" s="15">
        <v>160</v>
      </c>
      <c r="H44" s="1" t="s">
        <v>17</v>
      </c>
      <c r="I44" s="1" t="s">
        <v>29</v>
      </c>
      <c r="J44" s="7">
        <v>150</v>
      </c>
      <c r="K44" s="7">
        <f t="shared" si="0"/>
        <v>326.08695652173913</v>
      </c>
      <c r="L44" s="7">
        <f t="shared" si="1"/>
        <v>366.10671936758894</v>
      </c>
      <c r="M44" s="7" t="s">
        <v>14</v>
      </c>
      <c r="N44" s="1">
        <v>6.8100358422939076</v>
      </c>
      <c r="O44" s="1">
        <v>2.1666666666666665</v>
      </c>
      <c r="P44" s="1">
        <v>4.9183592194344889</v>
      </c>
      <c r="Q44" s="1">
        <v>62.835133103448285</v>
      </c>
      <c r="R44" s="1">
        <f t="shared" si="23"/>
        <v>4225.6627012068975</v>
      </c>
      <c r="S44" s="15">
        <f t="shared" si="3"/>
        <v>70.86</v>
      </c>
      <c r="T44" s="7">
        <f t="shared" si="4"/>
        <v>175.02</v>
      </c>
      <c r="U44">
        <f t="shared" si="12"/>
        <v>42</v>
      </c>
      <c r="V44">
        <f t="shared" si="13"/>
        <v>103.74</v>
      </c>
      <c r="W44">
        <f t="shared" si="14"/>
        <v>112.86</v>
      </c>
      <c r="X44">
        <f t="shared" si="22"/>
        <v>278.76</v>
      </c>
      <c r="Y44">
        <f t="shared" si="15"/>
        <v>565.51619793103453</v>
      </c>
      <c r="Z44">
        <f t="shared" si="5"/>
        <v>754.02159724137937</v>
      </c>
      <c r="AA44">
        <f t="shared" si="6"/>
        <v>942.52699655172432</v>
      </c>
      <c r="AB44">
        <f t="shared" si="7"/>
        <v>1394.4686913982762</v>
      </c>
      <c r="AC44">
        <f t="shared" si="8"/>
        <v>1859.2915885310349</v>
      </c>
      <c r="AD44">
        <f t="shared" si="9"/>
        <v>2324.1144856637939</v>
      </c>
      <c r="AE44">
        <f t="shared" si="16"/>
        <v>479.22619793103456</v>
      </c>
      <c r="AF44">
        <f t="shared" si="17"/>
        <v>667.7315972413794</v>
      </c>
      <c r="AG44">
        <f t="shared" si="18"/>
        <v>856.23699655172436</v>
      </c>
      <c r="AH44">
        <f t="shared" si="19"/>
        <v>1181.3386913982763</v>
      </c>
      <c r="AI44">
        <f t="shared" si="20"/>
        <v>1646.1615885310348</v>
      </c>
      <c r="AJ44">
        <f t="shared" si="21"/>
        <v>2110.9844856637937</v>
      </c>
      <c r="AO44" t="e">
        <f>_xlfn.CONCAT(A44," ",B44," ",C44," ",#REF!," ",E44," ",F44," ",G44," ",H44," ",I44," ",N44," ",O44," ",P44," ",Q44," ",R44," ",AE44," ",AF44," ",AG44," ",AH44," ",AI44," ",AJ44)</f>
        <v>#REF!</v>
      </c>
    </row>
    <row r="45" spans="1:41" x14ac:dyDescent="0.35">
      <c r="A45" s="1" t="s">
        <v>20</v>
      </c>
      <c r="B45" s="1">
        <v>2020</v>
      </c>
      <c r="C45" s="1">
        <v>1</v>
      </c>
      <c r="D45" s="1">
        <v>408</v>
      </c>
      <c r="E45" s="1">
        <v>4</v>
      </c>
      <c r="F45" s="1">
        <v>16</v>
      </c>
      <c r="G45" s="15">
        <v>160</v>
      </c>
      <c r="H45" s="1" t="s">
        <v>17</v>
      </c>
      <c r="I45" s="1" t="s">
        <v>28</v>
      </c>
      <c r="J45" s="7">
        <v>150</v>
      </c>
      <c r="K45" s="7">
        <f t="shared" si="0"/>
        <v>326.08695652173913</v>
      </c>
      <c r="L45" s="7">
        <f t="shared" si="1"/>
        <v>366.10671936758894</v>
      </c>
      <c r="M45" s="7" t="s">
        <v>14</v>
      </c>
      <c r="N45" s="1">
        <v>14.671814671814673</v>
      </c>
      <c r="O45" s="1">
        <v>2.5238095238095237</v>
      </c>
      <c r="P45" s="1">
        <v>12.342955200098059</v>
      </c>
      <c r="Q45" s="1">
        <v>62.088855172413794</v>
      </c>
      <c r="R45" s="1">
        <f t="shared" si="23"/>
        <v>4175.4755103448279</v>
      </c>
      <c r="S45" s="15">
        <f t="shared" si="3"/>
        <v>70.86</v>
      </c>
      <c r="T45" s="7">
        <f t="shared" si="4"/>
        <v>175.02</v>
      </c>
      <c r="U45">
        <f t="shared" si="12"/>
        <v>17.875</v>
      </c>
      <c r="V45">
        <f t="shared" si="13"/>
        <v>44.15</v>
      </c>
      <c r="W45">
        <f t="shared" si="14"/>
        <v>88.734999999999999</v>
      </c>
      <c r="X45">
        <f t="shared" si="22"/>
        <v>219.17000000000002</v>
      </c>
      <c r="Y45">
        <f t="shared" si="15"/>
        <v>558.7996965517242</v>
      </c>
      <c r="Z45">
        <f t="shared" si="5"/>
        <v>745.06626206896556</v>
      </c>
      <c r="AA45">
        <f t="shared" si="6"/>
        <v>931.33282758620692</v>
      </c>
      <c r="AB45">
        <f t="shared" si="7"/>
        <v>1377.9069184137932</v>
      </c>
      <c r="AC45">
        <f t="shared" si="8"/>
        <v>1837.2092245517242</v>
      </c>
      <c r="AD45">
        <f t="shared" si="9"/>
        <v>2296.5115306896555</v>
      </c>
      <c r="AE45">
        <f t="shared" si="16"/>
        <v>472.50969655172423</v>
      </c>
      <c r="AF45">
        <f t="shared" si="17"/>
        <v>658.77626206896559</v>
      </c>
      <c r="AG45">
        <f t="shared" si="18"/>
        <v>845.04282758620695</v>
      </c>
      <c r="AH45">
        <f t="shared" si="19"/>
        <v>1164.7769184137933</v>
      </c>
      <c r="AI45">
        <f t="shared" si="20"/>
        <v>1624.0792245517241</v>
      </c>
      <c r="AJ45">
        <f t="shared" si="21"/>
        <v>2083.3815306896554</v>
      </c>
      <c r="AO45" t="e">
        <f>_xlfn.CONCAT(A45," ",B45," ",C45," ",#REF!," ",E45," ",F45," ",G45," ",H45," ",I45," ",N45," ",O45," ",P45," ",Q45," ",R45," ",AE45," ",AF45," ",AG45," ",AH45," ",AI45," ",AJ45)</f>
        <v>#REF!</v>
      </c>
    </row>
    <row r="46" spans="1:41" x14ac:dyDescent="0.35">
      <c r="A46" s="1" t="s">
        <v>20</v>
      </c>
      <c r="B46" s="1">
        <v>2020</v>
      </c>
      <c r="C46" s="1">
        <v>1</v>
      </c>
      <c r="D46" s="1">
        <v>409</v>
      </c>
      <c r="E46" s="1">
        <v>4</v>
      </c>
      <c r="F46" s="1">
        <v>9</v>
      </c>
      <c r="G46" s="15">
        <v>100</v>
      </c>
      <c r="H46" s="1" t="s">
        <v>17</v>
      </c>
      <c r="I46" s="1" t="s">
        <v>27</v>
      </c>
      <c r="J46" s="7">
        <v>150</v>
      </c>
      <c r="K46" s="7">
        <f t="shared" si="0"/>
        <v>326.08695652173913</v>
      </c>
      <c r="L46" s="7">
        <f t="shared" si="1"/>
        <v>366.10671936758894</v>
      </c>
      <c r="M46" s="7" t="s">
        <v>14</v>
      </c>
      <c r="N46" s="1">
        <v>21.666666666666668</v>
      </c>
      <c r="O46" s="1">
        <v>2.0434782608695654</v>
      </c>
      <c r="P46" s="1">
        <v>14.758454106280194</v>
      </c>
      <c r="Q46" s="1">
        <v>66.173648275862064</v>
      </c>
      <c r="R46" s="1">
        <f t="shared" si="23"/>
        <v>4450.1778465517236</v>
      </c>
      <c r="S46" s="15">
        <f t="shared" si="3"/>
        <v>44.29</v>
      </c>
      <c r="T46" s="7">
        <f t="shared" si="4"/>
        <v>109.39</v>
      </c>
      <c r="U46">
        <f t="shared" si="12"/>
        <v>0</v>
      </c>
      <c r="V46">
        <f t="shared" si="13"/>
        <v>0</v>
      </c>
      <c r="W46">
        <f t="shared" si="14"/>
        <v>44.29</v>
      </c>
      <c r="X46">
        <f t="shared" si="22"/>
        <v>109.39</v>
      </c>
      <c r="Y46">
        <f t="shared" si="15"/>
        <v>595.5628344827586</v>
      </c>
      <c r="Z46">
        <f t="shared" si="5"/>
        <v>794.08377931034477</v>
      </c>
      <c r="AA46">
        <f t="shared" si="6"/>
        <v>992.60472413793093</v>
      </c>
      <c r="AB46">
        <f t="shared" si="7"/>
        <v>1468.5586893620689</v>
      </c>
      <c r="AC46">
        <f t="shared" si="8"/>
        <v>1958.0782524827584</v>
      </c>
      <c r="AD46">
        <f t="shared" si="9"/>
        <v>2447.597815603448</v>
      </c>
      <c r="AE46">
        <f t="shared" si="16"/>
        <v>509.27283448275864</v>
      </c>
      <c r="AF46">
        <f t="shared" si="17"/>
        <v>707.7937793103448</v>
      </c>
      <c r="AG46">
        <f t="shared" si="18"/>
        <v>906.31472413793097</v>
      </c>
      <c r="AH46">
        <f t="shared" si="19"/>
        <v>1255.4286893620688</v>
      </c>
      <c r="AI46">
        <f t="shared" si="20"/>
        <v>1744.9482524827586</v>
      </c>
      <c r="AJ46">
        <f t="shared" si="21"/>
        <v>2234.4678156034479</v>
      </c>
      <c r="AO46" t="e">
        <f>_xlfn.CONCAT(A46," ",B46," ",C46," ",#REF!," ",E46," ",F46," ",G46," ",H46," ",I46," ",N46," ",O46," ",P46," ",Q46," ",R46," ",AE46," ",AF46," ",AG46," ",AH46," ",AI46," ",AJ46)</f>
        <v>#REF!</v>
      </c>
    </row>
    <row r="47" spans="1:41" x14ac:dyDescent="0.35">
      <c r="A47" s="1" t="s">
        <v>20</v>
      </c>
      <c r="B47" s="1">
        <v>2020</v>
      </c>
      <c r="C47" s="1">
        <v>1</v>
      </c>
      <c r="D47" s="1">
        <v>410</v>
      </c>
      <c r="E47" s="1">
        <v>4</v>
      </c>
      <c r="F47" s="1">
        <v>4</v>
      </c>
      <c r="G47" s="15">
        <v>100</v>
      </c>
      <c r="H47" s="7" t="s">
        <v>16</v>
      </c>
      <c r="I47" s="1" t="s">
        <v>28</v>
      </c>
      <c r="J47" s="7" t="s">
        <v>14</v>
      </c>
      <c r="K47" s="7" t="str">
        <f t="shared" si="0"/>
        <v>.</v>
      </c>
      <c r="L47" s="7" t="str">
        <f t="shared" si="1"/>
        <v>.</v>
      </c>
      <c r="M47" s="7" t="s">
        <v>14</v>
      </c>
      <c r="N47" s="1">
        <v>13.333333333333334</v>
      </c>
      <c r="O47" s="1">
        <v>2.3333333333333335</v>
      </c>
      <c r="P47" s="1">
        <v>10.37037037037037</v>
      </c>
      <c r="Q47" s="1">
        <v>69.519506896551732</v>
      </c>
      <c r="R47" s="1">
        <f t="shared" si="23"/>
        <v>4675.1868387931036</v>
      </c>
      <c r="S47" s="15">
        <f t="shared" si="3"/>
        <v>44.29</v>
      </c>
      <c r="T47" s="7">
        <f t="shared" si="4"/>
        <v>109.39</v>
      </c>
      <c r="U47">
        <f t="shared" si="12"/>
        <v>17.875</v>
      </c>
      <c r="V47">
        <f t="shared" si="13"/>
        <v>44.15</v>
      </c>
      <c r="W47">
        <f t="shared" si="14"/>
        <v>62.164999999999999</v>
      </c>
      <c r="X47">
        <f t="shared" si="22"/>
        <v>153.54</v>
      </c>
      <c r="Y47">
        <f t="shared" si="15"/>
        <v>625.67556206896563</v>
      </c>
      <c r="Z47">
        <f t="shared" si="5"/>
        <v>834.23408275862084</v>
      </c>
      <c r="AA47">
        <f t="shared" si="6"/>
        <v>1042.7926034482759</v>
      </c>
      <c r="AB47">
        <f t="shared" si="7"/>
        <v>1542.8116568017242</v>
      </c>
      <c r="AC47">
        <f t="shared" si="8"/>
        <v>2057.0822090689658</v>
      </c>
      <c r="AD47">
        <f t="shared" si="9"/>
        <v>2571.3527613362071</v>
      </c>
      <c r="AE47">
        <f t="shared" si="16"/>
        <v>539.38556206896567</v>
      </c>
      <c r="AF47">
        <f t="shared" si="17"/>
        <v>747.94408275862088</v>
      </c>
      <c r="AG47">
        <f t="shared" si="18"/>
        <v>956.50260344827598</v>
      </c>
      <c r="AH47">
        <f t="shared" si="19"/>
        <v>1329.6816568017243</v>
      </c>
      <c r="AI47">
        <f t="shared" si="20"/>
        <v>1843.9522090689657</v>
      </c>
      <c r="AJ47">
        <f t="shared" si="21"/>
        <v>2358.222761336207</v>
      </c>
      <c r="AO47" t="e">
        <f>_xlfn.CONCAT(A47," ",B47," ",C47," ",#REF!," ",E47," ",F47," ",G47," ",H47," ",I47," ",N47," ",O47," ",P47," ",Q47," ",R47," ",AE47," ",AF47," ",AG47," ",AH47," ",AI47," ",AJ47)</f>
        <v>#REF!</v>
      </c>
    </row>
    <row r="48" spans="1:41" x14ac:dyDescent="0.35">
      <c r="A48" s="1" t="s">
        <v>20</v>
      </c>
      <c r="B48" s="1">
        <v>2020</v>
      </c>
      <c r="C48" s="1">
        <v>1</v>
      </c>
      <c r="D48" s="1">
        <v>411</v>
      </c>
      <c r="E48" s="1">
        <v>4</v>
      </c>
      <c r="F48" s="1">
        <v>2</v>
      </c>
      <c r="G48" s="15">
        <v>100</v>
      </c>
      <c r="H48" s="7" t="s">
        <v>16</v>
      </c>
      <c r="I48" s="1" t="s">
        <v>29</v>
      </c>
      <c r="J48" s="7" t="s">
        <v>14</v>
      </c>
      <c r="K48" s="7" t="str">
        <f t="shared" si="0"/>
        <v>.</v>
      </c>
      <c r="L48" s="7" t="str">
        <f t="shared" si="1"/>
        <v>.</v>
      </c>
      <c r="M48" s="7" t="s">
        <v>14</v>
      </c>
      <c r="N48" s="1">
        <v>3.3333333333333335</v>
      </c>
      <c r="O48" s="1">
        <v>1.4</v>
      </c>
      <c r="P48" s="1">
        <v>1.5555555555555554</v>
      </c>
      <c r="Q48" s="1">
        <v>69.738558620689673</v>
      </c>
      <c r="R48" s="1">
        <f t="shared" si="23"/>
        <v>4689.9180672413804</v>
      </c>
      <c r="S48" s="15">
        <f t="shared" si="3"/>
        <v>44.29</v>
      </c>
      <c r="T48" s="7">
        <f t="shared" si="4"/>
        <v>109.39</v>
      </c>
      <c r="U48">
        <f t="shared" si="12"/>
        <v>42</v>
      </c>
      <c r="V48">
        <f t="shared" si="13"/>
        <v>103.74</v>
      </c>
      <c r="W48">
        <f t="shared" si="14"/>
        <v>86.289999999999992</v>
      </c>
      <c r="X48">
        <f t="shared" si="22"/>
        <v>213.13</v>
      </c>
      <c r="Y48">
        <f t="shared" si="15"/>
        <v>627.64702758620706</v>
      </c>
      <c r="Z48">
        <f t="shared" si="5"/>
        <v>836.86270344827608</v>
      </c>
      <c r="AA48">
        <f t="shared" si="6"/>
        <v>1046.0783793103451</v>
      </c>
      <c r="AB48">
        <f t="shared" si="7"/>
        <v>1547.6729621896557</v>
      </c>
      <c r="AC48">
        <f t="shared" si="8"/>
        <v>2063.5639495862074</v>
      </c>
      <c r="AD48">
        <f t="shared" si="9"/>
        <v>2579.4549369827596</v>
      </c>
      <c r="AE48">
        <f t="shared" si="16"/>
        <v>541.3570275862071</v>
      </c>
      <c r="AF48">
        <f t="shared" si="17"/>
        <v>750.57270344827612</v>
      </c>
      <c r="AG48">
        <f t="shared" si="18"/>
        <v>959.78837931034514</v>
      </c>
      <c r="AH48">
        <f t="shared" si="19"/>
        <v>1334.5429621896556</v>
      </c>
      <c r="AI48">
        <f t="shared" si="20"/>
        <v>1850.4339495862073</v>
      </c>
      <c r="AJ48">
        <f t="shared" si="21"/>
        <v>2366.3249369827595</v>
      </c>
      <c r="AO48" t="e">
        <f>_xlfn.CONCAT(A48," ",B48," ",C48," ",#REF!," ",E48," ",F48," ",G48," ",H48," ",I48," ",N48," ",O48," ",P48," ",Q48," ",R48," ",AE48," ",AF48," ",AG48," ",AH48," ",AI48," ",AJ48)</f>
        <v>#REF!</v>
      </c>
    </row>
    <row r="49" spans="1:41" x14ac:dyDescent="0.35">
      <c r="A49" s="1" t="s">
        <v>20</v>
      </c>
      <c r="B49" s="1">
        <v>2020</v>
      </c>
      <c r="C49" s="1">
        <v>1</v>
      </c>
      <c r="D49" s="1">
        <v>412</v>
      </c>
      <c r="E49" s="1">
        <v>4</v>
      </c>
      <c r="F49" s="1">
        <v>5</v>
      </c>
      <c r="G49" s="15">
        <v>160</v>
      </c>
      <c r="H49" s="7" t="s">
        <v>16</v>
      </c>
      <c r="I49" s="1" t="s">
        <v>27</v>
      </c>
      <c r="J49" s="7" t="s">
        <v>14</v>
      </c>
      <c r="K49" s="7" t="str">
        <f t="shared" si="0"/>
        <v>.</v>
      </c>
      <c r="L49" s="7" t="str">
        <f t="shared" si="1"/>
        <v>.</v>
      </c>
      <c r="M49" s="7" t="s">
        <v>14</v>
      </c>
      <c r="N49" s="1">
        <v>24.113475177304963</v>
      </c>
      <c r="O49" s="1">
        <v>2.6153846153846154</v>
      </c>
      <c r="P49" s="1">
        <v>21.022004000727403</v>
      </c>
      <c r="Q49" s="1">
        <v>59.93505517241379</v>
      </c>
      <c r="R49" s="1">
        <f t="shared" si="23"/>
        <v>4030.6324603448275</v>
      </c>
      <c r="S49" s="15">
        <f t="shared" si="3"/>
        <v>70.86</v>
      </c>
      <c r="T49" s="7">
        <f t="shared" si="4"/>
        <v>175.02</v>
      </c>
      <c r="U49">
        <f t="shared" si="12"/>
        <v>0</v>
      </c>
      <c r="V49">
        <f t="shared" si="13"/>
        <v>0</v>
      </c>
      <c r="W49">
        <f t="shared" si="14"/>
        <v>70.86</v>
      </c>
      <c r="X49">
        <f t="shared" si="22"/>
        <v>175.02</v>
      </c>
      <c r="Y49">
        <f t="shared" si="15"/>
        <v>539.41549655172412</v>
      </c>
      <c r="Z49">
        <f t="shared" si="5"/>
        <v>719.22066206896545</v>
      </c>
      <c r="AA49">
        <f t="shared" si="6"/>
        <v>899.0258275862069</v>
      </c>
      <c r="AB49">
        <f t="shared" si="7"/>
        <v>1330.1087119137931</v>
      </c>
      <c r="AC49">
        <f t="shared" si="8"/>
        <v>1773.4782825517241</v>
      </c>
      <c r="AD49">
        <f t="shared" si="9"/>
        <v>2216.8478531896553</v>
      </c>
      <c r="AE49">
        <f t="shared" si="16"/>
        <v>453.12549655172415</v>
      </c>
      <c r="AF49">
        <f t="shared" si="17"/>
        <v>632.93066206896549</v>
      </c>
      <c r="AG49">
        <f t="shared" si="18"/>
        <v>812.73582758620694</v>
      </c>
      <c r="AH49">
        <f t="shared" si="19"/>
        <v>1116.9787119137932</v>
      </c>
      <c r="AI49">
        <f t="shared" si="20"/>
        <v>1560.348282551724</v>
      </c>
      <c r="AJ49">
        <f t="shared" si="21"/>
        <v>2003.7178531896552</v>
      </c>
      <c r="AO49" t="e">
        <f>_xlfn.CONCAT(A49," ",B49," ",C49," ",#REF!," ",E49," ",F49," ",G49," ",H49," ",I49," ",N49," ",O49," ",P49," ",Q49," ",R49," ",AE49," ",AF49," ",AG49," ",AH49," ",AI49," ",AJ49)</f>
        <v>#REF!</v>
      </c>
    </row>
    <row r="50" spans="1:41" x14ac:dyDescent="0.35">
      <c r="A50" s="1" t="s">
        <v>20</v>
      </c>
      <c r="B50" s="1">
        <v>2020</v>
      </c>
      <c r="C50" s="1">
        <v>1</v>
      </c>
      <c r="D50" s="15">
        <v>501</v>
      </c>
      <c r="E50" s="15">
        <v>5</v>
      </c>
      <c r="F50" s="15">
        <v>8</v>
      </c>
      <c r="G50" s="15">
        <v>160</v>
      </c>
      <c r="H50" s="1" t="s">
        <v>16</v>
      </c>
      <c r="I50" s="1" t="s">
        <v>28</v>
      </c>
      <c r="J50" s="7" t="s">
        <v>14</v>
      </c>
      <c r="K50" s="7" t="str">
        <f t="shared" si="0"/>
        <v>.</v>
      </c>
      <c r="L50" s="7" t="str">
        <f t="shared" si="1"/>
        <v>.</v>
      </c>
      <c r="M50" s="7" t="s">
        <v>14</v>
      </c>
      <c r="N50" s="1">
        <v>8</v>
      </c>
      <c r="O50" s="1">
        <v>2.2857142857142856</v>
      </c>
      <c r="P50" s="1">
        <v>6.0952380952380949</v>
      </c>
      <c r="Q50" s="1">
        <v>67.28893448275862</v>
      </c>
      <c r="R50" s="1">
        <f t="shared" si="23"/>
        <v>4525.1808439655169</v>
      </c>
      <c r="S50" s="15">
        <f t="shared" si="3"/>
        <v>70.86</v>
      </c>
      <c r="T50" s="7">
        <f t="shared" si="4"/>
        <v>175.02</v>
      </c>
      <c r="U50">
        <f t="shared" si="12"/>
        <v>17.875</v>
      </c>
      <c r="V50">
        <f t="shared" si="13"/>
        <v>44.15</v>
      </c>
      <c r="W50">
        <f t="shared" si="14"/>
        <v>88.734999999999999</v>
      </c>
      <c r="X50">
        <f t="shared" si="22"/>
        <v>219.17000000000002</v>
      </c>
      <c r="Y50">
        <f t="shared" si="15"/>
        <v>605.60041034482754</v>
      </c>
      <c r="Z50">
        <f t="shared" si="5"/>
        <v>807.46721379310338</v>
      </c>
      <c r="AA50">
        <f t="shared" si="6"/>
        <v>1009.3340172413793</v>
      </c>
      <c r="AB50">
        <f t="shared" si="7"/>
        <v>1493.3096785086207</v>
      </c>
      <c r="AC50">
        <f t="shared" si="8"/>
        <v>1991.0795713448274</v>
      </c>
      <c r="AD50">
        <f t="shared" si="9"/>
        <v>2488.8494641810344</v>
      </c>
      <c r="AE50">
        <f t="shared" si="16"/>
        <v>519.31041034482757</v>
      </c>
      <c r="AF50">
        <f t="shared" si="17"/>
        <v>721.17721379310342</v>
      </c>
      <c r="AG50">
        <f t="shared" si="18"/>
        <v>923.04401724137938</v>
      </c>
      <c r="AH50">
        <f t="shared" si="19"/>
        <v>1280.1796785086208</v>
      </c>
      <c r="AI50">
        <f t="shared" si="20"/>
        <v>1777.9495713448273</v>
      </c>
      <c r="AJ50">
        <f t="shared" si="21"/>
        <v>2275.7194641810343</v>
      </c>
      <c r="AO50" t="e">
        <f>_xlfn.CONCAT(A50," ",B50," ",C50," ",#REF!," ",E50," ",F50," ",G50," ",H50," ",I50," ",N50," ",O50," ",P50," ",Q50," ",R50," ",AE50," ",AF50," ",AG50," ",AH50," ",AI50," ",AJ50)</f>
        <v>#REF!</v>
      </c>
    </row>
    <row r="51" spans="1:41" x14ac:dyDescent="0.35">
      <c r="A51" s="1" t="s">
        <v>20</v>
      </c>
      <c r="B51" s="1">
        <v>2020</v>
      </c>
      <c r="C51" s="1">
        <v>1</v>
      </c>
      <c r="D51" s="15">
        <v>502</v>
      </c>
      <c r="E51" s="15">
        <v>5</v>
      </c>
      <c r="F51" s="15">
        <v>2</v>
      </c>
      <c r="G51" s="15">
        <v>100</v>
      </c>
      <c r="H51" s="1" t="s">
        <v>16</v>
      </c>
      <c r="I51" s="1" t="s">
        <v>29</v>
      </c>
      <c r="J51" s="7" t="s">
        <v>14</v>
      </c>
      <c r="K51" s="7" t="str">
        <f t="shared" si="0"/>
        <v>.</v>
      </c>
      <c r="L51" s="7" t="str">
        <f t="shared" si="1"/>
        <v>.</v>
      </c>
      <c r="M51" s="7" t="s">
        <v>14</v>
      </c>
      <c r="N51" s="1">
        <v>0</v>
      </c>
      <c r="O51" s="1">
        <v>0</v>
      </c>
      <c r="P51" s="1">
        <v>0</v>
      </c>
      <c r="Q51" s="1">
        <v>52.641508965517247</v>
      </c>
      <c r="R51" s="1">
        <f t="shared" si="23"/>
        <v>3540.1414779310348</v>
      </c>
      <c r="S51" s="15">
        <f t="shared" si="3"/>
        <v>44.29</v>
      </c>
      <c r="T51" s="7">
        <f t="shared" si="4"/>
        <v>109.39</v>
      </c>
      <c r="U51">
        <f t="shared" si="12"/>
        <v>42</v>
      </c>
      <c r="V51">
        <f t="shared" si="13"/>
        <v>103.74</v>
      </c>
      <c r="W51">
        <f t="shared" si="14"/>
        <v>86.289999999999992</v>
      </c>
      <c r="X51">
        <f t="shared" si="22"/>
        <v>213.13</v>
      </c>
      <c r="Y51">
        <f t="shared" si="15"/>
        <v>473.7735806896552</v>
      </c>
      <c r="Z51">
        <f t="shared" si="5"/>
        <v>631.69810758620702</v>
      </c>
      <c r="AA51">
        <f t="shared" si="6"/>
        <v>789.62263448275871</v>
      </c>
      <c r="AB51">
        <f t="shared" si="7"/>
        <v>1168.2466877172415</v>
      </c>
      <c r="AC51">
        <f t="shared" si="8"/>
        <v>1557.6622502896553</v>
      </c>
      <c r="AD51">
        <f t="shared" si="9"/>
        <v>1947.0778128620693</v>
      </c>
      <c r="AE51">
        <f t="shared" si="16"/>
        <v>387.48358068965524</v>
      </c>
      <c r="AF51">
        <f t="shared" si="17"/>
        <v>545.40810758620705</v>
      </c>
      <c r="AG51">
        <f t="shared" si="18"/>
        <v>703.33263448275875</v>
      </c>
      <c r="AH51">
        <f t="shared" si="19"/>
        <v>955.11668771724146</v>
      </c>
      <c r="AI51">
        <f t="shared" si="20"/>
        <v>1344.5322502896552</v>
      </c>
      <c r="AJ51">
        <f t="shared" si="21"/>
        <v>1733.9478128620694</v>
      </c>
      <c r="AO51" t="e">
        <f>_xlfn.CONCAT(A51," ",B51," ",C51," ",#REF!," ",E51," ",F51," ",G51," ",H51," ",I51," ",N51," ",O51," ",P51," ",Q51," ",R51," ",AE51," ",AF51," ",AG51," ",AH51," ",AI51," ",AJ51)</f>
        <v>#REF!</v>
      </c>
    </row>
    <row r="52" spans="1:41" x14ac:dyDescent="0.35">
      <c r="A52" s="1" t="s">
        <v>20</v>
      </c>
      <c r="B52" s="1">
        <v>2020</v>
      </c>
      <c r="C52" s="1">
        <v>1</v>
      </c>
      <c r="D52" s="15">
        <v>503</v>
      </c>
      <c r="E52" s="15">
        <v>5</v>
      </c>
      <c r="F52" s="15">
        <v>4</v>
      </c>
      <c r="G52" s="15">
        <v>100</v>
      </c>
      <c r="H52" s="1" t="s">
        <v>16</v>
      </c>
      <c r="I52" s="1" t="s">
        <v>28</v>
      </c>
      <c r="J52" s="7" t="s">
        <v>14</v>
      </c>
      <c r="K52" s="7" t="str">
        <f t="shared" si="0"/>
        <v>.</v>
      </c>
      <c r="L52" s="7" t="str">
        <f t="shared" si="1"/>
        <v>.</v>
      </c>
      <c r="M52" s="7" t="s">
        <v>14</v>
      </c>
      <c r="N52" s="1">
        <v>2.1739130434782608</v>
      </c>
      <c r="O52" s="1">
        <v>1</v>
      </c>
      <c r="P52" s="1">
        <v>0.72463768115942018</v>
      </c>
      <c r="Q52" s="1">
        <v>61.26071448275863</v>
      </c>
      <c r="R52" s="1">
        <f t="shared" si="23"/>
        <v>4119.783048965518</v>
      </c>
      <c r="S52" s="15">
        <f t="shared" si="3"/>
        <v>44.29</v>
      </c>
      <c r="T52" s="7">
        <f t="shared" si="4"/>
        <v>109.39</v>
      </c>
      <c r="U52">
        <f t="shared" si="12"/>
        <v>17.875</v>
      </c>
      <c r="V52">
        <f t="shared" si="13"/>
        <v>44.15</v>
      </c>
      <c r="W52">
        <f t="shared" si="14"/>
        <v>62.164999999999999</v>
      </c>
      <c r="X52">
        <f t="shared" si="22"/>
        <v>153.54</v>
      </c>
      <c r="Y52">
        <f t="shared" si="15"/>
        <v>551.3464303448277</v>
      </c>
      <c r="Z52">
        <f t="shared" si="5"/>
        <v>735.12857379310356</v>
      </c>
      <c r="AA52">
        <f t="shared" si="6"/>
        <v>918.91071724137942</v>
      </c>
      <c r="AB52">
        <f t="shared" si="7"/>
        <v>1359.528406158621</v>
      </c>
      <c r="AC52">
        <f t="shared" si="8"/>
        <v>1812.7045415448279</v>
      </c>
      <c r="AD52">
        <f t="shared" si="9"/>
        <v>2265.8806769310349</v>
      </c>
      <c r="AE52">
        <f t="shared" si="16"/>
        <v>465.05643034482773</v>
      </c>
      <c r="AF52">
        <f t="shared" si="17"/>
        <v>648.83857379310359</v>
      </c>
      <c r="AG52">
        <f t="shared" si="18"/>
        <v>832.62071724137945</v>
      </c>
      <c r="AH52">
        <f t="shared" si="19"/>
        <v>1146.3984061586211</v>
      </c>
      <c r="AI52">
        <f t="shared" si="20"/>
        <v>1599.5745415448278</v>
      </c>
      <c r="AJ52">
        <f t="shared" si="21"/>
        <v>2052.7506769310348</v>
      </c>
      <c r="AO52" t="e">
        <f>_xlfn.CONCAT(A52," ",B52," ",C52," ",#REF!," ",E52," ",F52," ",G52," ",H52," ",I52," ",N52," ",O52," ",P52," ",Q52," ",R52," ",AE52," ",AF52," ",AG52," ",AH52," ",AI52," ",AJ52)</f>
        <v>#REF!</v>
      </c>
    </row>
    <row r="53" spans="1:41" x14ac:dyDescent="0.35">
      <c r="A53" s="1" t="s">
        <v>20</v>
      </c>
      <c r="B53" s="1">
        <v>2020</v>
      </c>
      <c r="C53" s="1">
        <v>1</v>
      </c>
      <c r="D53" s="15">
        <v>504</v>
      </c>
      <c r="E53" s="15">
        <v>5</v>
      </c>
      <c r="F53" s="15">
        <v>12</v>
      </c>
      <c r="G53" s="15">
        <v>100</v>
      </c>
      <c r="H53" s="1" t="s">
        <v>17</v>
      </c>
      <c r="I53" s="1" t="s">
        <v>28</v>
      </c>
      <c r="J53" s="7">
        <v>150</v>
      </c>
      <c r="K53" s="7">
        <f t="shared" si="0"/>
        <v>326.08695652173913</v>
      </c>
      <c r="L53" s="7">
        <f t="shared" si="1"/>
        <v>366.10671936758894</v>
      </c>
      <c r="M53" s="7" t="s">
        <v>14</v>
      </c>
      <c r="N53" s="1">
        <v>6.8027210884353746</v>
      </c>
      <c r="O53" s="1">
        <v>1.4</v>
      </c>
      <c r="P53" s="1">
        <v>3.1746031746031744</v>
      </c>
      <c r="Q53" s="1">
        <v>68.183249655172418</v>
      </c>
      <c r="R53" s="1">
        <f t="shared" si="23"/>
        <v>4585.323539310345</v>
      </c>
      <c r="S53" s="15">
        <f t="shared" si="3"/>
        <v>44.29</v>
      </c>
      <c r="T53" s="7">
        <f t="shared" si="4"/>
        <v>109.39</v>
      </c>
      <c r="U53">
        <f t="shared" si="12"/>
        <v>17.875</v>
      </c>
      <c r="V53">
        <f t="shared" si="13"/>
        <v>44.15</v>
      </c>
      <c r="W53">
        <f t="shared" si="14"/>
        <v>62.164999999999999</v>
      </c>
      <c r="X53">
        <f t="shared" si="22"/>
        <v>153.54</v>
      </c>
      <c r="Y53">
        <f t="shared" si="15"/>
        <v>613.64924689655174</v>
      </c>
      <c r="Z53">
        <f t="shared" si="5"/>
        <v>818.19899586206907</v>
      </c>
      <c r="AA53">
        <f t="shared" si="6"/>
        <v>1022.7487448275863</v>
      </c>
      <c r="AB53">
        <f t="shared" si="7"/>
        <v>1513.1567679724139</v>
      </c>
      <c r="AC53">
        <f t="shared" si="8"/>
        <v>2017.5423572965519</v>
      </c>
      <c r="AD53">
        <f t="shared" si="9"/>
        <v>2521.9279466206899</v>
      </c>
      <c r="AE53">
        <f t="shared" si="16"/>
        <v>527.35924689655178</v>
      </c>
      <c r="AF53">
        <f t="shared" si="17"/>
        <v>731.9089958620691</v>
      </c>
      <c r="AG53">
        <f t="shared" si="18"/>
        <v>936.45874482758632</v>
      </c>
      <c r="AH53">
        <f t="shared" si="19"/>
        <v>1300.0267679724138</v>
      </c>
      <c r="AI53">
        <f t="shared" si="20"/>
        <v>1804.4123572965518</v>
      </c>
      <c r="AJ53">
        <f t="shared" si="21"/>
        <v>2308.7979466206898</v>
      </c>
      <c r="AO53" t="e">
        <f>_xlfn.CONCAT(A53," ",B53," ",C53," ",#REF!," ",E53," ",F53," ",G53," ",H53," ",I53," ",N53," ",O53," ",P53," ",Q53," ",R53," ",AE53," ",AF53," ",AG53," ",AH53," ",AI53," ",AJ53)</f>
        <v>#REF!</v>
      </c>
    </row>
    <row r="54" spans="1:41" x14ac:dyDescent="0.35">
      <c r="A54" s="1" t="s">
        <v>20</v>
      </c>
      <c r="B54" s="1">
        <v>2020</v>
      </c>
      <c r="C54" s="1">
        <v>1</v>
      </c>
      <c r="D54" s="15">
        <v>505</v>
      </c>
      <c r="E54" s="15">
        <v>5</v>
      </c>
      <c r="F54" s="15">
        <v>14</v>
      </c>
      <c r="G54" s="15">
        <v>160</v>
      </c>
      <c r="H54" s="1" t="s">
        <v>17</v>
      </c>
      <c r="I54" s="1" t="s">
        <v>29</v>
      </c>
      <c r="J54" s="7">
        <v>150</v>
      </c>
      <c r="K54" s="7">
        <f t="shared" si="0"/>
        <v>326.08695652173913</v>
      </c>
      <c r="L54" s="7">
        <f t="shared" si="1"/>
        <v>366.10671936758894</v>
      </c>
      <c r="M54" s="7" t="s">
        <v>14</v>
      </c>
      <c r="N54" s="1">
        <v>2.6415094339622645</v>
      </c>
      <c r="O54" s="1">
        <v>2.1428571428571428</v>
      </c>
      <c r="P54" s="1">
        <v>1.8867924528301889</v>
      </c>
      <c r="Q54" s="1">
        <v>77.115553103448278</v>
      </c>
      <c r="R54" s="1">
        <f t="shared" si="23"/>
        <v>5186.020946206897</v>
      </c>
      <c r="S54" s="15">
        <f t="shared" si="3"/>
        <v>70.86</v>
      </c>
      <c r="T54" s="7">
        <f t="shared" si="4"/>
        <v>175.02</v>
      </c>
      <c r="U54">
        <f t="shared" si="12"/>
        <v>42</v>
      </c>
      <c r="V54">
        <f t="shared" si="13"/>
        <v>103.74</v>
      </c>
      <c r="W54">
        <f t="shared" si="14"/>
        <v>112.86</v>
      </c>
      <c r="X54">
        <f t="shared" si="22"/>
        <v>278.76</v>
      </c>
      <c r="Y54">
        <f t="shared" si="15"/>
        <v>694.03997793103451</v>
      </c>
      <c r="Z54">
        <f t="shared" si="5"/>
        <v>925.38663724137928</v>
      </c>
      <c r="AA54">
        <f t="shared" si="6"/>
        <v>1156.7332965517242</v>
      </c>
      <c r="AB54">
        <f t="shared" si="7"/>
        <v>1711.3869122482761</v>
      </c>
      <c r="AC54">
        <f t="shared" si="8"/>
        <v>2281.8492163310348</v>
      </c>
      <c r="AD54">
        <f t="shared" si="9"/>
        <v>2852.3115204137935</v>
      </c>
      <c r="AE54">
        <f t="shared" si="16"/>
        <v>607.74997793103455</v>
      </c>
      <c r="AF54">
        <f t="shared" si="17"/>
        <v>839.09663724137931</v>
      </c>
      <c r="AG54">
        <f t="shared" si="18"/>
        <v>1070.4432965517242</v>
      </c>
      <c r="AH54">
        <f t="shared" si="19"/>
        <v>1498.256912248276</v>
      </c>
      <c r="AI54">
        <f t="shared" si="20"/>
        <v>2068.7192163310347</v>
      </c>
      <c r="AJ54">
        <f t="shared" si="21"/>
        <v>2639.1815204137934</v>
      </c>
      <c r="AO54" t="e">
        <f>_xlfn.CONCAT(A54," ",B54," ",C54," ",#REF!," ",E54," ",F54," ",G54," ",H54," ",I54," ",N54," ",O54," ",P54," ",Q54," ",R54," ",AE54," ",AF54," ",AG54," ",AH54," ",AI54," ",AJ54)</f>
        <v>#REF!</v>
      </c>
    </row>
    <row r="55" spans="1:41" x14ac:dyDescent="0.35">
      <c r="A55" s="1" t="s">
        <v>20</v>
      </c>
      <c r="B55" s="1">
        <v>2020</v>
      </c>
      <c r="C55" s="1">
        <v>1</v>
      </c>
      <c r="D55" s="15">
        <v>506</v>
      </c>
      <c r="E55" s="15">
        <v>5</v>
      </c>
      <c r="F55" s="15">
        <v>13</v>
      </c>
      <c r="G55" s="15">
        <v>160</v>
      </c>
      <c r="H55" s="1" t="s">
        <v>17</v>
      </c>
      <c r="I55" s="1" t="s">
        <v>27</v>
      </c>
      <c r="J55" s="7">
        <v>150</v>
      </c>
      <c r="K55" s="7">
        <f t="shared" si="0"/>
        <v>326.08695652173913</v>
      </c>
      <c r="L55" s="7">
        <f t="shared" si="1"/>
        <v>366.10671936758894</v>
      </c>
      <c r="M55" s="7" t="s">
        <v>14</v>
      </c>
      <c r="N55" s="1">
        <v>28.378378378378379</v>
      </c>
      <c r="O55" s="1">
        <v>2.5357142857142856</v>
      </c>
      <c r="P55" s="1">
        <v>23.986486486486488</v>
      </c>
      <c r="Q55" s="1">
        <v>62.976494482758632</v>
      </c>
      <c r="R55" s="1">
        <f t="shared" si="23"/>
        <v>4235.1692539655178</v>
      </c>
      <c r="S55" s="15">
        <f t="shared" si="3"/>
        <v>70.86</v>
      </c>
      <c r="T55" s="7">
        <f t="shared" si="4"/>
        <v>175.02</v>
      </c>
      <c r="U55">
        <f t="shared" si="12"/>
        <v>0</v>
      </c>
      <c r="V55">
        <f t="shared" si="13"/>
        <v>0</v>
      </c>
      <c r="W55">
        <f t="shared" si="14"/>
        <v>70.86</v>
      </c>
      <c r="X55">
        <f t="shared" si="22"/>
        <v>175.02</v>
      </c>
      <c r="Y55">
        <f t="shared" si="15"/>
        <v>566.78845034482765</v>
      </c>
      <c r="Z55">
        <f t="shared" si="5"/>
        <v>755.71793379310361</v>
      </c>
      <c r="AA55">
        <f t="shared" si="6"/>
        <v>944.64741724137946</v>
      </c>
      <c r="AB55">
        <f t="shared" si="7"/>
        <v>1397.6058538086209</v>
      </c>
      <c r="AC55">
        <f t="shared" si="8"/>
        <v>1863.4744717448277</v>
      </c>
      <c r="AD55">
        <f t="shared" si="9"/>
        <v>2329.3430896810351</v>
      </c>
      <c r="AE55">
        <f t="shared" si="16"/>
        <v>480.49845034482769</v>
      </c>
      <c r="AF55">
        <f t="shared" si="17"/>
        <v>669.42793379310365</v>
      </c>
      <c r="AG55">
        <f t="shared" si="18"/>
        <v>858.35741724137949</v>
      </c>
      <c r="AH55">
        <f t="shared" si="19"/>
        <v>1184.4758538086207</v>
      </c>
      <c r="AI55">
        <f t="shared" si="20"/>
        <v>1650.3444717448278</v>
      </c>
      <c r="AJ55">
        <f t="shared" si="21"/>
        <v>2116.2130896810349</v>
      </c>
      <c r="AO55" t="e">
        <f>_xlfn.CONCAT(A55," ",B55," ",C55," ",#REF!," ",E55," ",F55," ",G55," ",H55," ",I55," ",N55," ",O55," ",P55," ",Q55," ",R55," ",AE55," ",AF55," ",AG55," ",AH55," ",AI55," ",AJ55)</f>
        <v>#REF!</v>
      </c>
    </row>
    <row r="56" spans="1:41" x14ac:dyDescent="0.35">
      <c r="A56" s="1" t="s">
        <v>20</v>
      </c>
      <c r="B56" s="1">
        <v>2020</v>
      </c>
      <c r="C56" s="1">
        <v>1</v>
      </c>
      <c r="D56" s="15">
        <v>507</v>
      </c>
      <c r="E56" s="15">
        <v>5</v>
      </c>
      <c r="F56" s="15">
        <v>1</v>
      </c>
      <c r="G56" s="15">
        <v>100</v>
      </c>
      <c r="H56" s="1" t="s">
        <v>16</v>
      </c>
      <c r="I56" s="1" t="s">
        <v>27</v>
      </c>
      <c r="J56" s="7" t="s">
        <v>14</v>
      </c>
      <c r="K56" s="7" t="str">
        <f t="shared" si="0"/>
        <v>.</v>
      </c>
      <c r="L56" s="7" t="str">
        <f t="shared" si="1"/>
        <v>.</v>
      </c>
      <c r="M56" s="7" t="s">
        <v>14</v>
      </c>
      <c r="N56" s="1">
        <v>14.534883720930234</v>
      </c>
      <c r="O56" s="1">
        <v>2.0588235294117645</v>
      </c>
      <c r="P56" s="1">
        <v>9.9749202006383939</v>
      </c>
      <c r="Q56" s="1">
        <v>71.464018620689657</v>
      </c>
      <c r="R56" s="1">
        <f t="shared" si="23"/>
        <v>4805.9552522413796</v>
      </c>
      <c r="S56" s="15">
        <f t="shared" si="3"/>
        <v>44.29</v>
      </c>
      <c r="T56" s="7">
        <f t="shared" si="4"/>
        <v>109.39</v>
      </c>
      <c r="U56">
        <f t="shared" si="12"/>
        <v>0</v>
      </c>
      <c r="V56">
        <f t="shared" si="13"/>
        <v>0</v>
      </c>
      <c r="W56">
        <f t="shared" si="14"/>
        <v>44.29</v>
      </c>
      <c r="X56">
        <f t="shared" si="22"/>
        <v>109.39</v>
      </c>
      <c r="Y56">
        <f t="shared" si="15"/>
        <v>643.17616758620693</v>
      </c>
      <c r="Z56">
        <f t="shared" si="5"/>
        <v>857.56822344827583</v>
      </c>
      <c r="AA56">
        <f t="shared" si="6"/>
        <v>1071.960279310345</v>
      </c>
      <c r="AB56">
        <f t="shared" si="7"/>
        <v>1585.9652332396554</v>
      </c>
      <c r="AC56">
        <f t="shared" si="8"/>
        <v>2114.6203109862072</v>
      </c>
      <c r="AD56">
        <f t="shared" si="9"/>
        <v>2643.275388732759</v>
      </c>
      <c r="AE56">
        <f t="shared" si="16"/>
        <v>556.88616758620697</v>
      </c>
      <c r="AF56">
        <f t="shared" si="17"/>
        <v>771.27822344827587</v>
      </c>
      <c r="AG56">
        <f t="shared" si="18"/>
        <v>985.67027931034499</v>
      </c>
      <c r="AH56">
        <f t="shared" si="19"/>
        <v>1372.8352332396553</v>
      </c>
      <c r="AI56">
        <f t="shared" si="20"/>
        <v>1901.4903109862071</v>
      </c>
      <c r="AJ56">
        <f t="shared" si="21"/>
        <v>2430.1453887327589</v>
      </c>
      <c r="AO56" t="e">
        <f>_xlfn.CONCAT(A56," ",B56," ",C56," ",#REF!," ",E56," ",F56," ",G56," ",H56," ",I56," ",N56," ",O56," ",P56," ",Q56," ",R56," ",AE56," ",AF56," ",AG56," ",AH56," ",AI56," ",AJ56)</f>
        <v>#REF!</v>
      </c>
    </row>
    <row r="57" spans="1:41" x14ac:dyDescent="0.35">
      <c r="A57" s="1" t="s">
        <v>20</v>
      </c>
      <c r="B57" s="1">
        <v>2020</v>
      </c>
      <c r="C57" s="1">
        <v>1</v>
      </c>
      <c r="D57" s="15">
        <v>508</v>
      </c>
      <c r="E57" s="15">
        <v>5</v>
      </c>
      <c r="F57" s="15">
        <v>6</v>
      </c>
      <c r="G57" s="15">
        <v>160</v>
      </c>
      <c r="H57" s="1" t="s">
        <v>16</v>
      </c>
      <c r="I57" s="1" t="s">
        <v>29</v>
      </c>
      <c r="J57" s="7" t="s">
        <v>14</v>
      </c>
      <c r="K57" s="7" t="str">
        <f t="shared" si="0"/>
        <v>.</v>
      </c>
      <c r="L57" s="7" t="str">
        <f t="shared" si="1"/>
        <v>.</v>
      </c>
      <c r="M57" s="7" t="s">
        <v>14</v>
      </c>
      <c r="N57" s="1">
        <v>6.7193675889328066</v>
      </c>
      <c r="O57" s="1">
        <v>2.25</v>
      </c>
      <c r="P57" s="1">
        <v>5.0395256916996054</v>
      </c>
      <c r="Q57" s="1">
        <v>60.962971034482763</v>
      </c>
      <c r="R57" s="1">
        <f t="shared" si="23"/>
        <v>4099.7598020689657</v>
      </c>
      <c r="S57" s="15">
        <f t="shared" si="3"/>
        <v>70.86</v>
      </c>
      <c r="T57" s="7">
        <f t="shared" si="4"/>
        <v>175.02</v>
      </c>
      <c r="U57">
        <f t="shared" si="12"/>
        <v>42</v>
      </c>
      <c r="V57">
        <f t="shared" si="13"/>
        <v>103.74</v>
      </c>
      <c r="W57">
        <f t="shared" si="14"/>
        <v>112.86</v>
      </c>
      <c r="X57">
        <f t="shared" si="22"/>
        <v>278.76</v>
      </c>
      <c r="Y57">
        <f t="shared" si="15"/>
        <v>548.66673931034484</v>
      </c>
      <c r="Z57">
        <f t="shared" si="5"/>
        <v>731.55565241379315</v>
      </c>
      <c r="AA57">
        <f t="shared" si="6"/>
        <v>914.44456551724147</v>
      </c>
      <c r="AB57">
        <f t="shared" si="7"/>
        <v>1352.9207346827586</v>
      </c>
      <c r="AC57">
        <f t="shared" si="8"/>
        <v>1803.894312910345</v>
      </c>
      <c r="AD57">
        <f t="shared" si="9"/>
        <v>2254.8678911379311</v>
      </c>
      <c r="AE57">
        <f t="shared" si="16"/>
        <v>462.37673931034487</v>
      </c>
      <c r="AF57">
        <f t="shared" si="17"/>
        <v>645.26565241379319</v>
      </c>
      <c r="AG57">
        <f t="shared" si="18"/>
        <v>828.15456551724151</v>
      </c>
      <c r="AH57">
        <f t="shared" si="19"/>
        <v>1139.7907346827587</v>
      </c>
      <c r="AI57">
        <f t="shared" si="20"/>
        <v>1590.7643129103449</v>
      </c>
      <c r="AJ57">
        <f t="shared" si="21"/>
        <v>2041.737891137931</v>
      </c>
      <c r="AO57" t="e">
        <f>_xlfn.CONCAT(A57," ",B57," ",C57," ",#REF!," ",E57," ",F57," ",G57," ",H57," ",I57," ",N57," ",O57," ",P57," ",Q57," ",R57," ",AE57," ",AF57," ",AG57," ",AH57," ",AI57," ",AJ57)</f>
        <v>#REF!</v>
      </c>
    </row>
    <row r="58" spans="1:41" x14ac:dyDescent="0.35">
      <c r="A58" s="1" t="s">
        <v>20</v>
      </c>
      <c r="B58" s="1">
        <v>2020</v>
      </c>
      <c r="C58" s="1">
        <v>1</v>
      </c>
      <c r="D58" s="1">
        <v>509</v>
      </c>
      <c r="E58" s="1">
        <v>5</v>
      </c>
      <c r="F58" s="1">
        <v>5</v>
      </c>
      <c r="G58" s="15">
        <v>160</v>
      </c>
      <c r="H58" s="1" t="s">
        <v>16</v>
      </c>
      <c r="I58" s="1" t="s">
        <v>27</v>
      </c>
      <c r="J58" s="7" t="s">
        <v>14</v>
      </c>
      <c r="K58" s="7" t="str">
        <f t="shared" si="0"/>
        <v>.</v>
      </c>
      <c r="L58" s="7" t="str">
        <f t="shared" si="1"/>
        <v>.</v>
      </c>
      <c r="M58" s="7" t="s">
        <v>14</v>
      </c>
      <c r="N58" s="1">
        <v>16.587677725118482</v>
      </c>
      <c r="O58" s="1">
        <v>2.1578947368421053</v>
      </c>
      <c r="P58" s="1">
        <v>11.931487486488733</v>
      </c>
      <c r="Q58" s="1">
        <v>68.10681103448276</v>
      </c>
      <c r="R58" s="1">
        <f t="shared" si="23"/>
        <v>4580.1830420689657</v>
      </c>
      <c r="S58" s="15">
        <f t="shared" si="3"/>
        <v>70.86</v>
      </c>
      <c r="T58" s="7">
        <f t="shared" si="4"/>
        <v>175.02</v>
      </c>
      <c r="U58">
        <f t="shared" si="12"/>
        <v>0</v>
      </c>
      <c r="V58">
        <f t="shared" si="13"/>
        <v>0</v>
      </c>
      <c r="W58">
        <f t="shared" si="14"/>
        <v>70.86</v>
      </c>
      <c r="X58">
        <f t="shared" si="22"/>
        <v>175.02</v>
      </c>
      <c r="Y58">
        <f t="shared" si="15"/>
        <v>612.96129931034488</v>
      </c>
      <c r="Z58">
        <f t="shared" si="5"/>
        <v>817.28173241379318</v>
      </c>
      <c r="AA58">
        <f t="shared" si="6"/>
        <v>1021.6021655172414</v>
      </c>
      <c r="AB58">
        <f t="shared" si="7"/>
        <v>1511.4604038827588</v>
      </c>
      <c r="AC58">
        <f t="shared" si="8"/>
        <v>2015.280538510345</v>
      </c>
      <c r="AD58">
        <f t="shared" si="9"/>
        <v>2519.1006731379312</v>
      </c>
      <c r="AE58">
        <f t="shared" si="16"/>
        <v>526.67129931034492</v>
      </c>
      <c r="AF58">
        <f t="shared" si="17"/>
        <v>730.99173241379322</v>
      </c>
      <c r="AG58">
        <f t="shared" si="18"/>
        <v>935.3121655172414</v>
      </c>
      <c r="AH58">
        <f t="shared" si="19"/>
        <v>1298.3304038827587</v>
      </c>
      <c r="AI58">
        <f t="shared" si="20"/>
        <v>1802.1505385103451</v>
      </c>
      <c r="AJ58">
        <f t="shared" si="21"/>
        <v>2305.970673137931</v>
      </c>
      <c r="AO58" t="e">
        <f>_xlfn.CONCAT(A58," ",B58," ",C58," ",#REF!," ",E58," ",F58," ",G58," ",H58," ",I58," ",N58," ",O58," ",P58," ",Q58," ",R58," ",AE58," ",AF58," ",AG58," ",AH58," ",AI58," ",AJ58)</f>
        <v>#REF!</v>
      </c>
    </row>
    <row r="59" spans="1:41" x14ac:dyDescent="0.35">
      <c r="A59" s="1" t="s">
        <v>20</v>
      </c>
      <c r="B59" s="1">
        <v>2020</v>
      </c>
      <c r="C59" s="1">
        <v>1</v>
      </c>
      <c r="D59" s="1">
        <v>510</v>
      </c>
      <c r="E59" s="1">
        <v>5</v>
      </c>
      <c r="F59" s="1">
        <v>9</v>
      </c>
      <c r="G59" s="15">
        <v>100</v>
      </c>
      <c r="H59" s="1" t="s">
        <v>17</v>
      </c>
      <c r="I59" s="1" t="s">
        <v>27</v>
      </c>
      <c r="J59" s="7">
        <v>150</v>
      </c>
      <c r="K59" s="7">
        <f t="shared" si="0"/>
        <v>326.08695652173913</v>
      </c>
      <c r="L59" s="7">
        <f t="shared" si="1"/>
        <v>366.10671936758894</v>
      </c>
      <c r="M59" s="7" t="s">
        <v>14</v>
      </c>
      <c r="N59" s="1">
        <v>14.743589743589745</v>
      </c>
      <c r="O59" s="1">
        <v>1.8333333333333333</v>
      </c>
      <c r="P59" s="1">
        <v>9.0099715099715088</v>
      </c>
      <c r="Q59" s="1">
        <v>63.425696551724137</v>
      </c>
      <c r="R59" s="1">
        <f t="shared" si="23"/>
        <v>4265.378093103448</v>
      </c>
      <c r="S59" s="15">
        <f t="shared" si="3"/>
        <v>44.29</v>
      </c>
      <c r="T59" s="7">
        <f t="shared" si="4"/>
        <v>109.39</v>
      </c>
      <c r="U59">
        <f t="shared" si="12"/>
        <v>0</v>
      </c>
      <c r="V59">
        <f t="shared" si="13"/>
        <v>0</v>
      </c>
      <c r="W59">
        <f t="shared" si="14"/>
        <v>44.29</v>
      </c>
      <c r="X59">
        <f t="shared" si="22"/>
        <v>109.39</v>
      </c>
      <c r="Y59">
        <f t="shared" si="15"/>
        <v>570.83126896551721</v>
      </c>
      <c r="Z59">
        <f t="shared" si="5"/>
        <v>761.10835862068961</v>
      </c>
      <c r="AA59">
        <f t="shared" si="6"/>
        <v>951.38544827586202</v>
      </c>
      <c r="AB59">
        <f t="shared" si="7"/>
        <v>1407.5747707241378</v>
      </c>
      <c r="AC59">
        <f t="shared" si="8"/>
        <v>1876.7663609655172</v>
      </c>
      <c r="AD59">
        <f t="shared" si="9"/>
        <v>2345.9579512068967</v>
      </c>
      <c r="AE59">
        <f t="shared" si="16"/>
        <v>484.54126896551725</v>
      </c>
      <c r="AF59">
        <f t="shared" si="17"/>
        <v>674.81835862068965</v>
      </c>
      <c r="AG59">
        <f t="shared" si="18"/>
        <v>865.09544827586205</v>
      </c>
      <c r="AH59">
        <f t="shared" si="19"/>
        <v>1194.4447707241379</v>
      </c>
      <c r="AI59">
        <f t="shared" si="20"/>
        <v>1663.6363609655173</v>
      </c>
      <c r="AJ59">
        <f t="shared" si="21"/>
        <v>2132.8279512068966</v>
      </c>
      <c r="AO59" t="e">
        <f>_xlfn.CONCAT(A59," ",B59," ",C59," ",#REF!," ",E59," ",F59," ",G59," ",H59," ",I59," ",N59," ",O59," ",P59," ",Q59," ",R59," ",AE59," ",AF59," ",AG59," ",AH59," ",AI59," ",AJ59)</f>
        <v>#REF!</v>
      </c>
    </row>
    <row r="60" spans="1:41" x14ac:dyDescent="0.35">
      <c r="A60" s="1" t="s">
        <v>20</v>
      </c>
      <c r="B60" s="1">
        <v>2020</v>
      </c>
      <c r="C60" s="1">
        <v>1</v>
      </c>
      <c r="D60" s="1">
        <v>511</v>
      </c>
      <c r="E60" s="1">
        <v>5</v>
      </c>
      <c r="F60" s="1">
        <v>10</v>
      </c>
      <c r="G60" s="15">
        <v>100</v>
      </c>
      <c r="H60" s="1" t="s">
        <v>17</v>
      </c>
      <c r="I60" s="1" t="s">
        <v>29</v>
      </c>
      <c r="J60" s="7">
        <v>150</v>
      </c>
      <c r="K60" s="7">
        <f t="shared" si="0"/>
        <v>326.08695652173913</v>
      </c>
      <c r="L60" s="7">
        <f t="shared" si="1"/>
        <v>366.10671936758894</v>
      </c>
      <c r="M60" s="7" t="s">
        <v>14</v>
      </c>
      <c r="N60" s="1">
        <v>6.3291139240506329</v>
      </c>
      <c r="O60" s="1">
        <v>1.3333333333333333</v>
      </c>
      <c r="P60" s="1">
        <v>2.8129395218002813</v>
      </c>
      <c r="Q60" s="1">
        <v>73.088422758620695</v>
      </c>
      <c r="R60" s="1">
        <f t="shared" si="23"/>
        <v>4915.1964305172414</v>
      </c>
      <c r="S60" s="15">
        <f t="shared" si="3"/>
        <v>44.29</v>
      </c>
      <c r="T60" s="7">
        <f t="shared" si="4"/>
        <v>109.39</v>
      </c>
      <c r="U60">
        <f t="shared" si="12"/>
        <v>42</v>
      </c>
      <c r="V60">
        <f t="shared" si="13"/>
        <v>103.74</v>
      </c>
      <c r="W60">
        <f t="shared" si="14"/>
        <v>86.289999999999992</v>
      </c>
      <c r="X60">
        <f t="shared" si="22"/>
        <v>213.13</v>
      </c>
      <c r="Y60">
        <f t="shared" si="15"/>
        <v>657.79580482758627</v>
      </c>
      <c r="Z60">
        <f t="shared" si="5"/>
        <v>877.06107310344828</v>
      </c>
      <c r="AA60">
        <f t="shared" si="6"/>
        <v>1096.3263413793104</v>
      </c>
      <c r="AB60">
        <f t="shared" si="7"/>
        <v>1622.0148220706897</v>
      </c>
      <c r="AC60">
        <f t="shared" si="8"/>
        <v>2162.6864294275861</v>
      </c>
      <c r="AD60">
        <f t="shared" si="9"/>
        <v>2703.3580367844829</v>
      </c>
      <c r="AE60">
        <f t="shared" si="16"/>
        <v>571.5058048275863</v>
      </c>
      <c r="AF60">
        <f t="shared" si="17"/>
        <v>790.77107310344832</v>
      </c>
      <c r="AG60">
        <f t="shared" si="18"/>
        <v>1010.0363413793104</v>
      </c>
      <c r="AH60">
        <f t="shared" si="19"/>
        <v>1408.8848220706896</v>
      </c>
      <c r="AI60">
        <f t="shared" si="20"/>
        <v>1949.556429427586</v>
      </c>
      <c r="AJ60">
        <f t="shared" si="21"/>
        <v>2490.2280367844828</v>
      </c>
      <c r="AO60" t="e">
        <f>_xlfn.CONCAT(A60," ",B60," ",C60," ",#REF!," ",E60," ",F60," ",G60," ",H60," ",I60," ",N60," ",O60," ",P60," ",Q60," ",R60," ",AE60," ",AF60," ",AG60," ",AH60," ",AI60," ",AJ60)</f>
        <v>#REF!</v>
      </c>
    </row>
    <row r="61" spans="1:41" x14ac:dyDescent="0.35">
      <c r="A61" s="1" t="s">
        <v>20</v>
      </c>
      <c r="B61" s="1">
        <v>2020</v>
      </c>
      <c r="C61" s="1">
        <v>1</v>
      </c>
      <c r="D61" s="1">
        <v>512</v>
      </c>
      <c r="E61" s="1">
        <v>5</v>
      </c>
      <c r="F61" s="1">
        <v>16</v>
      </c>
      <c r="G61" s="15">
        <v>160</v>
      </c>
      <c r="H61" s="1" t="s">
        <v>17</v>
      </c>
      <c r="I61" s="1" t="s">
        <v>28</v>
      </c>
      <c r="J61" s="7">
        <v>150</v>
      </c>
      <c r="K61" s="7">
        <f t="shared" si="0"/>
        <v>326.08695652173913</v>
      </c>
      <c r="L61" s="7">
        <f t="shared" si="1"/>
        <v>366.10671936758894</v>
      </c>
      <c r="M61" s="7" t="s">
        <v>14</v>
      </c>
      <c r="N61" s="1">
        <v>28.90625</v>
      </c>
      <c r="O61" s="1">
        <v>2.375</v>
      </c>
      <c r="P61" s="1">
        <v>22.884114583333332</v>
      </c>
      <c r="Q61" s="1">
        <v>63.351427586206896</v>
      </c>
      <c r="R61" s="1">
        <f t="shared" si="23"/>
        <v>4260.3835051724136</v>
      </c>
      <c r="S61" s="15">
        <f t="shared" si="3"/>
        <v>70.86</v>
      </c>
      <c r="T61" s="7">
        <f t="shared" si="4"/>
        <v>175.02</v>
      </c>
      <c r="U61">
        <f t="shared" si="12"/>
        <v>17.875</v>
      </c>
      <c r="V61">
        <f t="shared" si="13"/>
        <v>44.15</v>
      </c>
      <c r="W61">
        <f t="shared" si="14"/>
        <v>88.734999999999999</v>
      </c>
      <c r="X61">
        <f t="shared" si="22"/>
        <v>219.17000000000002</v>
      </c>
      <c r="Y61">
        <f t="shared" si="15"/>
        <v>570.16284827586207</v>
      </c>
      <c r="Z61">
        <f t="shared" si="5"/>
        <v>760.21713103448269</v>
      </c>
      <c r="AA61">
        <f t="shared" si="6"/>
        <v>950.27141379310342</v>
      </c>
      <c r="AB61">
        <f t="shared" si="7"/>
        <v>1405.9265567068965</v>
      </c>
      <c r="AC61">
        <f t="shared" si="8"/>
        <v>1874.568742275862</v>
      </c>
      <c r="AD61">
        <f t="shared" si="9"/>
        <v>2343.2109278448279</v>
      </c>
      <c r="AE61">
        <f t="shared" si="16"/>
        <v>483.87284827586211</v>
      </c>
      <c r="AF61">
        <f t="shared" si="17"/>
        <v>673.92713103448273</v>
      </c>
      <c r="AG61">
        <f t="shared" si="18"/>
        <v>863.98141379310346</v>
      </c>
      <c r="AH61">
        <f t="shared" si="19"/>
        <v>1192.7965567068964</v>
      </c>
      <c r="AI61">
        <f t="shared" si="20"/>
        <v>1661.4387422758618</v>
      </c>
      <c r="AJ61">
        <f t="shared" si="21"/>
        <v>2130.0809278448278</v>
      </c>
      <c r="AO61" t="e">
        <f>_xlfn.CONCAT(A61," ",B61," ",C61," ",#REF!," ",E61," ",F61," ",G61," ",H61," ",I61," ",N61," ",O61," ",P61," ",Q61," ",R61," ",AE61," ",AF61," ",AG61," ",AH61," ",AI61," ",AJ61)</f>
        <v>#REF!</v>
      </c>
    </row>
    <row r="62" spans="1:41" x14ac:dyDescent="0.35">
      <c r="A62" s="1" t="s">
        <v>20</v>
      </c>
      <c r="B62" s="1">
        <v>2020</v>
      </c>
      <c r="C62" s="1">
        <v>1</v>
      </c>
      <c r="D62" s="1">
        <v>601</v>
      </c>
      <c r="E62" s="1">
        <v>6</v>
      </c>
      <c r="F62" s="1">
        <v>4</v>
      </c>
      <c r="G62" s="15">
        <v>100</v>
      </c>
      <c r="H62" s="1" t="s">
        <v>16</v>
      </c>
      <c r="I62" s="1" t="s">
        <v>28</v>
      </c>
      <c r="J62" s="7" t="s">
        <v>14</v>
      </c>
      <c r="K62" s="7" t="str">
        <f t="shared" si="0"/>
        <v>.</v>
      </c>
      <c r="L62" s="7" t="str">
        <f t="shared" si="1"/>
        <v>.</v>
      </c>
      <c r="M62" s="7" t="s">
        <v>14</v>
      </c>
      <c r="N62" s="1">
        <v>11.724137931034482</v>
      </c>
      <c r="O62" s="1">
        <v>2.4</v>
      </c>
      <c r="P62" s="1">
        <v>9.3793103448275854</v>
      </c>
      <c r="Q62" s="1">
        <v>63.791533793103447</v>
      </c>
      <c r="R62" s="1">
        <f t="shared" si="23"/>
        <v>4289.9806475862069</v>
      </c>
      <c r="S62" s="15">
        <f t="shared" si="3"/>
        <v>44.29</v>
      </c>
      <c r="T62" s="7">
        <f t="shared" si="4"/>
        <v>109.39</v>
      </c>
      <c r="U62">
        <f t="shared" si="12"/>
        <v>17.875</v>
      </c>
      <c r="V62">
        <f t="shared" si="13"/>
        <v>44.15</v>
      </c>
      <c r="W62">
        <f t="shared" si="14"/>
        <v>62.164999999999999</v>
      </c>
      <c r="X62">
        <f t="shared" si="22"/>
        <v>153.54</v>
      </c>
      <c r="Y62">
        <f t="shared" si="15"/>
        <v>574.12380413793107</v>
      </c>
      <c r="Z62">
        <f t="shared" si="5"/>
        <v>765.49840551724139</v>
      </c>
      <c r="AA62">
        <f t="shared" si="6"/>
        <v>956.87300689655171</v>
      </c>
      <c r="AB62">
        <f t="shared" si="7"/>
        <v>1415.6936137034484</v>
      </c>
      <c r="AC62">
        <f t="shared" si="8"/>
        <v>1887.591484937931</v>
      </c>
      <c r="AD62">
        <f t="shared" si="9"/>
        <v>2359.4893561724139</v>
      </c>
      <c r="AE62">
        <f t="shared" si="16"/>
        <v>487.83380413793111</v>
      </c>
      <c r="AF62">
        <f t="shared" si="17"/>
        <v>679.20840551724143</v>
      </c>
      <c r="AG62">
        <f t="shared" si="18"/>
        <v>870.58300689655175</v>
      </c>
      <c r="AH62">
        <f t="shared" si="19"/>
        <v>1202.5636137034485</v>
      </c>
      <c r="AI62">
        <f t="shared" si="20"/>
        <v>1674.4614849379309</v>
      </c>
      <c r="AJ62">
        <f t="shared" si="21"/>
        <v>2146.3593561724138</v>
      </c>
      <c r="AO62" t="e">
        <f>_xlfn.CONCAT(A62," ",B62," ",C62," ",#REF!," ",E62," ",F62," ",G62," ",H62," ",I62," ",N62," ",O62," ",P62," ",Q62," ",R62," ",AE62," ",AF62," ",AG62," ",AH62," ",AI62," ",AJ62)</f>
        <v>#REF!</v>
      </c>
    </row>
    <row r="63" spans="1:41" x14ac:dyDescent="0.35">
      <c r="A63" s="1" t="s">
        <v>20</v>
      </c>
      <c r="B63" s="1">
        <v>2020</v>
      </c>
      <c r="C63" s="1">
        <v>1</v>
      </c>
      <c r="D63" s="1">
        <v>602</v>
      </c>
      <c r="E63" s="1">
        <v>6</v>
      </c>
      <c r="F63" s="1">
        <v>5</v>
      </c>
      <c r="G63" s="15">
        <v>160</v>
      </c>
      <c r="H63" s="1" t="s">
        <v>16</v>
      </c>
      <c r="I63" s="1" t="s">
        <v>27</v>
      </c>
      <c r="J63" s="7" t="s">
        <v>14</v>
      </c>
      <c r="K63" s="7" t="str">
        <f t="shared" si="0"/>
        <v>.</v>
      </c>
      <c r="L63" s="7" t="str">
        <f t="shared" si="1"/>
        <v>.</v>
      </c>
      <c r="M63" s="7" t="s">
        <v>14</v>
      </c>
      <c r="N63" s="1">
        <v>33.333333333333329</v>
      </c>
      <c r="O63" s="1">
        <v>2.7777777777777777</v>
      </c>
      <c r="P63" s="1">
        <v>30.864197530864192</v>
      </c>
      <c r="Q63" s="1">
        <v>66.247666896551721</v>
      </c>
      <c r="R63" s="1">
        <f t="shared" si="23"/>
        <v>4455.1555987931033</v>
      </c>
      <c r="S63" s="15">
        <f t="shared" si="3"/>
        <v>70.86</v>
      </c>
      <c r="T63" s="7">
        <f t="shared" si="4"/>
        <v>175.02</v>
      </c>
      <c r="U63">
        <f t="shared" si="12"/>
        <v>0</v>
      </c>
      <c r="V63">
        <f t="shared" si="13"/>
        <v>0</v>
      </c>
      <c r="W63">
        <f t="shared" si="14"/>
        <v>70.86</v>
      </c>
      <c r="X63">
        <f t="shared" si="22"/>
        <v>175.02</v>
      </c>
      <c r="Y63">
        <f t="shared" si="15"/>
        <v>596.22900206896543</v>
      </c>
      <c r="Z63">
        <f t="shared" si="5"/>
        <v>794.97200275862065</v>
      </c>
      <c r="AA63">
        <f t="shared" si="6"/>
        <v>993.71500344827587</v>
      </c>
      <c r="AB63">
        <f t="shared" si="7"/>
        <v>1470.2013476017241</v>
      </c>
      <c r="AC63">
        <f t="shared" si="8"/>
        <v>1960.2684634689654</v>
      </c>
      <c r="AD63">
        <f t="shared" si="9"/>
        <v>2450.335579336207</v>
      </c>
      <c r="AE63">
        <f t="shared" si="16"/>
        <v>509.93900206896546</v>
      </c>
      <c r="AF63">
        <f t="shared" si="17"/>
        <v>708.68200275862068</v>
      </c>
      <c r="AG63">
        <f t="shared" si="18"/>
        <v>907.4250034482759</v>
      </c>
      <c r="AH63">
        <f t="shared" si="19"/>
        <v>1257.071347601724</v>
      </c>
      <c r="AI63">
        <f t="shared" si="20"/>
        <v>1747.1384634689653</v>
      </c>
      <c r="AJ63">
        <f t="shared" si="21"/>
        <v>2237.2055793362069</v>
      </c>
      <c r="AO63" t="e">
        <f>_xlfn.CONCAT(A63," ",B63," ",C63," ",#REF!," ",E63," ",F63," ",G63," ",H63," ",I63," ",N63," ",O63," ",P63," ",Q63," ",R63," ",AE63," ",AF63," ",AG63," ",AH63," ",AI63," ",AJ63)</f>
        <v>#REF!</v>
      </c>
    </row>
    <row r="64" spans="1:41" x14ac:dyDescent="0.35">
      <c r="A64" s="1" t="s">
        <v>20</v>
      </c>
      <c r="B64" s="1">
        <v>2020</v>
      </c>
      <c r="C64" s="1">
        <v>1</v>
      </c>
      <c r="D64" s="1">
        <v>603</v>
      </c>
      <c r="E64" s="1">
        <v>6</v>
      </c>
      <c r="F64" s="1">
        <v>1</v>
      </c>
      <c r="G64" s="15">
        <v>100</v>
      </c>
      <c r="H64" s="1" t="s">
        <v>16</v>
      </c>
      <c r="I64" s="1" t="s">
        <v>27</v>
      </c>
      <c r="J64" s="7" t="s">
        <v>14</v>
      </c>
      <c r="K64" s="7" t="str">
        <f t="shared" si="0"/>
        <v>.</v>
      </c>
      <c r="L64" s="7" t="str">
        <f t="shared" si="1"/>
        <v>.</v>
      </c>
      <c r="M64" s="7" t="s">
        <v>14</v>
      </c>
      <c r="N64" s="1">
        <v>13.793103448275861</v>
      </c>
      <c r="O64" s="1">
        <v>2.4545454545454546</v>
      </c>
      <c r="P64" s="1">
        <v>11.285266457680251</v>
      </c>
      <c r="Q64" s="1">
        <v>69.601035862068969</v>
      </c>
      <c r="R64" s="1">
        <f t="shared" si="23"/>
        <v>4680.6696617241378</v>
      </c>
      <c r="S64" s="15">
        <f t="shared" si="3"/>
        <v>44.29</v>
      </c>
      <c r="T64" s="7">
        <f t="shared" si="4"/>
        <v>109.39</v>
      </c>
      <c r="U64">
        <f t="shared" si="12"/>
        <v>0</v>
      </c>
      <c r="V64">
        <f t="shared" si="13"/>
        <v>0</v>
      </c>
      <c r="W64">
        <f t="shared" si="14"/>
        <v>44.29</v>
      </c>
      <c r="X64">
        <f t="shared" si="22"/>
        <v>109.39</v>
      </c>
      <c r="Y64">
        <f t="shared" si="15"/>
        <v>626.40932275862076</v>
      </c>
      <c r="Z64">
        <f t="shared" si="5"/>
        <v>835.21243034482768</v>
      </c>
      <c r="AA64">
        <f t="shared" si="6"/>
        <v>1044.0155379310345</v>
      </c>
      <c r="AB64">
        <f t="shared" si="7"/>
        <v>1544.6209883689655</v>
      </c>
      <c r="AC64">
        <f t="shared" si="8"/>
        <v>2059.4946511586209</v>
      </c>
      <c r="AD64">
        <f t="shared" si="9"/>
        <v>2574.368313948276</v>
      </c>
      <c r="AE64">
        <f t="shared" si="16"/>
        <v>540.1193227586208</v>
      </c>
      <c r="AF64">
        <f t="shared" si="17"/>
        <v>748.92243034482772</v>
      </c>
      <c r="AG64">
        <f t="shared" si="18"/>
        <v>957.72553793103452</v>
      </c>
      <c r="AH64">
        <f t="shared" si="19"/>
        <v>1331.4909883689656</v>
      </c>
      <c r="AI64">
        <f t="shared" si="20"/>
        <v>1846.3646511586207</v>
      </c>
      <c r="AJ64">
        <f t="shared" si="21"/>
        <v>2361.2383139482758</v>
      </c>
      <c r="AO64" t="e">
        <f>_xlfn.CONCAT(A64," ",B64," ",C64," ",#REF!," ",E64," ",F64," ",G64," ",H64," ",I64," ",N64," ",O64," ",P64," ",Q64," ",R64," ",AE64," ",AF64," ",AG64," ",AH64," ",AI64," ",AJ64)</f>
        <v>#REF!</v>
      </c>
    </row>
    <row r="65" spans="1:41" x14ac:dyDescent="0.35">
      <c r="A65" s="1" t="s">
        <v>20</v>
      </c>
      <c r="B65" s="1">
        <v>2020</v>
      </c>
      <c r="C65" s="1">
        <v>1</v>
      </c>
      <c r="D65" s="1">
        <v>604</v>
      </c>
      <c r="E65" s="1">
        <v>6</v>
      </c>
      <c r="F65" s="1">
        <v>10</v>
      </c>
      <c r="G65" s="15">
        <v>100</v>
      </c>
      <c r="H65" s="1" t="s">
        <v>17</v>
      </c>
      <c r="I65" s="1" t="s">
        <v>29</v>
      </c>
      <c r="J65" s="7">
        <v>150</v>
      </c>
      <c r="K65" s="7">
        <f t="shared" si="0"/>
        <v>326.08695652173913</v>
      </c>
      <c r="L65" s="7">
        <f t="shared" si="1"/>
        <v>366.10671936758894</v>
      </c>
      <c r="M65" s="7" t="s">
        <v>14</v>
      </c>
      <c r="N65" s="1">
        <v>3.7037037037037033</v>
      </c>
      <c r="O65" s="1">
        <v>3</v>
      </c>
      <c r="P65" s="1">
        <v>3.7037037037037033</v>
      </c>
      <c r="Q65" s="1">
        <v>78.482102068965517</v>
      </c>
      <c r="R65" s="1">
        <f t="shared" si="23"/>
        <v>5277.9213641379311</v>
      </c>
      <c r="S65" s="15">
        <f t="shared" si="3"/>
        <v>44.29</v>
      </c>
      <c r="T65" s="7">
        <f t="shared" si="4"/>
        <v>109.39</v>
      </c>
      <c r="U65">
        <f t="shared" si="12"/>
        <v>42</v>
      </c>
      <c r="V65">
        <f t="shared" si="13"/>
        <v>103.74</v>
      </c>
      <c r="W65">
        <f t="shared" si="14"/>
        <v>86.289999999999992</v>
      </c>
      <c r="X65">
        <f t="shared" si="22"/>
        <v>213.13</v>
      </c>
      <c r="Y65">
        <f t="shared" si="15"/>
        <v>706.3389186206897</v>
      </c>
      <c r="Z65">
        <f t="shared" si="5"/>
        <v>941.78522482758626</v>
      </c>
      <c r="AA65">
        <f t="shared" si="6"/>
        <v>1177.2315310344827</v>
      </c>
      <c r="AB65">
        <f t="shared" si="7"/>
        <v>1741.7140501655174</v>
      </c>
      <c r="AC65">
        <f t="shared" si="8"/>
        <v>2322.2854002206896</v>
      </c>
      <c r="AD65">
        <f t="shared" si="9"/>
        <v>2902.8567502758624</v>
      </c>
      <c r="AE65">
        <f t="shared" si="16"/>
        <v>620.04891862068973</v>
      </c>
      <c r="AF65">
        <f t="shared" si="17"/>
        <v>855.4952248275863</v>
      </c>
      <c r="AG65">
        <f t="shared" si="18"/>
        <v>1090.9415310344828</v>
      </c>
      <c r="AH65">
        <f t="shared" si="19"/>
        <v>1528.5840501655175</v>
      </c>
      <c r="AI65">
        <f t="shared" si="20"/>
        <v>2109.1554002206894</v>
      </c>
      <c r="AJ65">
        <f t="shared" si="21"/>
        <v>2689.7267502758623</v>
      </c>
      <c r="AO65" t="e">
        <f>_xlfn.CONCAT(A65," ",B65," ",C65," ",#REF!," ",E65," ",F65," ",G65," ",H65," ",I65," ",N65," ",O65," ",P65," ",Q65," ",R65," ",AE65," ",AF65," ",AG65," ",AH65," ",AI65," ",AJ65)</f>
        <v>#REF!</v>
      </c>
    </row>
    <row r="66" spans="1:41" x14ac:dyDescent="0.35">
      <c r="A66" s="1" t="s">
        <v>20</v>
      </c>
      <c r="B66" s="1">
        <v>2020</v>
      </c>
      <c r="C66" s="1">
        <v>1</v>
      </c>
      <c r="D66" s="1">
        <v>605</v>
      </c>
      <c r="E66" s="1">
        <v>6</v>
      </c>
      <c r="F66" s="1">
        <v>9</v>
      </c>
      <c r="G66" s="15">
        <v>100</v>
      </c>
      <c r="H66" s="1" t="s">
        <v>17</v>
      </c>
      <c r="I66" s="1" t="s">
        <v>27</v>
      </c>
      <c r="J66" s="7">
        <v>150</v>
      </c>
      <c r="K66" s="7">
        <f t="shared" ref="K66:K129" si="24">IF(H66="Y",(J66*100)/46,".")</f>
        <v>326.08695652173913</v>
      </c>
      <c r="L66" s="7">
        <f t="shared" ref="L66:L129" si="25">IF(H66="Y",(K66/2.2)*2.47,".")</f>
        <v>366.10671936758894</v>
      </c>
      <c r="M66" s="7" t="s">
        <v>14</v>
      </c>
      <c r="N66" s="1">
        <v>14.285714285714285</v>
      </c>
      <c r="O66" s="1">
        <v>1.875</v>
      </c>
      <c r="P66" s="1">
        <v>8.928571428571427</v>
      </c>
      <c r="Q66" s="1">
        <v>64.984009655172414</v>
      </c>
      <c r="R66" s="1">
        <f t="shared" ref="R66:R73" si="26">Q66*67.25</f>
        <v>4370.1746493103446</v>
      </c>
      <c r="S66" s="15">
        <f t="shared" ref="S66:S129" si="27">IF(G66=100,44.29,70.86)</f>
        <v>44.29</v>
      </c>
      <c r="T66" s="7">
        <f t="shared" ref="T66:T129" si="28">IF(G66=100,109.39,175.02)</f>
        <v>109.39</v>
      </c>
      <c r="U66">
        <f t="shared" si="12"/>
        <v>0</v>
      </c>
      <c r="V66">
        <f t="shared" si="13"/>
        <v>0</v>
      </c>
      <c r="W66">
        <f t="shared" si="14"/>
        <v>44.29</v>
      </c>
      <c r="X66">
        <f t="shared" si="22"/>
        <v>109.39</v>
      </c>
      <c r="Y66">
        <f t="shared" ref="Y66:Y129" si="29">$Q66*9</f>
        <v>584.85608689655169</v>
      </c>
      <c r="Z66">
        <f t="shared" ref="Z66:Z129" si="30">$Q66*12</f>
        <v>779.80811586206892</v>
      </c>
      <c r="AA66">
        <f t="shared" ref="AA66:AA129" si="31">$Q66*15</f>
        <v>974.76014482758626</v>
      </c>
      <c r="AB66">
        <f t="shared" ref="AB66:AB129" si="32">$R66*0.33</f>
        <v>1442.1576342724138</v>
      </c>
      <c r="AC66">
        <f t="shared" ref="AC66:AC129" si="33">$R66*0.44</f>
        <v>1922.8768456965518</v>
      </c>
      <c r="AD66">
        <f t="shared" ref="AD66:AD129" si="34">$R66*0.55</f>
        <v>2403.5960571206897</v>
      </c>
      <c r="AE66">
        <f t="shared" si="16"/>
        <v>498.56608689655172</v>
      </c>
      <c r="AF66">
        <f t="shared" si="17"/>
        <v>693.51811586206895</v>
      </c>
      <c r="AG66">
        <f t="shared" si="18"/>
        <v>888.4701448275863</v>
      </c>
      <c r="AH66">
        <f t="shared" si="19"/>
        <v>1229.0276342724137</v>
      </c>
      <c r="AI66">
        <f t="shared" si="20"/>
        <v>1709.7468456965516</v>
      </c>
      <c r="AJ66">
        <f t="shared" si="21"/>
        <v>2190.4660571206896</v>
      </c>
      <c r="AO66" t="e">
        <f>_xlfn.CONCAT(A66," ",B66," ",C66," ",#REF!," ",E66," ",F66," ",G66," ",H66," ",I66," ",N66," ",O66," ",P66," ",Q66," ",R66," ",AE66," ",AF66," ",AG66," ",AH66," ",AI66," ",AJ66)</f>
        <v>#REF!</v>
      </c>
    </row>
    <row r="67" spans="1:41" x14ac:dyDescent="0.35">
      <c r="A67" s="1" t="s">
        <v>20</v>
      </c>
      <c r="B67" s="1">
        <v>2020</v>
      </c>
      <c r="C67" s="1">
        <v>1</v>
      </c>
      <c r="D67" s="1">
        <v>606</v>
      </c>
      <c r="E67" s="1">
        <v>6</v>
      </c>
      <c r="F67" s="1">
        <v>16</v>
      </c>
      <c r="G67" s="15">
        <v>160</v>
      </c>
      <c r="H67" s="1" t="s">
        <v>17</v>
      </c>
      <c r="I67" s="1" t="s">
        <v>28</v>
      </c>
      <c r="J67" s="7">
        <v>150</v>
      </c>
      <c r="K67" s="7">
        <f t="shared" si="24"/>
        <v>326.08695652173913</v>
      </c>
      <c r="L67" s="7">
        <f t="shared" si="25"/>
        <v>366.10671936758894</v>
      </c>
      <c r="M67" s="7" t="s">
        <v>14</v>
      </c>
      <c r="N67" s="1">
        <v>19.215686274509807</v>
      </c>
      <c r="O67" s="1">
        <v>2.7333333333333334</v>
      </c>
      <c r="P67" s="1">
        <v>17.507625272331158</v>
      </c>
      <c r="Q67" s="1">
        <v>67.066711724137946</v>
      </c>
      <c r="R67" s="1">
        <f t="shared" si="26"/>
        <v>4510.2363634482772</v>
      </c>
      <c r="S67" s="15">
        <f t="shared" si="27"/>
        <v>70.86</v>
      </c>
      <c r="T67" s="7">
        <f t="shared" si="28"/>
        <v>175.02</v>
      </c>
      <c r="U67">
        <f t="shared" ref="U67:U130" si="35">IF(I67="Endura_R3",42,IF(I67="Cobra_V5",17.875,IF((AND(I67="Endura_Sporecaster",M67="Y")),42,0)))</f>
        <v>17.875</v>
      </c>
      <c r="V67">
        <f t="shared" ref="V67:V130" si="36">IF(I67="Endura_R3",103.74,IF(I67="Cobra_V5",44.15,IF((AND(I67="Endura_Sporecaster",M67="Y")),103.74,0)))</f>
        <v>44.15</v>
      </c>
      <c r="W67">
        <f t="shared" ref="W67:W130" si="37">SUM(S67,U67)</f>
        <v>88.734999999999999</v>
      </c>
      <c r="X67">
        <f t="shared" ref="X67:X130" si="38">SUM(T67,V67)</f>
        <v>219.17000000000002</v>
      </c>
      <c r="Y67">
        <f t="shared" si="29"/>
        <v>603.60040551724148</v>
      </c>
      <c r="Z67">
        <f t="shared" si="30"/>
        <v>804.80054068965535</v>
      </c>
      <c r="AA67">
        <f t="shared" si="31"/>
        <v>1006.0006758620692</v>
      </c>
      <c r="AB67">
        <f t="shared" si="32"/>
        <v>1488.3779999379315</v>
      </c>
      <c r="AC67">
        <f t="shared" si="33"/>
        <v>1984.503999917242</v>
      </c>
      <c r="AD67">
        <f t="shared" si="34"/>
        <v>2480.6299998965528</v>
      </c>
      <c r="AE67">
        <f t="shared" ref="AE67:AE130" si="39">Y67-$W$2</f>
        <v>517.31040551724152</v>
      </c>
      <c r="AF67">
        <f t="shared" ref="AF67:AF130" si="40">Z67-$W$2</f>
        <v>718.51054068965539</v>
      </c>
      <c r="AG67">
        <f t="shared" ref="AG67:AG130" si="41">AA67-$W$2</f>
        <v>919.71067586206925</v>
      </c>
      <c r="AH67">
        <f t="shared" ref="AH67:AH130" si="42">AB67-$X$2</f>
        <v>1275.2479999379316</v>
      </c>
      <c r="AI67">
        <f t="shared" ref="AI67:AI130" si="43">AC67-$X$2</f>
        <v>1771.3739999172421</v>
      </c>
      <c r="AJ67">
        <f t="shared" ref="AJ67:AJ130" si="44">AD67-$X$2</f>
        <v>2267.4999998965527</v>
      </c>
      <c r="AO67" t="e">
        <f>_xlfn.CONCAT(A67," ",B67," ",C67," ",#REF!," ",E67," ",F67," ",G67," ",H67," ",I67," ",N67," ",O67," ",P67," ",Q67," ",R67," ",AE67," ",AF67," ",AG67," ",AH67," ",AI67," ",AJ67)</f>
        <v>#REF!</v>
      </c>
    </row>
    <row r="68" spans="1:41" x14ac:dyDescent="0.35">
      <c r="A68" s="1" t="s">
        <v>20</v>
      </c>
      <c r="B68" s="1">
        <v>2020</v>
      </c>
      <c r="C68" s="1">
        <v>1</v>
      </c>
      <c r="D68" s="1">
        <v>607</v>
      </c>
      <c r="E68" s="1">
        <v>6</v>
      </c>
      <c r="F68" s="1">
        <v>6</v>
      </c>
      <c r="G68" s="1">
        <v>160</v>
      </c>
      <c r="H68" s="7" t="s">
        <v>16</v>
      </c>
      <c r="I68" s="1" t="s">
        <v>29</v>
      </c>
      <c r="J68" s="7" t="s">
        <v>14</v>
      </c>
      <c r="K68" s="7" t="str">
        <f t="shared" si="24"/>
        <v>.</v>
      </c>
      <c r="L68" s="7" t="str">
        <f t="shared" si="25"/>
        <v>.</v>
      </c>
      <c r="M68" s="7" t="s">
        <v>14</v>
      </c>
      <c r="N68" s="1">
        <v>4.7619047619047619</v>
      </c>
      <c r="O68" s="1">
        <v>2.1428571428571428</v>
      </c>
      <c r="P68" s="1">
        <v>3.4013605442176873</v>
      </c>
      <c r="Q68" s="1">
        <v>67.2922724137931</v>
      </c>
      <c r="R68" s="1">
        <f t="shared" si="26"/>
        <v>4525.405319827586</v>
      </c>
      <c r="S68" s="15">
        <f t="shared" si="27"/>
        <v>70.86</v>
      </c>
      <c r="T68" s="7">
        <f t="shared" si="28"/>
        <v>175.02</v>
      </c>
      <c r="U68">
        <f t="shared" si="35"/>
        <v>42</v>
      </c>
      <c r="V68">
        <f t="shared" si="36"/>
        <v>103.74</v>
      </c>
      <c r="W68">
        <f t="shared" si="37"/>
        <v>112.86</v>
      </c>
      <c r="X68">
        <f t="shared" si="38"/>
        <v>278.76</v>
      </c>
      <c r="Y68">
        <f t="shared" si="29"/>
        <v>605.63045172413786</v>
      </c>
      <c r="Z68">
        <f t="shared" si="30"/>
        <v>807.50726896551714</v>
      </c>
      <c r="AA68">
        <f t="shared" si="31"/>
        <v>1009.3840862068965</v>
      </c>
      <c r="AB68">
        <f t="shared" si="32"/>
        <v>1493.3837555431035</v>
      </c>
      <c r="AC68">
        <f t="shared" si="33"/>
        <v>1991.1783407241378</v>
      </c>
      <c r="AD68">
        <f t="shared" si="34"/>
        <v>2488.9729259051724</v>
      </c>
      <c r="AE68">
        <f t="shared" si="39"/>
        <v>519.34045172413789</v>
      </c>
      <c r="AF68">
        <f t="shared" si="40"/>
        <v>721.21726896551718</v>
      </c>
      <c r="AG68">
        <f t="shared" si="41"/>
        <v>923.09408620689658</v>
      </c>
      <c r="AH68">
        <f t="shared" si="42"/>
        <v>1280.2537555431036</v>
      </c>
      <c r="AI68">
        <f t="shared" si="43"/>
        <v>1778.0483407241377</v>
      </c>
      <c r="AJ68">
        <f t="shared" si="44"/>
        <v>2275.8429259051723</v>
      </c>
      <c r="AO68" t="e">
        <f>_xlfn.CONCAT(A68," ",B68," ",C68," ",#REF!," ",E68," ",F68," ",G68," ",H68," ",I68," ",N68," ",O68," ",P68," ",Q68," ",R68," ",AE68," ",AF68," ",AG68," ",AH68," ",AI68," ",AJ68)</f>
        <v>#REF!</v>
      </c>
    </row>
    <row r="69" spans="1:41" x14ac:dyDescent="0.35">
      <c r="A69" s="1" t="s">
        <v>20</v>
      </c>
      <c r="B69" s="1">
        <v>2020</v>
      </c>
      <c r="C69" s="1">
        <v>1</v>
      </c>
      <c r="D69" s="1">
        <v>608</v>
      </c>
      <c r="E69" s="1">
        <v>6</v>
      </c>
      <c r="F69" s="1">
        <v>8</v>
      </c>
      <c r="G69" s="1">
        <v>160</v>
      </c>
      <c r="H69" s="7" t="s">
        <v>16</v>
      </c>
      <c r="I69" s="1" t="s">
        <v>28</v>
      </c>
      <c r="J69" s="7" t="s">
        <v>14</v>
      </c>
      <c r="K69" s="7" t="str">
        <f t="shared" si="24"/>
        <v>.</v>
      </c>
      <c r="L69" s="7" t="str">
        <f t="shared" si="25"/>
        <v>.</v>
      </c>
      <c r="M69" s="7" t="s">
        <v>14</v>
      </c>
      <c r="N69" s="1">
        <v>9.8591549295774641</v>
      </c>
      <c r="O69" s="1">
        <v>2.7333333333333334</v>
      </c>
      <c r="P69" s="1">
        <v>8.9827856025039114</v>
      </c>
      <c r="Q69" s="1">
        <v>68.408726896551727</v>
      </c>
      <c r="R69" s="1">
        <f t="shared" si="26"/>
        <v>4600.4868837931035</v>
      </c>
      <c r="S69" s="15">
        <f t="shared" si="27"/>
        <v>70.86</v>
      </c>
      <c r="T69" s="7">
        <f t="shared" si="28"/>
        <v>175.02</v>
      </c>
      <c r="U69">
        <f t="shared" si="35"/>
        <v>17.875</v>
      </c>
      <c r="V69">
        <f t="shared" si="36"/>
        <v>44.15</v>
      </c>
      <c r="W69">
        <f t="shared" si="37"/>
        <v>88.734999999999999</v>
      </c>
      <c r="X69">
        <f t="shared" si="38"/>
        <v>219.17000000000002</v>
      </c>
      <c r="Y69">
        <f t="shared" si="29"/>
        <v>615.6785420689655</v>
      </c>
      <c r="Z69">
        <f t="shared" si="30"/>
        <v>820.90472275862066</v>
      </c>
      <c r="AA69">
        <f t="shared" si="31"/>
        <v>1026.1309034482758</v>
      </c>
      <c r="AB69">
        <f t="shared" si="32"/>
        <v>1518.1606716517242</v>
      </c>
      <c r="AC69">
        <f t="shared" si="33"/>
        <v>2024.2142288689656</v>
      </c>
      <c r="AD69">
        <f t="shared" si="34"/>
        <v>2530.2677860862073</v>
      </c>
      <c r="AE69">
        <f t="shared" si="39"/>
        <v>529.38854206896553</v>
      </c>
      <c r="AF69">
        <f t="shared" si="40"/>
        <v>734.6147227586207</v>
      </c>
      <c r="AG69">
        <f t="shared" si="41"/>
        <v>939.84090344827587</v>
      </c>
      <c r="AH69">
        <f t="shared" si="42"/>
        <v>1305.0306716517243</v>
      </c>
      <c r="AI69">
        <f t="shared" si="43"/>
        <v>1811.0842288689655</v>
      </c>
      <c r="AJ69">
        <f t="shared" si="44"/>
        <v>2317.1377860862071</v>
      </c>
      <c r="AO69" t="e">
        <f>_xlfn.CONCAT(A69," ",B69," ",C69," ",#REF!," ",E69," ",F69," ",G69," ",H69," ",I69," ",N69," ",O69," ",P69," ",Q69," ",R69," ",AE69," ",AF69," ",AG69," ",AH69," ",AI69," ",AJ69)</f>
        <v>#REF!</v>
      </c>
    </row>
    <row r="70" spans="1:41" x14ac:dyDescent="0.35">
      <c r="A70" s="1" t="s">
        <v>20</v>
      </c>
      <c r="B70" s="1">
        <v>2020</v>
      </c>
      <c r="C70" s="1">
        <v>1</v>
      </c>
      <c r="D70" s="1">
        <v>609</v>
      </c>
      <c r="E70" s="7">
        <v>6</v>
      </c>
      <c r="F70" s="1">
        <v>2</v>
      </c>
      <c r="G70" s="1">
        <v>100</v>
      </c>
      <c r="H70" s="7" t="s">
        <v>16</v>
      </c>
      <c r="I70" s="1" t="s">
        <v>29</v>
      </c>
      <c r="J70" s="7" t="s">
        <v>14</v>
      </c>
      <c r="K70" s="7" t="str">
        <f t="shared" si="24"/>
        <v>.</v>
      </c>
      <c r="L70" s="7" t="str">
        <f t="shared" si="25"/>
        <v>.</v>
      </c>
      <c r="M70" s="7" t="s">
        <v>14</v>
      </c>
      <c r="N70" s="1">
        <v>2.5</v>
      </c>
      <c r="O70" s="1">
        <v>2.3333333333333335</v>
      </c>
      <c r="P70" s="1">
        <v>1.9444444444444444</v>
      </c>
      <c r="Q70" s="1">
        <v>79.31675172413793</v>
      </c>
      <c r="R70" s="1">
        <f t="shared" si="26"/>
        <v>5334.0515534482756</v>
      </c>
      <c r="S70" s="15">
        <f t="shared" si="27"/>
        <v>44.29</v>
      </c>
      <c r="T70" s="7">
        <f t="shared" si="28"/>
        <v>109.39</v>
      </c>
      <c r="U70">
        <f t="shared" si="35"/>
        <v>42</v>
      </c>
      <c r="V70">
        <f t="shared" si="36"/>
        <v>103.74</v>
      </c>
      <c r="W70">
        <f t="shared" si="37"/>
        <v>86.289999999999992</v>
      </c>
      <c r="X70">
        <f t="shared" si="38"/>
        <v>213.13</v>
      </c>
      <c r="Y70">
        <f t="shared" si="29"/>
        <v>713.85076551724137</v>
      </c>
      <c r="Z70">
        <f t="shared" si="30"/>
        <v>951.80102068965516</v>
      </c>
      <c r="AA70">
        <f t="shared" si="31"/>
        <v>1189.751275862069</v>
      </c>
      <c r="AB70">
        <f t="shared" si="32"/>
        <v>1760.237012637931</v>
      </c>
      <c r="AC70">
        <f t="shared" si="33"/>
        <v>2346.9826835172412</v>
      </c>
      <c r="AD70">
        <f t="shared" si="34"/>
        <v>2933.7283543965518</v>
      </c>
      <c r="AE70">
        <f t="shared" si="39"/>
        <v>627.56076551724141</v>
      </c>
      <c r="AF70">
        <f t="shared" si="40"/>
        <v>865.5110206896552</v>
      </c>
      <c r="AG70">
        <f t="shared" si="41"/>
        <v>1103.461275862069</v>
      </c>
      <c r="AH70">
        <f t="shared" si="42"/>
        <v>1547.1070126379309</v>
      </c>
      <c r="AI70">
        <f t="shared" si="43"/>
        <v>2133.8526835172411</v>
      </c>
      <c r="AJ70">
        <f t="shared" si="44"/>
        <v>2720.5983543965517</v>
      </c>
      <c r="AO70" t="e">
        <f>_xlfn.CONCAT(A70," ",B70," ",C70," ",#REF!," ",E70," ",F70," ",G70," ",H70," ",I70," ",N70," ",O70," ",P70," ",Q70," ",R70," ",AE70," ",AF70," ",AG70," ",AH70," ",AI70," ",AJ70)</f>
        <v>#REF!</v>
      </c>
    </row>
    <row r="71" spans="1:41" x14ac:dyDescent="0.35">
      <c r="A71" s="1" t="s">
        <v>20</v>
      </c>
      <c r="B71" s="1">
        <v>2020</v>
      </c>
      <c r="C71" s="1">
        <v>1</v>
      </c>
      <c r="D71" s="1">
        <v>610</v>
      </c>
      <c r="E71" s="7">
        <v>6</v>
      </c>
      <c r="F71" s="1">
        <v>13</v>
      </c>
      <c r="G71" s="1">
        <v>160</v>
      </c>
      <c r="H71" s="7" t="s">
        <v>17</v>
      </c>
      <c r="I71" s="1" t="s">
        <v>27</v>
      </c>
      <c r="J71" s="7">
        <v>150</v>
      </c>
      <c r="K71" s="7">
        <f t="shared" si="24"/>
        <v>326.08695652173913</v>
      </c>
      <c r="L71" s="7">
        <f t="shared" si="25"/>
        <v>366.10671936758894</v>
      </c>
      <c r="M71" s="7" t="s">
        <v>14</v>
      </c>
      <c r="N71" s="1">
        <v>23.478260869565219</v>
      </c>
      <c r="O71" s="1">
        <v>2.6363636363636362</v>
      </c>
      <c r="P71" s="1">
        <v>20.632411067193676</v>
      </c>
      <c r="Q71" s="1">
        <v>63.415933103448282</v>
      </c>
      <c r="R71" s="1">
        <f t="shared" si="26"/>
        <v>4264.7215012068973</v>
      </c>
      <c r="S71" s="15">
        <f t="shared" si="27"/>
        <v>70.86</v>
      </c>
      <c r="T71" s="7">
        <f t="shared" si="28"/>
        <v>175.02</v>
      </c>
      <c r="U71">
        <f t="shared" si="35"/>
        <v>0</v>
      </c>
      <c r="V71">
        <f t="shared" si="36"/>
        <v>0</v>
      </c>
      <c r="W71">
        <f t="shared" si="37"/>
        <v>70.86</v>
      </c>
      <c r="X71">
        <f t="shared" si="38"/>
        <v>175.02</v>
      </c>
      <c r="Y71">
        <f t="shared" si="29"/>
        <v>570.74339793103456</v>
      </c>
      <c r="Z71">
        <f t="shared" si="30"/>
        <v>760.99119724137938</v>
      </c>
      <c r="AA71">
        <f t="shared" si="31"/>
        <v>951.2389965517242</v>
      </c>
      <c r="AB71">
        <f t="shared" si="32"/>
        <v>1407.3580953982762</v>
      </c>
      <c r="AC71">
        <f t="shared" si="33"/>
        <v>1876.4774605310349</v>
      </c>
      <c r="AD71">
        <f t="shared" si="34"/>
        <v>2345.5968256637939</v>
      </c>
      <c r="AE71">
        <f t="shared" si="39"/>
        <v>484.4533979310346</v>
      </c>
      <c r="AF71">
        <f t="shared" si="40"/>
        <v>674.70119724137942</v>
      </c>
      <c r="AG71">
        <f t="shared" si="41"/>
        <v>864.94899655172424</v>
      </c>
      <c r="AH71">
        <f t="shared" si="42"/>
        <v>1194.2280953982763</v>
      </c>
      <c r="AI71">
        <f t="shared" si="43"/>
        <v>1663.3474605310348</v>
      </c>
      <c r="AJ71">
        <f t="shared" si="44"/>
        <v>2132.4668256637938</v>
      </c>
      <c r="AO71" t="e">
        <f>_xlfn.CONCAT(A71," ",B71," ",C71," ",#REF!," ",E71," ",F71," ",G71," ",H71," ",I71," ",N71," ",O71," ",P71," ",Q71," ",R71," ",AE71," ",AF71," ",AG71," ",AH71," ",AI71," ",AJ71)</f>
        <v>#REF!</v>
      </c>
    </row>
    <row r="72" spans="1:41" x14ac:dyDescent="0.35">
      <c r="A72" s="1" t="s">
        <v>20</v>
      </c>
      <c r="B72" s="1">
        <v>2020</v>
      </c>
      <c r="C72" s="1">
        <v>1</v>
      </c>
      <c r="D72" s="1">
        <v>611</v>
      </c>
      <c r="E72" s="7">
        <v>6</v>
      </c>
      <c r="F72" s="1">
        <v>14</v>
      </c>
      <c r="G72" s="1">
        <v>160</v>
      </c>
      <c r="H72" s="7" t="s">
        <v>17</v>
      </c>
      <c r="I72" s="1" t="s">
        <v>29</v>
      </c>
      <c r="J72" s="7">
        <v>150</v>
      </c>
      <c r="K72" s="7">
        <f t="shared" si="24"/>
        <v>326.08695652173913</v>
      </c>
      <c r="L72" s="7">
        <f t="shared" si="25"/>
        <v>366.10671936758894</v>
      </c>
      <c r="M72" s="7" t="s">
        <v>14</v>
      </c>
      <c r="N72" s="1">
        <v>3.1872509960159361</v>
      </c>
      <c r="O72" s="1">
        <v>2.1428571428571428</v>
      </c>
      <c r="P72" s="1">
        <v>2.2766078542970973</v>
      </c>
      <c r="Q72" s="1">
        <v>63.043336551724146</v>
      </c>
      <c r="R72" s="1">
        <f t="shared" si="26"/>
        <v>4239.6643831034489</v>
      </c>
      <c r="S72" s="15">
        <f t="shared" si="27"/>
        <v>70.86</v>
      </c>
      <c r="T72" s="7">
        <f t="shared" si="28"/>
        <v>175.02</v>
      </c>
      <c r="U72">
        <f t="shared" si="35"/>
        <v>42</v>
      </c>
      <c r="V72">
        <f t="shared" si="36"/>
        <v>103.74</v>
      </c>
      <c r="W72">
        <f t="shared" si="37"/>
        <v>112.86</v>
      </c>
      <c r="X72">
        <f t="shared" si="38"/>
        <v>278.76</v>
      </c>
      <c r="Y72">
        <f t="shared" si="29"/>
        <v>567.39002896551733</v>
      </c>
      <c r="Z72">
        <f t="shared" si="30"/>
        <v>756.52003862068977</v>
      </c>
      <c r="AA72">
        <f t="shared" si="31"/>
        <v>945.65004827586222</v>
      </c>
      <c r="AB72">
        <f t="shared" si="32"/>
        <v>1399.0892464241383</v>
      </c>
      <c r="AC72">
        <f t="shared" si="33"/>
        <v>1865.4523285655175</v>
      </c>
      <c r="AD72">
        <f t="shared" si="34"/>
        <v>2331.8154107068972</v>
      </c>
      <c r="AE72">
        <f t="shared" si="39"/>
        <v>481.10002896551737</v>
      </c>
      <c r="AF72">
        <f t="shared" si="40"/>
        <v>670.23003862068981</v>
      </c>
      <c r="AG72">
        <f t="shared" si="41"/>
        <v>859.36004827586225</v>
      </c>
      <c r="AH72">
        <f t="shared" si="42"/>
        <v>1185.9592464241382</v>
      </c>
      <c r="AI72">
        <f t="shared" si="43"/>
        <v>1652.3223285655176</v>
      </c>
      <c r="AJ72">
        <f t="shared" si="44"/>
        <v>2118.6854107068971</v>
      </c>
      <c r="AO72" t="e">
        <f>_xlfn.CONCAT(A72," ",B72," ",C72," ",#REF!," ",E72," ",F72," ",G72," ",H72," ",I72," ",N72," ",O72," ",P72," ",Q72," ",R72," ",AE72," ",AF72," ",AG72," ",AH72," ",AI72," ",AJ72)</f>
        <v>#REF!</v>
      </c>
    </row>
    <row r="73" spans="1:41" x14ac:dyDescent="0.35">
      <c r="A73" s="1" t="s">
        <v>20</v>
      </c>
      <c r="B73" s="1">
        <v>2020</v>
      </c>
      <c r="C73" s="1">
        <v>1</v>
      </c>
      <c r="D73" s="1">
        <v>612</v>
      </c>
      <c r="E73" s="7">
        <v>6</v>
      </c>
      <c r="F73" s="1">
        <v>12</v>
      </c>
      <c r="G73" s="1">
        <v>100</v>
      </c>
      <c r="H73" s="7" t="s">
        <v>17</v>
      </c>
      <c r="I73" s="1" t="s">
        <v>28</v>
      </c>
      <c r="J73" s="7">
        <v>150</v>
      </c>
      <c r="K73" s="7">
        <f t="shared" si="24"/>
        <v>326.08695652173913</v>
      </c>
      <c r="L73" s="7">
        <f t="shared" si="25"/>
        <v>366.10671936758894</v>
      </c>
      <c r="M73" s="7" t="s">
        <v>14</v>
      </c>
      <c r="N73" s="1">
        <v>11.585365853658537</v>
      </c>
      <c r="O73" s="1">
        <v>2.6</v>
      </c>
      <c r="P73" s="1">
        <v>10.040650406504065</v>
      </c>
      <c r="Q73" s="1">
        <v>70.942383448275862</v>
      </c>
      <c r="R73" s="1">
        <f t="shared" si="26"/>
        <v>4770.8752868965521</v>
      </c>
      <c r="S73" s="15">
        <f t="shared" si="27"/>
        <v>44.29</v>
      </c>
      <c r="T73" s="7">
        <f t="shared" si="28"/>
        <v>109.39</v>
      </c>
      <c r="U73">
        <f t="shared" si="35"/>
        <v>17.875</v>
      </c>
      <c r="V73">
        <f t="shared" si="36"/>
        <v>44.15</v>
      </c>
      <c r="W73">
        <f t="shared" si="37"/>
        <v>62.164999999999999</v>
      </c>
      <c r="X73">
        <f t="shared" si="38"/>
        <v>153.54</v>
      </c>
      <c r="Y73">
        <f t="shared" si="29"/>
        <v>638.4814510344828</v>
      </c>
      <c r="Z73">
        <f t="shared" si="30"/>
        <v>851.3086013793104</v>
      </c>
      <c r="AA73">
        <f t="shared" si="31"/>
        <v>1064.1357517241379</v>
      </c>
      <c r="AB73">
        <f t="shared" si="32"/>
        <v>1574.3888446758622</v>
      </c>
      <c r="AC73">
        <f t="shared" si="33"/>
        <v>2099.1851262344831</v>
      </c>
      <c r="AD73">
        <f t="shared" si="34"/>
        <v>2623.9814077931037</v>
      </c>
      <c r="AE73">
        <f t="shared" si="39"/>
        <v>552.19145103448284</v>
      </c>
      <c r="AF73">
        <f t="shared" si="40"/>
        <v>765.01860137931044</v>
      </c>
      <c r="AG73">
        <f t="shared" si="41"/>
        <v>977.84575172413793</v>
      </c>
      <c r="AH73">
        <f t="shared" si="42"/>
        <v>1361.2588446758623</v>
      </c>
      <c r="AI73">
        <f t="shared" si="43"/>
        <v>1886.0551262344829</v>
      </c>
      <c r="AJ73">
        <f t="shared" si="44"/>
        <v>2410.8514077931036</v>
      </c>
      <c r="AO73" t="e">
        <f>_xlfn.CONCAT(A73," ",B73," ",C73," ",#REF!," ",E73," ",F73," ",G73," ",H73," ",I73," ",N73," ",O73," ",P73," ",Q73," ",R73," ",AE73," ",AF73," ",AG73," ",AH73," ",AI73," ",AJ73)</f>
        <v>#REF!</v>
      </c>
    </row>
    <row r="74" spans="1:41" x14ac:dyDescent="0.35">
      <c r="A74" s="1" t="s">
        <v>25</v>
      </c>
      <c r="B74" s="1">
        <v>2020</v>
      </c>
      <c r="C74" s="1">
        <v>2</v>
      </c>
      <c r="D74" s="1">
        <v>101</v>
      </c>
      <c r="E74" s="7">
        <v>1</v>
      </c>
      <c r="F74" s="1">
        <v>11</v>
      </c>
      <c r="G74" s="1">
        <v>100</v>
      </c>
      <c r="H74" s="7" t="s">
        <v>17</v>
      </c>
      <c r="I74" s="1" t="s">
        <v>30</v>
      </c>
      <c r="J74" s="7">
        <v>110</v>
      </c>
      <c r="K74" s="7">
        <f t="shared" si="24"/>
        <v>239.13043478260869</v>
      </c>
      <c r="L74" s="7">
        <f t="shared" si="25"/>
        <v>268.47826086956519</v>
      </c>
      <c r="M74" s="7" t="s">
        <v>17</v>
      </c>
      <c r="N74" s="1">
        <v>0</v>
      </c>
      <c r="O74" s="1" t="s">
        <v>14</v>
      </c>
      <c r="P74" s="1" t="s">
        <v>14</v>
      </c>
      <c r="Q74" s="1">
        <v>77.08</v>
      </c>
      <c r="R74" s="1">
        <v>5183.7647939999997</v>
      </c>
      <c r="S74" s="15">
        <f t="shared" si="27"/>
        <v>44.29</v>
      </c>
      <c r="T74" s="7">
        <f t="shared" si="28"/>
        <v>109.39</v>
      </c>
      <c r="U74">
        <f t="shared" si="35"/>
        <v>42</v>
      </c>
      <c r="V74">
        <f t="shared" si="36"/>
        <v>103.74</v>
      </c>
      <c r="W74">
        <f t="shared" si="37"/>
        <v>86.289999999999992</v>
      </c>
      <c r="X74">
        <f t="shared" si="38"/>
        <v>213.13</v>
      </c>
      <c r="Y74">
        <f t="shared" si="29"/>
        <v>693.72</v>
      </c>
      <c r="Z74">
        <f t="shared" si="30"/>
        <v>924.96</v>
      </c>
      <c r="AA74">
        <f t="shared" si="31"/>
        <v>1156.2</v>
      </c>
      <c r="AB74">
        <f t="shared" si="32"/>
        <v>1710.64238202</v>
      </c>
      <c r="AC74">
        <f t="shared" si="33"/>
        <v>2280.85650936</v>
      </c>
      <c r="AD74">
        <f t="shared" si="34"/>
        <v>2851.0706367000003</v>
      </c>
      <c r="AE74">
        <f t="shared" si="39"/>
        <v>607.43000000000006</v>
      </c>
      <c r="AF74">
        <f t="shared" si="40"/>
        <v>838.67000000000007</v>
      </c>
      <c r="AG74">
        <f t="shared" si="41"/>
        <v>1069.9100000000001</v>
      </c>
      <c r="AH74">
        <f t="shared" si="42"/>
        <v>1497.5123820200001</v>
      </c>
      <c r="AI74">
        <f t="shared" si="43"/>
        <v>2067.7265093599999</v>
      </c>
      <c r="AJ74">
        <f t="shared" si="44"/>
        <v>2637.9406367000001</v>
      </c>
      <c r="AO74" t="e">
        <f>_xlfn.CONCAT(A74," ",B74," ",C74," ",#REF!," ",E74," ",F74," ",G74," ",H74," ",I74," ",N74," ",O74," ",P74," ",Q74," ",R74," ",AE74," ",AF74," ",AG74," ",AH74," ",AI74," ",AJ74)</f>
        <v>#REF!</v>
      </c>
    </row>
    <row r="75" spans="1:41" x14ac:dyDescent="0.35">
      <c r="A75" s="1" t="s">
        <v>25</v>
      </c>
      <c r="B75" s="1">
        <v>2020</v>
      </c>
      <c r="C75" s="1">
        <v>2</v>
      </c>
      <c r="D75" s="1">
        <v>102</v>
      </c>
      <c r="E75" s="7">
        <v>1</v>
      </c>
      <c r="F75" s="1">
        <v>8</v>
      </c>
      <c r="G75" s="1">
        <v>160</v>
      </c>
      <c r="H75" s="7" t="s">
        <v>16</v>
      </c>
      <c r="I75" s="1" t="s">
        <v>28</v>
      </c>
      <c r="J75" s="7" t="s">
        <v>14</v>
      </c>
      <c r="K75" s="7" t="str">
        <f t="shared" si="24"/>
        <v>.</v>
      </c>
      <c r="L75" s="7" t="str">
        <f t="shared" si="25"/>
        <v>.</v>
      </c>
      <c r="M75" s="7" t="s">
        <v>14</v>
      </c>
      <c r="N75" s="1">
        <v>0</v>
      </c>
      <c r="O75" s="1" t="s">
        <v>14</v>
      </c>
      <c r="P75" s="1" t="s">
        <v>14</v>
      </c>
      <c r="Q75" s="1">
        <v>79.02</v>
      </c>
      <c r="R75" s="1">
        <v>5313.8616760000004</v>
      </c>
      <c r="S75" s="15">
        <f t="shared" si="27"/>
        <v>70.86</v>
      </c>
      <c r="T75" s="7">
        <f t="shared" si="28"/>
        <v>175.02</v>
      </c>
      <c r="U75">
        <f t="shared" si="35"/>
        <v>17.875</v>
      </c>
      <c r="V75">
        <f t="shared" si="36"/>
        <v>44.15</v>
      </c>
      <c r="W75">
        <f t="shared" si="37"/>
        <v>88.734999999999999</v>
      </c>
      <c r="X75">
        <f t="shared" si="38"/>
        <v>219.17000000000002</v>
      </c>
      <c r="Y75">
        <f t="shared" si="29"/>
        <v>711.18</v>
      </c>
      <c r="Z75">
        <f t="shared" si="30"/>
        <v>948.24</v>
      </c>
      <c r="AA75">
        <f t="shared" si="31"/>
        <v>1185.3</v>
      </c>
      <c r="AB75">
        <f t="shared" si="32"/>
        <v>1753.5743530800003</v>
      </c>
      <c r="AC75">
        <f t="shared" si="33"/>
        <v>2338.09913744</v>
      </c>
      <c r="AD75">
        <f t="shared" si="34"/>
        <v>2922.6239218000005</v>
      </c>
      <c r="AE75">
        <f t="shared" si="39"/>
        <v>624.89</v>
      </c>
      <c r="AF75">
        <f t="shared" si="40"/>
        <v>861.95</v>
      </c>
      <c r="AG75">
        <f t="shared" si="41"/>
        <v>1099.01</v>
      </c>
      <c r="AH75">
        <f t="shared" si="42"/>
        <v>1540.4443530800004</v>
      </c>
      <c r="AI75">
        <f t="shared" si="43"/>
        <v>2124.9691374399999</v>
      </c>
      <c r="AJ75">
        <f t="shared" si="44"/>
        <v>2709.4939218000004</v>
      </c>
      <c r="AO75" t="e">
        <f>_xlfn.CONCAT(A75," ",B75," ",C75," ",#REF!," ",E75," ",F75," ",G75," ",H75," ",I75," ",N75," ",O75," ",P75," ",Q75," ",R75," ",AE75," ",AF75," ",AG75," ",AH75," ",AI75," ",AJ75)</f>
        <v>#REF!</v>
      </c>
    </row>
    <row r="76" spans="1:41" x14ac:dyDescent="0.35">
      <c r="A76" s="1" t="s">
        <v>25</v>
      </c>
      <c r="B76" s="1">
        <v>2020</v>
      </c>
      <c r="C76" s="1">
        <v>2</v>
      </c>
      <c r="D76" s="1">
        <v>103</v>
      </c>
      <c r="E76" s="7">
        <v>1</v>
      </c>
      <c r="F76" s="1">
        <v>1</v>
      </c>
      <c r="G76" s="1">
        <v>100</v>
      </c>
      <c r="H76" s="7" t="s">
        <v>16</v>
      </c>
      <c r="I76" s="1" t="s">
        <v>27</v>
      </c>
      <c r="J76" s="7" t="s">
        <v>14</v>
      </c>
      <c r="K76" s="7" t="str">
        <f t="shared" si="24"/>
        <v>.</v>
      </c>
      <c r="L76" s="7" t="str">
        <f t="shared" si="25"/>
        <v>.</v>
      </c>
      <c r="M76" s="7" t="s">
        <v>14</v>
      </c>
      <c r="N76" s="1">
        <v>0</v>
      </c>
      <c r="O76" s="1" t="s">
        <v>14</v>
      </c>
      <c r="P76" s="1" t="s">
        <v>14</v>
      </c>
      <c r="Q76" s="1">
        <v>71.44</v>
      </c>
      <c r="R76" s="1">
        <v>4804.2749739999999</v>
      </c>
      <c r="S76" s="15">
        <f t="shared" si="27"/>
        <v>44.29</v>
      </c>
      <c r="T76" s="7">
        <f t="shared" si="28"/>
        <v>109.39</v>
      </c>
      <c r="U76">
        <f t="shared" si="35"/>
        <v>0</v>
      </c>
      <c r="V76">
        <f t="shared" si="36"/>
        <v>0</v>
      </c>
      <c r="W76">
        <f t="shared" si="37"/>
        <v>44.29</v>
      </c>
      <c r="X76">
        <f t="shared" si="38"/>
        <v>109.39</v>
      </c>
      <c r="Y76">
        <f t="shared" si="29"/>
        <v>642.96</v>
      </c>
      <c r="Z76">
        <f t="shared" si="30"/>
        <v>857.28</v>
      </c>
      <c r="AA76">
        <f t="shared" si="31"/>
        <v>1071.5999999999999</v>
      </c>
      <c r="AB76">
        <f t="shared" si="32"/>
        <v>1585.41074142</v>
      </c>
      <c r="AC76">
        <f t="shared" si="33"/>
        <v>2113.8809885599999</v>
      </c>
      <c r="AD76">
        <f t="shared" si="34"/>
        <v>2642.3512357</v>
      </c>
      <c r="AE76">
        <f t="shared" si="39"/>
        <v>556.67000000000007</v>
      </c>
      <c r="AF76">
        <f t="shared" si="40"/>
        <v>770.99</v>
      </c>
      <c r="AG76">
        <f t="shared" si="41"/>
        <v>985.31</v>
      </c>
      <c r="AH76">
        <f t="shared" si="42"/>
        <v>1372.2807414200001</v>
      </c>
      <c r="AI76">
        <f t="shared" si="43"/>
        <v>1900.7509885599998</v>
      </c>
      <c r="AJ76">
        <f t="shared" si="44"/>
        <v>2429.2212356999999</v>
      </c>
      <c r="AO76" t="e">
        <f>_xlfn.CONCAT(A76," ",B76," ",C76," ",#REF!," ",E76," ",F76," ",G76," ",H76," ",I76," ",N76," ",O76," ",P76," ",Q76," ",R76," ",AE76," ",AF76," ",AG76," ",AH76," ",AI76," ",AJ76)</f>
        <v>#REF!</v>
      </c>
    </row>
    <row r="77" spans="1:41" x14ac:dyDescent="0.35">
      <c r="A77" s="1" t="s">
        <v>25</v>
      </c>
      <c r="B77" s="1">
        <v>2020</v>
      </c>
      <c r="C77" s="1">
        <v>2</v>
      </c>
      <c r="D77" s="1">
        <v>104</v>
      </c>
      <c r="E77" s="7">
        <v>1</v>
      </c>
      <c r="F77" s="1">
        <v>15</v>
      </c>
      <c r="G77" s="1">
        <v>160</v>
      </c>
      <c r="H77" s="7" t="s">
        <v>17</v>
      </c>
      <c r="I77" s="1" t="s">
        <v>30</v>
      </c>
      <c r="J77" s="7">
        <v>110</v>
      </c>
      <c r="K77" s="7">
        <f t="shared" si="24"/>
        <v>239.13043478260869</v>
      </c>
      <c r="L77" s="7">
        <f t="shared" si="25"/>
        <v>268.47826086956519</v>
      </c>
      <c r="M77" s="7" t="s">
        <v>17</v>
      </c>
      <c r="N77" s="1">
        <v>0</v>
      </c>
      <c r="O77" s="1" t="s">
        <v>14</v>
      </c>
      <c r="P77" s="1" t="s">
        <v>14</v>
      </c>
      <c r="Q77" s="1">
        <v>74.78</v>
      </c>
      <c r="R77" s="1">
        <v>5029.0945689999999</v>
      </c>
      <c r="S77" s="15">
        <f t="shared" si="27"/>
        <v>70.86</v>
      </c>
      <c r="T77" s="7">
        <f t="shared" si="28"/>
        <v>175.02</v>
      </c>
      <c r="U77">
        <f t="shared" si="35"/>
        <v>42</v>
      </c>
      <c r="V77">
        <f t="shared" si="36"/>
        <v>103.74</v>
      </c>
      <c r="W77">
        <f t="shared" si="37"/>
        <v>112.86</v>
      </c>
      <c r="X77">
        <f t="shared" si="38"/>
        <v>278.76</v>
      </c>
      <c r="Y77">
        <f t="shared" si="29"/>
        <v>673.02</v>
      </c>
      <c r="Z77">
        <f t="shared" si="30"/>
        <v>897.36</v>
      </c>
      <c r="AA77">
        <f t="shared" si="31"/>
        <v>1121.7</v>
      </c>
      <c r="AB77">
        <f t="shared" si="32"/>
        <v>1659.60120777</v>
      </c>
      <c r="AC77">
        <f t="shared" si="33"/>
        <v>2212.8016103599998</v>
      </c>
      <c r="AD77">
        <f t="shared" si="34"/>
        <v>2766.0020129500003</v>
      </c>
      <c r="AE77">
        <f t="shared" si="39"/>
        <v>586.73</v>
      </c>
      <c r="AF77">
        <f t="shared" si="40"/>
        <v>811.07</v>
      </c>
      <c r="AG77">
        <f t="shared" si="41"/>
        <v>1035.4100000000001</v>
      </c>
      <c r="AH77">
        <f t="shared" si="42"/>
        <v>1446.4712077700001</v>
      </c>
      <c r="AI77">
        <f t="shared" si="43"/>
        <v>1999.6716103599997</v>
      </c>
      <c r="AJ77">
        <f t="shared" si="44"/>
        <v>2552.8720129500002</v>
      </c>
      <c r="AO77" t="e">
        <f>_xlfn.CONCAT(A77," ",B77," ",C77," ",#REF!," ",E77," ",F77," ",G77," ",H77," ",I77," ",N77," ",O77," ",P77," ",Q77," ",R77," ",AE77," ",AF77," ",AG77," ",AH77," ",AI77," ",AJ77)</f>
        <v>#REF!</v>
      </c>
    </row>
    <row r="78" spans="1:41" x14ac:dyDescent="0.35">
      <c r="A78" s="1" t="s">
        <v>25</v>
      </c>
      <c r="B78" s="1">
        <v>2020</v>
      </c>
      <c r="C78" s="1">
        <v>2</v>
      </c>
      <c r="D78" s="1">
        <v>105</v>
      </c>
      <c r="E78" s="7">
        <v>1</v>
      </c>
      <c r="F78" s="1">
        <v>9</v>
      </c>
      <c r="G78" s="1">
        <v>100</v>
      </c>
      <c r="H78" s="1" t="s">
        <v>17</v>
      </c>
      <c r="I78" s="1" t="s">
        <v>27</v>
      </c>
      <c r="J78" s="7">
        <v>110</v>
      </c>
      <c r="K78" s="7">
        <f t="shared" si="24"/>
        <v>239.13043478260869</v>
      </c>
      <c r="L78" s="7">
        <f t="shared" si="25"/>
        <v>268.47826086956519</v>
      </c>
      <c r="M78" s="7" t="s">
        <v>14</v>
      </c>
      <c r="N78" s="1">
        <v>0</v>
      </c>
      <c r="O78" s="1" t="s">
        <v>14</v>
      </c>
      <c r="P78" s="1" t="s">
        <v>14</v>
      </c>
      <c r="Q78" s="1">
        <v>73.959999999999994</v>
      </c>
      <c r="R78" s="1">
        <v>4973.6124399999999</v>
      </c>
      <c r="S78" s="15">
        <f t="shared" si="27"/>
        <v>44.29</v>
      </c>
      <c r="T78" s="7">
        <f t="shared" si="28"/>
        <v>109.39</v>
      </c>
      <c r="U78">
        <f t="shared" si="35"/>
        <v>0</v>
      </c>
      <c r="V78">
        <f t="shared" si="36"/>
        <v>0</v>
      </c>
      <c r="W78">
        <f t="shared" si="37"/>
        <v>44.29</v>
      </c>
      <c r="X78">
        <f t="shared" si="38"/>
        <v>109.39</v>
      </c>
      <c r="Y78">
        <f t="shared" si="29"/>
        <v>665.64</v>
      </c>
      <c r="Z78">
        <f t="shared" si="30"/>
        <v>887.52</v>
      </c>
      <c r="AA78">
        <f t="shared" si="31"/>
        <v>1109.3999999999999</v>
      </c>
      <c r="AB78">
        <f t="shared" si="32"/>
        <v>1641.2921052000002</v>
      </c>
      <c r="AC78">
        <f t="shared" si="33"/>
        <v>2188.3894735999997</v>
      </c>
      <c r="AD78">
        <f t="shared" si="34"/>
        <v>2735.4868420000003</v>
      </c>
      <c r="AE78">
        <f t="shared" si="39"/>
        <v>579.35</v>
      </c>
      <c r="AF78">
        <f t="shared" si="40"/>
        <v>801.23</v>
      </c>
      <c r="AG78">
        <f t="shared" si="41"/>
        <v>1023.1099999999999</v>
      </c>
      <c r="AH78">
        <f t="shared" si="42"/>
        <v>1428.1621052</v>
      </c>
      <c r="AI78">
        <f t="shared" si="43"/>
        <v>1975.2594735999996</v>
      </c>
      <c r="AJ78">
        <f t="shared" si="44"/>
        <v>2522.3568420000001</v>
      </c>
      <c r="AO78" t="e">
        <f>_xlfn.CONCAT(A78," ",B78," ",C78," ",#REF!," ",E78," ",F78," ",G78," ",H78," ",I78," ",N78," ",O78," ",P78," ",Q78," ",R78," ",AE78," ",AF78," ",AG78," ",AH78," ",AI78," ",AJ78)</f>
        <v>#REF!</v>
      </c>
    </row>
    <row r="79" spans="1:41" x14ac:dyDescent="0.35">
      <c r="A79" s="1" t="s">
        <v>25</v>
      </c>
      <c r="B79" s="1">
        <v>2020</v>
      </c>
      <c r="C79" s="1">
        <v>2</v>
      </c>
      <c r="D79" s="1">
        <v>106</v>
      </c>
      <c r="E79" s="7">
        <v>1</v>
      </c>
      <c r="F79" s="1">
        <v>7</v>
      </c>
      <c r="G79" s="1">
        <v>160</v>
      </c>
      <c r="H79" s="1" t="s">
        <v>16</v>
      </c>
      <c r="I79" s="1" t="s">
        <v>30</v>
      </c>
      <c r="J79" s="7" t="s">
        <v>14</v>
      </c>
      <c r="K79" s="7" t="str">
        <f t="shared" si="24"/>
        <v>.</v>
      </c>
      <c r="L79" s="7" t="str">
        <f t="shared" si="25"/>
        <v>.</v>
      </c>
      <c r="M79" s="7" t="s">
        <v>17</v>
      </c>
      <c r="N79" s="1">
        <v>0</v>
      </c>
      <c r="O79" s="1" t="s">
        <v>14</v>
      </c>
      <c r="P79" s="1" t="s">
        <v>14</v>
      </c>
      <c r="Q79" s="1">
        <v>73.52</v>
      </c>
      <c r="R79" s="1">
        <v>4944.2467399999996</v>
      </c>
      <c r="S79" s="15">
        <f t="shared" si="27"/>
        <v>70.86</v>
      </c>
      <c r="T79" s="7">
        <f t="shared" si="28"/>
        <v>175.02</v>
      </c>
      <c r="U79">
        <f t="shared" si="35"/>
        <v>42</v>
      </c>
      <c r="V79">
        <f t="shared" si="36"/>
        <v>103.74</v>
      </c>
      <c r="W79">
        <f t="shared" si="37"/>
        <v>112.86</v>
      </c>
      <c r="X79">
        <f t="shared" si="38"/>
        <v>278.76</v>
      </c>
      <c r="Y79">
        <f t="shared" si="29"/>
        <v>661.68</v>
      </c>
      <c r="Z79">
        <f t="shared" si="30"/>
        <v>882.24</v>
      </c>
      <c r="AA79">
        <f t="shared" si="31"/>
        <v>1102.8</v>
      </c>
      <c r="AB79">
        <f t="shared" si="32"/>
        <v>1631.6014241999999</v>
      </c>
      <c r="AC79">
        <f t="shared" si="33"/>
        <v>2175.4685655999997</v>
      </c>
      <c r="AD79">
        <f t="shared" si="34"/>
        <v>2719.3357070000002</v>
      </c>
      <c r="AE79">
        <f t="shared" si="39"/>
        <v>575.39</v>
      </c>
      <c r="AF79">
        <f t="shared" si="40"/>
        <v>795.95</v>
      </c>
      <c r="AG79">
        <f t="shared" si="41"/>
        <v>1016.51</v>
      </c>
      <c r="AH79">
        <f t="shared" si="42"/>
        <v>1418.4714242</v>
      </c>
      <c r="AI79">
        <f t="shared" si="43"/>
        <v>1962.3385655999996</v>
      </c>
      <c r="AJ79">
        <f t="shared" si="44"/>
        <v>2506.2057070000001</v>
      </c>
      <c r="AO79" t="e">
        <f>_xlfn.CONCAT(A79," ",B79," ",C79," ",#REF!," ",E79," ",F79," ",G79," ",H79," ",I79," ",N79," ",O79," ",P79," ",Q79," ",R79," ",AE79," ",AF79," ",AG79," ",AH79," ",AI79," ",AJ79)</f>
        <v>#REF!</v>
      </c>
    </row>
    <row r="80" spans="1:41" x14ac:dyDescent="0.35">
      <c r="A80" s="1" t="s">
        <v>25</v>
      </c>
      <c r="B80" s="1">
        <v>2020</v>
      </c>
      <c r="C80" s="1">
        <v>2</v>
      </c>
      <c r="D80" s="7">
        <v>107</v>
      </c>
      <c r="E80" s="7">
        <v>1</v>
      </c>
      <c r="F80" s="1">
        <v>12</v>
      </c>
      <c r="G80" s="1">
        <v>100</v>
      </c>
      <c r="H80" s="1" t="s">
        <v>17</v>
      </c>
      <c r="I80" s="1" t="s">
        <v>28</v>
      </c>
      <c r="J80" s="7">
        <v>110</v>
      </c>
      <c r="K80" s="7">
        <f t="shared" si="24"/>
        <v>239.13043478260869</v>
      </c>
      <c r="L80" s="7">
        <f t="shared" si="25"/>
        <v>268.47826086956519</v>
      </c>
      <c r="M80" s="7" t="s">
        <v>14</v>
      </c>
      <c r="N80" s="1">
        <v>3.3</v>
      </c>
      <c r="O80" s="1" t="s">
        <v>14</v>
      </c>
      <c r="P80" s="1" t="s">
        <v>14</v>
      </c>
      <c r="Q80" s="1">
        <v>71.930000000000007</v>
      </c>
      <c r="R80" s="1">
        <v>4837.5668409999998</v>
      </c>
      <c r="S80" s="15">
        <f t="shared" si="27"/>
        <v>44.29</v>
      </c>
      <c r="T80" s="7">
        <f t="shared" si="28"/>
        <v>109.39</v>
      </c>
      <c r="U80">
        <f t="shared" si="35"/>
        <v>17.875</v>
      </c>
      <c r="V80">
        <f t="shared" si="36"/>
        <v>44.15</v>
      </c>
      <c r="W80">
        <f t="shared" si="37"/>
        <v>62.164999999999999</v>
      </c>
      <c r="X80">
        <f t="shared" si="38"/>
        <v>153.54</v>
      </c>
      <c r="Y80">
        <f t="shared" si="29"/>
        <v>647.37000000000012</v>
      </c>
      <c r="Z80">
        <f t="shared" si="30"/>
        <v>863.16000000000008</v>
      </c>
      <c r="AA80">
        <f t="shared" si="31"/>
        <v>1078.95</v>
      </c>
      <c r="AB80">
        <f t="shared" si="32"/>
        <v>1596.39705753</v>
      </c>
      <c r="AC80">
        <f t="shared" si="33"/>
        <v>2128.5294100400001</v>
      </c>
      <c r="AD80">
        <f t="shared" si="34"/>
        <v>2660.6617625500003</v>
      </c>
      <c r="AE80">
        <f t="shared" si="39"/>
        <v>561.08000000000015</v>
      </c>
      <c r="AF80">
        <f t="shared" si="40"/>
        <v>776.87000000000012</v>
      </c>
      <c r="AG80">
        <f t="shared" si="41"/>
        <v>992.66000000000008</v>
      </c>
      <c r="AH80">
        <f t="shared" si="42"/>
        <v>1383.2670575299999</v>
      </c>
      <c r="AI80">
        <f t="shared" si="43"/>
        <v>1915.39941004</v>
      </c>
      <c r="AJ80">
        <f t="shared" si="44"/>
        <v>2447.5317625500002</v>
      </c>
      <c r="AO80" t="e">
        <f>_xlfn.CONCAT(A80," ",B80," ",C80," ",#REF!," ",E80," ",F80," ",G80," ",H80," ",I80," ",N80," ",O80," ",P80," ",Q80," ",R80," ",AE80," ",AF80," ",AG80," ",AH80," ",AI80," ",AJ80)</f>
        <v>#REF!</v>
      </c>
    </row>
    <row r="81" spans="1:41" x14ac:dyDescent="0.35">
      <c r="A81" s="1" t="s">
        <v>25</v>
      </c>
      <c r="B81" s="1">
        <v>2020</v>
      </c>
      <c r="C81" s="1">
        <v>2</v>
      </c>
      <c r="D81" s="7">
        <v>108</v>
      </c>
      <c r="E81" s="7">
        <v>1</v>
      </c>
      <c r="F81" s="1">
        <v>14</v>
      </c>
      <c r="G81" s="1">
        <v>160</v>
      </c>
      <c r="H81" s="1" t="s">
        <v>17</v>
      </c>
      <c r="I81" s="1" t="s">
        <v>29</v>
      </c>
      <c r="J81" s="7">
        <v>110</v>
      </c>
      <c r="K81" s="7">
        <f t="shared" si="24"/>
        <v>239.13043478260869</v>
      </c>
      <c r="L81" s="7">
        <f t="shared" si="25"/>
        <v>268.47826086956519</v>
      </c>
      <c r="M81" s="7" t="s">
        <v>14</v>
      </c>
      <c r="N81" s="1">
        <v>0</v>
      </c>
      <c r="O81" s="1" t="s">
        <v>14</v>
      </c>
      <c r="P81" s="1" t="s">
        <v>14</v>
      </c>
      <c r="Q81" s="1">
        <v>76.02</v>
      </c>
      <c r="R81" s="1">
        <v>5112.596372</v>
      </c>
      <c r="S81" s="15">
        <f t="shared" si="27"/>
        <v>70.86</v>
      </c>
      <c r="T81" s="7">
        <f t="shared" si="28"/>
        <v>175.02</v>
      </c>
      <c r="U81">
        <f t="shared" si="35"/>
        <v>42</v>
      </c>
      <c r="V81">
        <f t="shared" si="36"/>
        <v>103.74</v>
      </c>
      <c r="W81">
        <f t="shared" si="37"/>
        <v>112.86</v>
      </c>
      <c r="X81">
        <f t="shared" si="38"/>
        <v>278.76</v>
      </c>
      <c r="Y81">
        <f t="shared" si="29"/>
        <v>684.18</v>
      </c>
      <c r="Z81">
        <f t="shared" si="30"/>
        <v>912.24</v>
      </c>
      <c r="AA81">
        <f t="shared" si="31"/>
        <v>1140.3</v>
      </c>
      <c r="AB81">
        <f t="shared" si="32"/>
        <v>1687.1568027600001</v>
      </c>
      <c r="AC81">
        <f t="shared" si="33"/>
        <v>2249.54240368</v>
      </c>
      <c r="AD81">
        <f t="shared" si="34"/>
        <v>2811.9280046000003</v>
      </c>
      <c r="AE81">
        <f t="shared" si="39"/>
        <v>597.89</v>
      </c>
      <c r="AF81">
        <f t="shared" si="40"/>
        <v>825.95</v>
      </c>
      <c r="AG81">
        <f t="shared" si="41"/>
        <v>1054.01</v>
      </c>
      <c r="AH81">
        <f t="shared" si="42"/>
        <v>1474.02680276</v>
      </c>
      <c r="AI81">
        <f t="shared" si="43"/>
        <v>2036.4124036799999</v>
      </c>
      <c r="AJ81">
        <f t="shared" si="44"/>
        <v>2598.7980046000002</v>
      </c>
      <c r="AO81" t="e">
        <f>_xlfn.CONCAT(A81," ",B81," ",C81," ",#REF!," ",E81," ",F81," ",G81," ",H81," ",I81," ",N81," ",O81," ",P81," ",Q81," ",R81," ",AE81," ",AF81," ",AG81," ",AH81," ",AI81," ",AJ81)</f>
        <v>#REF!</v>
      </c>
    </row>
    <row r="82" spans="1:41" x14ac:dyDescent="0.35">
      <c r="A82" s="1" t="s">
        <v>25</v>
      </c>
      <c r="B82" s="1">
        <v>2020</v>
      </c>
      <c r="C82" s="1">
        <v>2</v>
      </c>
      <c r="D82" s="1">
        <v>109</v>
      </c>
      <c r="E82" s="7">
        <v>1</v>
      </c>
      <c r="F82" s="1">
        <v>4</v>
      </c>
      <c r="G82" s="1">
        <v>100</v>
      </c>
      <c r="H82" s="1" t="s">
        <v>16</v>
      </c>
      <c r="I82" s="1" t="s">
        <v>28</v>
      </c>
      <c r="J82" s="7" t="s">
        <v>14</v>
      </c>
      <c r="K82" s="7" t="str">
        <f t="shared" si="24"/>
        <v>.</v>
      </c>
      <c r="L82" s="7" t="str">
        <f t="shared" si="25"/>
        <v>.</v>
      </c>
      <c r="M82" s="7" t="s">
        <v>14</v>
      </c>
      <c r="N82" s="1">
        <v>0</v>
      </c>
      <c r="O82" s="1" t="s">
        <v>14</v>
      </c>
      <c r="P82" s="1" t="s">
        <v>14</v>
      </c>
      <c r="Q82" s="1">
        <v>78.05</v>
      </c>
      <c r="R82" s="1">
        <v>5248.9477040000002</v>
      </c>
      <c r="S82" s="15">
        <f t="shared" si="27"/>
        <v>44.29</v>
      </c>
      <c r="T82" s="7">
        <f t="shared" si="28"/>
        <v>109.39</v>
      </c>
      <c r="U82">
        <f t="shared" si="35"/>
        <v>17.875</v>
      </c>
      <c r="V82">
        <f t="shared" si="36"/>
        <v>44.15</v>
      </c>
      <c r="W82">
        <f t="shared" si="37"/>
        <v>62.164999999999999</v>
      </c>
      <c r="X82">
        <f t="shared" si="38"/>
        <v>153.54</v>
      </c>
      <c r="Y82">
        <f t="shared" si="29"/>
        <v>702.44999999999993</v>
      </c>
      <c r="Z82">
        <f t="shared" si="30"/>
        <v>936.59999999999991</v>
      </c>
      <c r="AA82">
        <f t="shared" si="31"/>
        <v>1170.75</v>
      </c>
      <c r="AB82">
        <f t="shared" si="32"/>
        <v>1732.1527423200002</v>
      </c>
      <c r="AC82">
        <f t="shared" si="33"/>
        <v>2309.5369897599999</v>
      </c>
      <c r="AD82">
        <f t="shared" si="34"/>
        <v>2886.9212372000002</v>
      </c>
      <c r="AE82">
        <f t="shared" si="39"/>
        <v>616.16</v>
      </c>
      <c r="AF82">
        <f t="shared" si="40"/>
        <v>850.31</v>
      </c>
      <c r="AG82">
        <f t="shared" si="41"/>
        <v>1084.46</v>
      </c>
      <c r="AH82">
        <f t="shared" si="42"/>
        <v>1519.0227423200004</v>
      </c>
      <c r="AI82">
        <f t="shared" si="43"/>
        <v>2096.4069897599998</v>
      </c>
      <c r="AJ82">
        <f t="shared" si="44"/>
        <v>2673.7912372000001</v>
      </c>
      <c r="AO82" t="e">
        <f>_xlfn.CONCAT(A82," ",B82," ",C82," ",#REF!," ",E82," ",F82," ",G82," ",H82," ",I82," ",N82," ",O82," ",P82," ",Q82," ",R82," ",AE82," ",AF82," ",AG82," ",AH82," ",AI82," ",AJ82)</f>
        <v>#REF!</v>
      </c>
    </row>
    <row r="83" spans="1:41" x14ac:dyDescent="0.35">
      <c r="A83" s="1" t="s">
        <v>25</v>
      </c>
      <c r="B83" s="1">
        <v>2020</v>
      </c>
      <c r="C83" s="1">
        <v>2</v>
      </c>
      <c r="D83" s="1">
        <v>110</v>
      </c>
      <c r="E83" s="7">
        <v>1</v>
      </c>
      <c r="F83" s="1">
        <v>6</v>
      </c>
      <c r="G83" s="1">
        <v>160</v>
      </c>
      <c r="H83" s="1" t="s">
        <v>16</v>
      </c>
      <c r="I83" s="1" t="s">
        <v>29</v>
      </c>
      <c r="J83" s="7" t="s">
        <v>14</v>
      </c>
      <c r="K83" s="7" t="str">
        <f t="shared" si="24"/>
        <v>.</v>
      </c>
      <c r="L83" s="7" t="str">
        <f t="shared" si="25"/>
        <v>.</v>
      </c>
      <c r="M83" s="7" t="s">
        <v>14</v>
      </c>
      <c r="N83" s="1">
        <v>0</v>
      </c>
      <c r="O83" s="1" t="s">
        <v>14</v>
      </c>
      <c r="P83" s="1" t="s">
        <v>14</v>
      </c>
      <c r="Q83" s="1">
        <v>76.88</v>
      </c>
      <c r="R83" s="1">
        <v>5169.9638809999997</v>
      </c>
      <c r="S83" s="15">
        <f t="shared" si="27"/>
        <v>70.86</v>
      </c>
      <c r="T83" s="7">
        <f t="shared" si="28"/>
        <v>175.02</v>
      </c>
      <c r="U83">
        <f t="shared" si="35"/>
        <v>42</v>
      </c>
      <c r="V83">
        <f t="shared" si="36"/>
        <v>103.74</v>
      </c>
      <c r="W83">
        <f t="shared" si="37"/>
        <v>112.86</v>
      </c>
      <c r="X83">
        <f t="shared" si="38"/>
        <v>278.76</v>
      </c>
      <c r="Y83">
        <f t="shared" si="29"/>
        <v>691.92</v>
      </c>
      <c r="Z83">
        <f t="shared" si="30"/>
        <v>922.56</v>
      </c>
      <c r="AA83">
        <f t="shared" si="31"/>
        <v>1153.1999999999998</v>
      </c>
      <c r="AB83">
        <f t="shared" si="32"/>
        <v>1706.08808073</v>
      </c>
      <c r="AC83">
        <f t="shared" si="33"/>
        <v>2274.78410764</v>
      </c>
      <c r="AD83">
        <f t="shared" si="34"/>
        <v>2843.48013455</v>
      </c>
      <c r="AE83">
        <f t="shared" si="39"/>
        <v>605.63</v>
      </c>
      <c r="AF83">
        <f t="shared" si="40"/>
        <v>836.27</v>
      </c>
      <c r="AG83">
        <f t="shared" si="41"/>
        <v>1066.9099999999999</v>
      </c>
      <c r="AH83">
        <f t="shared" si="42"/>
        <v>1492.9580807299999</v>
      </c>
      <c r="AI83">
        <f t="shared" si="43"/>
        <v>2061.6541076399999</v>
      </c>
      <c r="AJ83">
        <f t="shared" si="44"/>
        <v>2630.3501345499999</v>
      </c>
      <c r="AO83" t="e">
        <f>_xlfn.CONCAT(A83," ",B83," ",C83," ",#REF!," ",E83," ",F83," ",G83," ",H83," ",I83," ",N83," ",O83," ",P83," ",Q83," ",R83," ",AE83," ",AF83," ",AG83," ",AH83," ",AI83," ",AJ83)</f>
        <v>#REF!</v>
      </c>
    </row>
    <row r="84" spans="1:41" x14ac:dyDescent="0.35">
      <c r="A84" s="1" t="s">
        <v>25</v>
      </c>
      <c r="B84" s="1">
        <v>2020</v>
      </c>
      <c r="C84" s="1">
        <v>2</v>
      </c>
      <c r="D84" s="1">
        <v>111</v>
      </c>
      <c r="E84" s="7">
        <v>1</v>
      </c>
      <c r="F84" s="1">
        <v>3</v>
      </c>
      <c r="G84" s="1">
        <v>100</v>
      </c>
      <c r="H84" s="1" t="s">
        <v>16</v>
      </c>
      <c r="I84" s="1" t="s">
        <v>30</v>
      </c>
      <c r="J84" s="7" t="s">
        <v>14</v>
      </c>
      <c r="K84" s="7" t="str">
        <f t="shared" si="24"/>
        <v>.</v>
      </c>
      <c r="L84" s="7" t="str">
        <f t="shared" si="25"/>
        <v>.</v>
      </c>
      <c r="M84" s="7" t="s">
        <v>17</v>
      </c>
      <c r="N84" s="1">
        <v>3.3</v>
      </c>
      <c r="O84" s="1" t="s">
        <v>14</v>
      </c>
      <c r="P84" s="1" t="s">
        <v>14</v>
      </c>
      <c r="Q84" s="1">
        <v>76.94</v>
      </c>
      <c r="R84" s="1">
        <v>5174.4355009999999</v>
      </c>
      <c r="S84" s="15">
        <f t="shared" si="27"/>
        <v>44.29</v>
      </c>
      <c r="T84" s="7">
        <f t="shared" si="28"/>
        <v>109.39</v>
      </c>
      <c r="U84">
        <f t="shared" si="35"/>
        <v>42</v>
      </c>
      <c r="V84">
        <f t="shared" si="36"/>
        <v>103.74</v>
      </c>
      <c r="W84">
        <f t="shared" si="37"/>
        <v>86.289999999999992</v>
      </c>
      <c r="X84">
        <f t="shared" si="38"/>
        <v>213.13</v>
      </c>
      <c r="Y84">
        <f t="shared" si="29"/>
        <v>692.46</v>
      </c>
      <c r="Z84">
        <f t="shared" si="30"/>
        <v>923.28</v>
      </c>
      <c r="AA84">
        <f t="shared" si="31"/>
        <v>1154.0999999999999</v>
      </c>
      <c r="AB84">
        <f t="shared" si="32"/>
        <v>1707.5637153300002</v>
      </c>
      <c r="AC84">
        <f t="shared" si="33"/>
        <v>2276.7516204399999</v>
      </c>
      <c r="AD84">
        <f t="shared" si="34"/>
        <v>2845.9395255500003</v>
      </c>
      <c r="AE84">
        <f t="shared" si="39"/>
        <v>606.17000000000007</v>
      </c>
      <c r="AF84">
        <f t="shared" si="40"/>
        <v>836.99</v>
      </c>
      <c r="AG84">
        <f t="shared" si="41"/>
        <v>1067.81</v>
      </c>
      <c r="AH84">
        <f t="shared" si="42"/>
        <v>1494.4337153300003</v>
      </c>
      <c r="AI84">
        <f t="shared" si="43"/>
        <v>2063.6216204399998</v>
      </c>
      <c r="AJ84">
        <f t="shared" si="44"/>
        <v>2632.8095255500002</v>
      </c>
      <c r="AO84" t="e">
        <f>_xlfn.CONCAT(A84," ",B84," ",C84," ",#REF!," ",E84," ",F84," ",G84," ",H84," ",I84," ",N84," ",O84," ",P84," ",Q84," ",R84," ",AE84," ",AF84," ",AG84," ",AH84," ",AI84," ",AJ84)</f>
        <v>#REF!</v>
      </c>
    </row>
    <row r="85" spans="1:41" x14ac:dyDescent="0.35">
      <c r="A85" s="1" t="s">
        <v>25</v>
      </c>
      <c r="B85" s="1">
        <v>2020</v>
      </c>
      <c r="C85" s="1">
        <v>2</v>
      </c>
      <c r="D85" s="1">
        <v>112</v>
      </c>
      <c r="E85" s="7">
        <v>1</v>
      </c>
      <c r="F85" s="1">
        <v>16</v>
      </c>
      <c r="G85" s="1">
        <v>160</v>
      </c>
      <c r="H85" s="1" t="s">
        <v>17</v>
      </c>
      <c r="I85" s="1" t="s">
        <v>28</v>
      </c>
      <c r="J85" s="7">
        <v>110</v>
      </c>
      <c r="K85" s="7">
        <f t="shared" si="24"/>
        <v>239.13043478260869</v>
      </c>
      <c r="L85" s="7">
        <f t="shared" si="25"/>
        <v>268.47826086956519</v>
      </c>
      <c r="M85" s="7" t="s">
        <v>14</v>
      </c>
      <c r="N85" s="1">
        <v>0</v>
      </c>
      <c r="O85" s="1" t="s">
        <v>14</v>
      </c>
      <c r="P85" s="1" t="s">
        <v>14</v>
      </c>
      <c r="Q85" s="1">
        <v>79.930000000000007</v>
      </c>
      <c r="R85" s="1">
        <v>5375.2506279999998</v>
      </c>
      <c r="S85" s="15">
        <f t="shared" si="27"/>
        <v>70.86</v>
      </c>
      <c r="T85" s="7">
        <f t="shared" si="28"/>
        <v>175.02</v>
      </c>
      <c r="U85">
        <f t="shared" si="35"/>
        <v>17.875</v>
      </c>
      <c r="V85">
        <f t="shared" si="36"/>
        <v>44.15</v>
      </c>
      <c r="W85">
        <f t="shared" si="37"/>
        <v>88.734999999999999</v>
      </c>
      <c r="X85">
        <f t="shared" si="38"/>
        <v>219.17000000000002</v>
      </c>
      <c r="Y85">
        <f t="shared" si="29"/>
        <v>719.37000000000012</v>
      </c>
      <c r="Z85">
        <f t="shared" si="30"/>
        <v>959.16000000000008</v>
      </c>
      <c r="AA85">
        <f t="shared" si="31"/>
        <v>1198.95</v>
      </c>
      <c r="AB85">
        <f t="shared" si="32"/>
        <v>1773.83270724</v>
      </c>
      <c r="AC85">
        <f t="shared" si="33"/>
        <v>2365.1102763200001</v>
      </c>
      <c r="AD85">
        <f t="shared" si="34"/>
        <v>2956.3878454000001</v>
      </c>
      <c r="AE85">
        <f t="shared" si="39"/>
        <v>633.08000000000015</v>
      </c>
      <c r="AF85">
        <f t="shared" si="40"/>
        <v>872.87000000000012</v>
      </c>
      <c r="AG85">
        <f t="shared" si="41"/>
        <v>1112.6600000000001</v>
      </c>
      <c r="AH85">
        <f t="shared" si="42"/>
        <v>1560.7027072400001</v>
      </c>
      <c r="AI85">
        <f t="shared" si="43"/>
        <v>2151.98027632</v>
      </c>
      <c r="AJ85">
        <f t="shared" si="44"/>
        <v>2743.2578454</v>
      </c>
      <c r="AO85" t="e">
        <f>_xlfn.CONCAT(A85," ",B85," ",C85," ",#REF!," ",E85," ",F85," ",G85," ",H85," ",I85," ",N85," ",O85," ",P85," ",Q85," ",R85," ",AE85," ",AF85," ",AG85," ",AH85," ",AI85," ",AJ85)</f>
        <v>#REF!</v>
      </c>
    </row>
    <row r="86" spans="1:41" x14ac:dyDescent="0.35">
      <c r="A86" s="1" t="s">
        <v>25</v>
      </c>
      <c r="B86" s="1">
        <v>2020</v>
      </c>
      <c r="C86" s="1">
        <v>2</v>
      </c>
      <c r="D86" s="1">
        <v>113</v>
      </c>
      <c r="E86" s="7">
        <v>1</v>
      </c>
      <c r="F86" s="1">
        <v>10</v>
      </c>
      <c r="G86" s="1">
        <v>100</v>
      </c>
      <c r="H86" s="1" t="s">
        <v>17</v>
      </c>
      <c r="I86" s="1" t="s">
        <v>29</v>
      </c>
      <c r="J86" s="7">
        <v>110</v>
      </c>
      <c r="K86" s="7">
        <f t="shared" si="24"/>
        <v>239.13043478260869</v>
      </c>
      <c r="L86" s="7">
        <f t="shared" si="25"/>
        <v>268.47826086956519</v>
      </c>
      <c r="M86" s="7" t="s">
        <v>14</v>
      </c>
      <c r="N86" s="1">
        <v>0</v>
      </c>
      <c r="O86" s="1" t="s">
        <v>14</v>
      </c>
      <c r="P86" s="1" t="s">
        <v>14</v>
      </c>
      <c r="Q86" s="1">
        <v>76.55</v>
      </c>
      <c r="R86" s="1">
        <v>5148.0023080000001</v>
      </c>
      <c r="S86" s="15">
        <f t="shared" si="27"/>
        <v>44.29</v>
      </c>
      <c r="T86" s="7">
        <f t="shared" si="28"/>
        <v>109.39</v>
      </c>
      <c r="U86">
        <f t="shared" si="35"/>
        <v>42</v>
      </c>
      <c r="V86">
        <f t="shared" si="36"/>
        <v>103.74</v>
      </c>
      <c r="W86">
        <f t="shared" si="37"/>
        <v>86.289999999999992</v>
      </c>
      <c r="X86">
        <f t="shared" si="38"/>
        <v>213.13</v>
      </c>
      <c r="Y86">
        <f t="shared" si="29"/>
        <v>688.94999999999993</v>
      </c>
      <c r="Z86">
        <f t="shared" si="30"/>
        <v>918.59999999999991</v>
      </c>
      <c r="AA86">
        <f t="shared" si="31"/>
        <v>1148.25</v>
      </c>
      <c r="AB86">
        <f t="shared" si="32"/>
        <v>1698.8407616400002</v>
      </c>
      <c r="AC86">
        <f t="shared" si="33"/>
        <v>2265.1210155200001</v>
      </c>
      <c r="AD86">
        <f t="shared" si="34"/>
        <v>2831.4012694000003</v>
      </c>
      <c r="AE86">
        <f t="shared" si="39"/>
        <v>602.66</v>
      </c>
      <c r="AF86">
        <f t="shared" si="40"/>
        <v>832.31</v>
      </c>
      <c r="AG86">
        <f t="shared" si="41"/>
        <v>1061.96</v>
      </c>
      <c r="AH86">
        <f t="shared" si="42"/>
        <v>1485.7107616400003</v>
      </c>
      <c r="AI86">
        <f t="shared" si="43"/>
        <v>2051.99101552</v>
      </c>
      <c r="AJ86">
        <f t="shared" si="44"/>
        <v>2618.2712694000002</v>
      </c>
      <c r="AO86" t="e">
        <f>_xlfn.CONCAT(A86," ",B86," ",C86," ",#REF!," ",E86," ",F86," ",G86," ",H86," ",I86," ",N86," ",O86," ",P86," ",Q86," ",R86," ",AE86," ",AF86," ",AG86," ",AH86," ",AI86," ",AJ86)</f>
        <v>#REF!</v>
      </c>
    </row>
    <row r="87" spans="1:41" x14ac:dyDescent="0.35">
      <c r="A87" s="1" t="s">
        <v>25</v>
      </c>
      <c r="B87" s="1">
        <v>2020</v>
      </c>
      <c r="C87" s="1">
        <v>2</v>
      </c>
      <c r="D87" s="1">
        <v>114</v>
      </c>
      <c r="E87" s="7">
        <v>1</v>
      </c>
      <c r="F87" s="1">
        <v>5</v>
      </c>
      <c r="G87" s="1">
        <v>160</v>
      </c>
      <c r="H87" s="1" t="s">
        <v>16</v>
      </c>
      <c r="I87" s="1" t="s">
        <v>27</v>
      </c>
      <c r="J87" s="7" t="s">
        <v>14</v>
      </c>
      <c r="K87" s="7" t="str">
        <f t="shared" si="24"/>
        <v>.</v>
      </c>
      <c r="L87" s="7" t="str">
        <f t="shared" si="25"/>
        <v>.</v>
      </c>
      <c r="M87" s="7" t="s">
        <v>14</v>
      </c>
      <c r="N87" s="1">
        <v>0</v>
      </c>
      <c r="O87" s="1" t="s">
        <v>14</v>
      </c>
      <c r="P87" s="1" t="s">
        <v>14</v>
      </c>
      <c r="Q87" s="1">
        <v>76.39</v>
      </c>
      <c r="R87" s="1">
        <v>5137.2412560000002</v>
      </c>
      <c r="S87" s="15">
        <f t="shared" si="27"/>
        <v>70.86</v>
      </c>
      <c r="T87" s="7">
        <f t="shared" si="28"/>
        <v>175.02</v>
      </c>
      <c r="U87">
        <f t="shared" si="35"/>
        <v>0</v>
      </c>
      <c r="V87">
        <f t="shared" si="36"/>
        <v>0</v>
      </c>
      <c r="W87">
        <f t="shared" si="37"/>
        <v>70.86</v>
      </c>
      <c r="X87">
        <f t="shared" si="38"/>
        <v>175.02</v>
      </c>
      <c r="Y87">
        <f t="shared" si="29"/>
        <v>687.51</v>
      </c>
      <c r="Z87">
        <f t="shared" si="30"/>
        <v>916.68000000000006</v>
      </c>
      <c r="AA87">
        <f t="shared" si="31"/>
        <v>1145.8499999999999</v>
      </c>
      <c r="AB87">
        <f t="shared" si="32"/>
        <v>1695.2896144800002</v>
      </c>
      <c r="AC87">
        <f t="shared" si="33"/>
        <v>2260.3861526400001</v>
      </c>
      <c r="AD87">
        <f t="shared" si="34"/>
        <v>2825.4826908000005</v>
      </c>
      <c r="AE87">
        <f t="shared" si="39"/>
        <v>601.22</v>
      </c>
      <c r="AF87">
        <f t="shared" si="40"/>
        <v>830.3900000000001</v>
      </c>
      <c r="AG87">
        <f t="shared" si="41"/>
        <v>1059.56</v>
      </c>
      <c r="AH87">
        <f t="shared" si="42"/>
        <v>1482.1596144800001</v>
      </c>
      <c r="AI87">
        <f t="shared" si="43"/>
        <v>2047.25615264</v>
      </c>
      <c r="AJ87">
        <f t="shared" si="44"/>
        <v>2612.3526908000003</v>
      </c>
      <c r="AO87" t="e">
        <f>_xlfn.CONCAT(A87," ",B87," ",C87," ",#REF!," ",E87," ",F87," ",G87," ",H87," ",I87," ",N87," ",O87," ",P87," ",Q87," ",R87," ",AE87," ",AF87," ",AG87," ",AH87," ",AI87," ",AJ87)</f>
        <v>#REF!</v>
      </c>
    </row>
    <row r="88" spans="1:41" x14ac:dyDescent="0.35">
      <c r="A88" s="1" t="s">
        <v>25</v>
      </c>
      <c r="B88" s="1">
        <v>2020</v>
      </c>
      <c r="C88" s="1">
        <v>2</v>
      </c>
      <c r="D88" s="7">
        <v>115</v>
      </c>
      <c r="E88" s="15">
        <v>1</v>
      </c>
      <c r="F88" s="1">
        <v>2</v>
      </c>
      <c r="G88" s="1">
        <v>100</v>
      </c>
      <c r="H88" s="1" t="s">
        <v>16</v>
      </c>
      <c r="I88" s="1" t="s">
        <v>29</v>
      </c>
      <c r="J88" s="7" t="s">
        <v>14</v>
      </c>
      <c r="K88" s="7" t="str">
        <f t="shared" si="24"/>
        <v>.</v>
      </c>
      <c r="L88" s="7" t="str">
        <f t="shared" si="25"/>
        <v>.</v>
      </c>
      <c r="M88" s="7" t="s">
        <v>14</v>
      </c>
      <c r="N88" s="1">
        <v>0</v>
      </c>
      <c r="O88" s="1" t="s">
        <v>14</v>
      </c>
      <c r="P88" s="1" t="s">
        <v>14</v>
      </c>
      <c r="Q88" s="1">
        <v>72.11</v>
      </c>
      <c r="R88" s="1">
        <v>4849.0972240000001</v>
      </c>
      <c r="S88" s="15">
        <f t="shared" si="27"/>
        <v>44.29</v>
      </c>
      <c r="T88" s="7">
        <f t="shared" si="28"/>
        <v>109.39</v>
      </c>
      <c r="U88">
        <f t="shared" si="35"/>
        <v>42</v>
      </c>
      <c r="V88">
        <f t="shared" si="36"/>
        <v>103.74</v>
      </c>
      <c r="W88">
        <f t="shared" si="37"/>
        <v>86.289999999999992</v>
      </c>
      <c r="X88">
        <f t="shared" si="38"/>
        <v>213.13</v>
      </c>
      <c r="Y88">
        <f t="shared" si="29"/>
        <v>648.99</v>
      </c>
      <c r="Z88">
        <f t="shared" si="30"/>
        <v>865.31999999999994</v>
      </c>
      <c r="AA88">
        <f t="shared" si="31"/>
        <v>1081.6500000000001</v>
      </c>
      <c r="AB88">
        <f t="shared" si="32"/>
        <v>1600.2020839200002</v>
      </c>
      <c r="AC88">
        <f t="shared" si="33"/>
        <v>2133.6027785599999</v>
      </c>
      <c r="AD88">
        <f t="shared" si="34"/>
        <v>2667.0034732000004</v>
      </c>
      <c r="AE88">
        <f t="shared" si="39"/>
        <v>562.70000000000005</v>
      </c>
      <c r="AF88">
        <f t="shared" si="40"/>
        <v>779.03</v>
      </c>
      <c r="AG88">
        <f t="shared" si="41"/>
        <v>995.36000000000013</v>
      </c>
      <c r="AH88">
        <f t="shared" si="42"/>
        <v>1387.0720839200003</v>
      </c>
      <c r="AI88">
        <f t="shared" si="43"/>
        <v>1920.4727785599998</v>
      </c>
      <c r="AJ88">
        <f t="shared" si="44"/>
        <v>2453.8734732000003</v>
      </c>
      <c r="AO88" t="e">
        <f>_xlfn.CONCAT(A88," ",B88," ",C88," ",#REF!," ",E88," ",F88," ",G88," ",H88," ",I88," ",N88," ",O88," ",P88," ",Q88," ",R88," ",AE88," ",AF88," ",AG88," ",AH88," ",AI88," ",AJ88)</f>
        <v>#REF!</v>
      </c>
    </row>
    <row r="89" spans="1:41" x14ac:dyDescent="0.35">
      <c r="A89" s="1" t="s">
        <v>25</v>
      </c>
      <c r="B89" s="1">
        <v>2020</v>
      </c>
      <c r="C89" s="1">
        <v>2</v>
      </c>
      <c r="D89" s="7">
        <v>116</v>
      </c>
      <c r="E89" s="15">
        <v>1</v>
      </c>
      <c r="F89" s="1">
        <v>13</v>
      </c>
      <c r="G89" s="1">
        <v>160</v>
      </c>
      <c r="H89" s="1" t="s">
        <v>17</v>
      </c>
      <c r="I89" s="1" t="s">
        <v>27</v>
      </c>
      <c r="J89" s="7">
        <v>110</v>
      </c>
      <c r="K89" s="7">
        <f t="shared" si="24"/>
        <v>239.13043478260869</v>
      </c>
      <c r="L89" s="7">
        <f t="shared" si="25"/>
        <v>268.47826086956519</v>
      </c>
      <c r="M89" s="7" t="s">
        <v>14</v>
      </c>
      <c r="N89" s="1">
        <v>0</v>
      </c>
      <c r="O89" s="1" t="s">
        <v>14</v>
      </c>
      <c r="P89" s="1" t="s">
        <v>14</v>
      </c>
      <c r="Q89" s="1">
        <v>74.459999999999994</v>
      </c>
      <c r="R89" s="1">
        <v>5007.4742319999996</v>
      </c>
      <c r="S89" s="15">
        <f t="shared" si="27"/>
        <v>70.86</v>
      </c>
      <c r="T89" s="7">
        <f t="shared" si="28"/>
        <v>175.02</v>
      </c>
      <c r="U89">
        <f t="shared" si="35"/>
        <v>0</v>
      </c>
      <c r="V89">
        <f t="shared" si="36"/>
        <v>0</v>
      </c>
      <c r="W89">
        <f t="shared" si="37"/>
        <v>70.86</v>
      </c>
      <c r="X89">
        <f t="shared" si="38"/>
        <v>175.02</v>
      </c>
      <c r="Y89">
        <f t="shared" si="29"/>
        <v>670.14</v>
      </c>
      <c r="Z89">
        <f t="shared" si="30"/>
        <v>893.52</v>
      </c>
      <c r="AA89">
        <f t="shared" si="31"/>
        <v>1116.8999999999999</v>
      </c>
      <c r="AB89">
        <f t="shared" si="32"/>
        <v>1652.46649656</v>
      </c>
      <c r="AC89">
        <f t="shared" si="33"/>
        <v>2203.28866208</v>
      </c>
      <c r="AD89">
        <f t="shared" si="34"/>
        <v>2754.1108276</v>
      </c>
      <c r="AE89">
        <f t="shared" si="39"/>
        <v>583.85</v>
      </c>
      <c r="AF89">
        <f t="shared" si="40"/>
        <v>807.23</v>
      </c>
      <c r="AG89">
        <f t="shared" si="41"/>
        <v>1030.6099999999999</v>
      </c>
      <c r="AH89">
        <f t="shared" si="42"/>
        <v>1439.3364965599999</v>
      </c>
      <c r="AI89">
        <f t="shared" si="43"/>
        <v>1990.1586620799999</v>
      </c>
      <c r="AJ89">
        <f t="shared" si="44"/>
        <v>2540.9808275999999</v>
      </c>
      <c r="AO89" t="e">
        <f>_xlfn.CONCAT(A89," ",B89," ",C89," ",#REF!," ",E89," ",F89," ",G89," ",H89," ",I89," ",N89," ",O89," ",P89," ",Q89," ",R89," ",AE89," ",AF89," ",AG89," ",AH89," ",AI89," ",AJ89)</f>
        <v>#REF!</v>
      </c>
    </row>
    <row r="90" spans="1:41" x14ac:dyDescent="0.35">
      <c r="A90" s="1" t="s">
        <v>25</v>
      </c>
      <c r="B90" s="1">
        <v>2020</v>
      </c>
      <c r="C90" s="1">
        <v>2</v>
      </c>
      <c r="D90" s="1">
        <v>201</v>
      </c>
      <c r="E90" s="15">
        <v>2</v>
      </c>
      <c r="F90" s="1">
        <v>3</v>
      </c>
      <c r="G90" s="1">
        <v>100</v>
      </c>
      <c r="H90" s="1" t="s">
        <v>16</v>
      </c>
      <c r="I90" s="1" t="s">
        <v>30</v>
      </c>
      <c r="J90" s="7" t="s">
        <v>14</v>
      </c>
      <c r="K90" s="7" t="str">
        <f t="shared" si="24"/>
        <v>.</v>
      </c>
      <c r="L90" s="7" t="str">
        <f t="shared" si="25"/>
        <v>.</v>
      </c>
      <c r="M90" s="7" t="s">
        <v>17</v>
      </c>
      <c r="N90" s="1">
        <v>0</v>
      </c>
      <c r="O90" s="1" t="s">
        <v>14</v>
      </c>
      <c r="P90" s="1" t="s">
        <v>14</v>
      </c>
      <c r="Q90" s="1">
        <v>70.61</v>
      </c>
      <c r="R90" s="1">
        <v>4748.414726</v>
      </c>
      <c r="S90" s="15">
        <f t="shared" si="27"/>
        <v>44.29</v>
      </c>
      <c r="T90" s="7">
        <f t="shared" si="28"/>
        <v>109.39</v>
      </c>
      <c r="U90">
        <f t="shared" si="35"/>
        <v>42</v>
      </c>
      <c r="V90">
        <f t="shared" si="36"/>
        <v>103.74</v>
      </c>
      <c r="W90">
        <f t="shared" si="37"/>
        <v>86.289999999999992</v>
      </c>
      <c r="X90">
        <f t="shared" si="38"/>
        <v>213.13</v>
      </c>
      <c r="Y90">
        <f t="shared" si="29"/>
        <v>635.49</v>
      </c>
      <c r="Z90">
        <f t="shared" si="30"/>
        <v>847.31999999999994</v>
      </c>
      <c r="AA90">
        <f t="shared" si="31"/>
        <v>1059.1500000000001</v>
      </c>
      <c r="AB90">
        <f t="shared" si="32"/>
        <v>1566.9768595800001</v>
      </c>
      <c r="AC90">
        <f t="shared" si="33"/>
        <v>2089.3024794399998</v>
      </c>
      <c r="AD90">
        <f t="shared" si="34"/>
        <v>2611.6280993</v>
      </c>
      <c r="AE90">
        <f t="shared" si="39"/>
        <v>549.20000000000005</v>
      </c>
      <c r="AF90">
        <f t="shared" si="40"/>
        <v>761.03</v>
      </c>
      <c r="AG90">
        <f t="shared" si="41"/>
        <v>972.86000000000013</v>
      </c>
      <c r="AH90">
        <f t="shared" si="42"/>
        <v>1353.84685958</v>
      </c>
      <c r="AI90">
        <f t="shared" si="43"/>
        <v>1876.1724794399997</v>
      </c>
      <c r="AJ90">
        <f t="shared" si="44"/>
        <v>2398.4980992999999</v>
      </c>
      <c r="AO90" t="e">
        <f>_xlfn.CONCAT(A90," ",B90," ",C90," ",#REF!," ",E90," ",F90," ",G90," ",H90," ",I90," ",N90," ",O90," ",P90," ",Q90," ",R90," ",AE90," ",AF90," ",AG90," ",AH90," ",AI90," ",AJ90)</f>
        <v>#REF!</v>
      </c>
    </row>
    <row r="91" spans="1:41" x14ac:dyDescent="0.35">
      <c r="A91" s="1" t="s">
        <v>25</v>
      </c>
      <c r="B91" s="1">
        <v>2020</v>
      </c>
      <c r="C91" s="1">
        <v>2</v>
      </c>
      <c r="D91" s="1">
        <v>202</v>
      </c>
      <c r="E91" s="15">
        <v>2</v>
      </c>
      <c r="F91" s="1">
        <v>5</v>
      </c>
      <c r="G91" s="1">
        <v>160</v>
      </c>
      <c r="H91" s="1" t="s">
        <v>16</v>
      </c>
      <c r="I91" s="1" t="s">
        <v>27</v>
      </c>
      <c r="J91" s="7" t="s">
        <v>14</v>
      </c>
      <c r="K91" s="7" t="str">
        <f t="shared" si="24"/>
        <v>.</v>
      </c>
      <c r="L91" s="7" t="str">
        <f t="shared" si="25"/>
        <v>.</v>
      </c>
      <c r="M91" s="7" t="s">
        <v>14</v>
      </c>
      <c r="N91" s="1">
        <v>0</v>
      </c>
      <c r="O91" s="1" t="s">
        <v>14</v>
      </c>
      <c r="P91" s="1" t="s">
        <v>14</v>
      </c>
      <c r="Q91" s="1">
        <v>75.62</v>
      </c>
      <c r="R91" s="1">
        <v>5085.3511790000002</v>
      </c>
      <c r="S91" s="15">
        <f t="shared" si="27"/>
        <v>70.86</v>
      </c>
      <c r="T91" s="7">
        <f t="shared" si="28"/>
        <v>175.02</v>
      </c>
      <c r="U91">
        <f t="shared" si="35"/>
        <v>0</v>
      </c>
      <c r="V91">
        <f t="shared" si="36"/>
        <v>0</v>
      </c>
      <c r="W91">
        <f t="shared" si="37"/>
        <v>70.86</v>
      </c>
      <c r="X91">
        <f t="shared" si="38"/>
        <v>175.02</v>
      </c>
      <c r="Y91">
        <f t="shared" si="29"/>
        <v>680.58</v>
      </c>
      <c r="Z91">
        <f t="shared" si="30"/>
        <v>907.44</v>
      </c>
      <c r="AA91">
        <f t="shared" si="31"/>
        <v>1134.3000000000002</v>
      </c>
      <c r="AB91">
        <f t="shared" si="32"/>
        <v>1678.16588907</v>
      </c>
      <c r="AC91">
        <f t="shared" si="33"/>
        <v>2237.5545187600001</v>
      </c>
      <c r="AD91">
        <f t="shared" si="34"/>
        <v>2796.9431484500005</v>
      </c>
      <c r="AE91">
        <f t="shared" si="39"/>
        <v>594.29000000000008</v>
      </c>
      <c r="AF91">
        <f t="shared" si="40"/>
        <v>821.15000000000009</v>
      </c>
      <c r="AG91">
        <f t="shared" si="41"/>
        <v>1048.0100000000002</v>
      </c>
      <c r="AH91">
        <f t="shared" si="42"/>
        <v>1465.0358890699999</v>
      </c>
      <c r="AI91">
        <f t="shared" si="43"/>
        <v>2024.42451876</v>
      </c>
      <c r="AJ91">
        <f t="shared" si="44"/>
        <v>2583.8131484500004</v>
      </c>
      <c r="AO91" t="e">
        <f>_xlfn.CONCAT(A91," ",B91," ",C91," ",#REF!," ",E91," ",F91," ",G91," ",H91," ",I91," ",N91," ",O91," ",P91," ",Q91," ",R91," ",AE91," ",AF91," ",AG91," ",AH91," ",AI91," ",AJ91)</f>
        <v>#REF!</v>
      </c>
    </row>
    <row r="92" spans="1:41" x14ac:dyDescent="0.35">
      <c r="A92" s="1" t="s">
        <v>25</v>
      </c>
      <c r="B92" s="1">
        <v>2020</v>
      </c>
      <c r="C92" s="1">
        <v>2</v>
      </c>
      <c r="D92" s="7">
        <v>203</v>
      </c>
      <c r="E92" s="15">
        <v>2</v>
      </c>
      <c r="F92" s="1">
        <v>4</v>
      </c>
      <c r="G92" s="1">
        <v>100</v>
      </c>
      <c r="H92" s="1" t="s">
        <v>16</v>
      </c>
      <c r="I92" s="1" t="s">
        <v>28</v>
      </c>
      <c r="J92" s="7" t="s">
        <v>14</v>
      </c>
      <c r="K92" s="7" t="str">
        <f t="shared" si="24"/>
        <v>.</v>
      </c>
      <c r="L92" s="7" t="str">
        <f t="shared" si="25"/>
        <v>.</v>
      </c>
      <c r="M92" s="7" t="s">
        <v>14</v>
      </c>
      <c r="N92" s="1">
        <v>0</v>
      </c>
      <c r="O92" s="1" t="s">
        <v>14</v>
      </c>
      <c r="P92" s="1" t="s">
        <v>14</v>
      </c>
      <c r="Q92" s="1">
        <v>67.14</v>
      </c>
      <c r="R92" s="1">
        <v>4515.241685</v>
      </c>
      <c r="S92" s="15">
        <f t="shared" si="27"/>
        <v>44.29</v>
      </c>
      <c r="T92" s="7">
        <f t="shared" si="28"/>
        <v>109.39</v>
      </c>
      <c r="U92">
        <f t="shared" si="35"/>
        <v>17.875</v>
      </c>
      <c r="V92">
        <f t="shared" si="36"/>
        <v>44.15</v>
      </c>
      <c r="W92">
        <f t="shared" si="37"/>
        <v>62.164999999999999</v>
      </c>
      <c r="X92">
        <f t="shared" si="38"/>
        <v>153.54</v>
      </c>
      <c r="Y92">
        <f t="shared" si="29"/>
        <v>604.26</v>
      </c>
      <c r="Z92">
        <f t="shared" si="30"/>
        <v>805.68000000000006</v>
      </c>
      <c r="AA92">
        <f t="shared" si="31"/>
        <v>1007.1</v>
      </c>
      <c r="AB92">
        <f t="shared" si="32"/>
        <v>1490.0297560500001</v>
      </c>
      <c r="AC92">
        <f t="shared" si="33"/>
        <v>1986.7063413999999</v>
      </c>
      <c r="AD92">
        <f t="shared" si="34"/>
        <v>2483.38292675</v>
      </c>
      <c r="AE92">
        <f t="shared" si="39"/>
        <v>517.97</v>
      </c>
      <c r="AF92">
        <f t="shared" si="40"/>
        <v>719.3900000000001</v>
      </c>
      <c r="AG92">
        <f t="shared" si="41"/>
        <v>920.81000000000006</v>
      </c>
      <c r="AH92">
        <f t="shared" si="42"/>
        <v>1276.8997560500002</v>
      </c>
      <c r="AI92">
        <f t="shared" si="43"/>
        <v>1773.5763413999998</v>
      </c>
      <c r="AJ92">
        <f t="shared" si="44"/>
        <v>2270.2529267499999</v>
      </c>
      <c r="AO92" t="e">
        <f>_xlfn.CONCAT(A92," ",B92," ",C92," ",#REF!," ",E92," ",F92," ",G92," ",H92," ",I92," ",N92," ",O92," ",P92," ",Q92," ",R92," ",AE92," ",AF92," ",AG92," ",AH92," ",AI92," ",AJ92)</f>
        <v>#REF!</v>
      </c>
    </row>
    <row r="93" spans="1:41" x14ac:dyDescent="0.35">
      <c r="A93" s="1" t="s">
        <v>25</v>
      </c>
      <c r="B93" s="1">
        <v>2020</v>
      </c>
      <c r="C93" s="1">
        <v>2</v>
      </c>
      <c r="D93" s="7">
        <v>204</v>
      </c>
      <c r="E93" s="15">
        <v>2</v>
      </c>
      <c r="F93" s="1">
        <v>13</v>
      </c>
      <c r="G93" s="1">
        <v>160</v>
      </c>
      <c r="H93" s="1" t="s">
        <v>17</v>
      </c>
      <c r="I93" s="1" t="s">
        <v>27</v>
      </c>
      <c r="J93" s="7">
        <v>110</v>
      </c>
      <c r="K93" s="7">
        <f t="shared" si="24"/>
        <v>239.13043478260869</v>
      </c>
      <c r="L93" s="7">
        <f t="shared" si="25"/>
        <v>268.47826086956519</v>
      </c>
      <c r="M93" s="7" t="s">
        <v>14</v>
      </c>
      <c r="N93" s="1">
        <v>2.2000000000000002</v>
      </c>
      <c r="O93" s="1" t="s">
        <v>14</v>
      </c>
      <c r="P93" s="1" t="s">
        <v>14</v>
      </c>
      <c r="Q93" s="1">
        <v>77.180000000000007</v>
      </c>
      <c r="R93" s="1">
        <v>5190.2276220000003</v>
      </c>
      <c r="S93" s="15">
        <f t="shared" si="27"/>
        <v>70.86</v>
      </c>
      <c r="T93" s="7">
        <f t="shared" si="28"/>
        <v>175.02</v>
      </c>
      <c r="U93">
        <f t="shared" si="35"/>
        <v>0</v>
      </c>
      <c r="V93">
        <f t="shared" si="36"/>
        <v>0</v>
      </c>
      <c r="W93">
        <f t="shared" si="37"/>
        <v>70.86</v>
      </c>
      <c r="X93">
        <f t="shared" si="38"/>
        <v>175.02</v>
      </c>
      <c r="Y93">
        <f t="shared" si="29"/>
        <v>694.62000000000012</v>
      </c>
      <c r="Z93">
        <f t="shared" si="30"/>
        <v>926.16000000000008</v>
      </c>
      <c r="AA93">
        <f t="shared" si="31"/>
        <v>1157.7</v>
      </c>
      <c r="AB93">
        <f t="shared" si="32"/>
        <v>1712.7751152600001</v>
      </c>
      <c r="AC93">
        <f t="shared" si="33"/>
        <v>2283.7001536800003</v>
      </c>
      <c r="AD93">
        <f t="shared" si="34"/>
        <v>2854.6251921000003</v>
      </c>
      <c r="AE93">
        <f t="shared" si="39"/>
        <v>608.33000000000015</v>
      </c>
      <c r="AF93">
        <f t="shared" si="40"/>
        <v>839.87000000000012</v>
      </c>
      <c r="AG93">
        <f t="shared" si="41"/>
        <v>1071.4100000000001</v>
      </c>
      <c r="AH93">
        <f t="shared" si="42"/>
        <v>1499.6451152600002</v>
      </c>
      <c r="AI93">
        <f t="shared" si="43"/>
        <v>2070.5701536800002</v>
      </c>
      <c r="AJ93">
        <f t="shared" si="44"/>
        <v>2641.4951921000002</v>
      </c>
      <c r="AO93" t="e">
        <f>_xlfn.CONCAT(A93," ",B93," ",C93," ",#REF!," ",E93," ",F93," ",G93," ",H93," ",I93," ",N93," ",O93," ",P93," ",Q93," ",R93," ",AE93," ",AF93," ",AG93," ",AH93," ",AI93," ",AJ93)</f>
        <v>#REF!</v>
      </c>
    </row>
    <row r="94" spans="1:41" x14ac:dyDescent="0.35">
      <c r="A94" s="1" t="s">
        <v>25</v>
      </c>
      <c r="B94" s="1">
        <v>2020</v>
      </c>
      <c r="C94" s="1">
        <v>2</v>
      </c>
      <c r="D94" s="1">
        <v>205</v>
      </c>
      <c r="E94" s="15">
        <v>2</v>
      </c>
      <c r="F94" s="1">
        <v>2</v>
      </c>
      <c r="G94" s="1">
        <v>100</v>
      </c>
      <c r="H94" s="1" t="s">
        <v>16</v>
      </c>
      <c r="I94" s="1" t="s">
        <v>29</v>
      </c>
      <c r="J94" s="7" t="s">
        <v>14</v>
      </c>
      <c r="K94" s="7" t="str">
        <f t="shared" si="24"/>
        <v>.</v>
      </c>
      <c r="L94" s="7" t="str">
        <f t="shared" si="25"/>
        <v>.</v>
      </c>
      <c r="M94" s="7" t="s">
        <v>14</v>
      </c>
      <c r="N94" s="1">
        <v>0</v>
      </c>
      <c r="O94" s="1" t="s">
        <v>14</v>
      </c>
      <c r="P94" s="1" t="s">
        <v>14</v>
      </c>
      <c r="Q94" s="1">
        <v>76.989999999999995</v>
      </c>
      <c r="R94" s="1">
        <v>5177.2671449999998</v>
      </c>
      <c r="S94" s="15">
        <f t="shared" si="27"/>
        <v>44.29</v>
      </c>
      <c r="T94" s="7">
        <f t="shared" si="28"/>
        <v>109.39</v>
      </c>
      <c r="U94">
        <f t="shared" si="35"/>
        <v>42</v>
      </c>
      <c r="V94">
        <f t="shared" si="36"/>
        <v>103.74</v>
      </c>
      <c r="W94">
        <f t="shared" si="37"/>
        <v>86.289999999999992</v>
      </c>
      <c r="X94">
        <f t="shared" si="38"/>
        <v>213.13</v>
      </c>
      <c r="Y94">
        <f t="shared" si="29"/>
        <v>692.91</v>
      </c>
      <c r="Z94">
        <f t="shared" si="30"/>
        <v>923.87999999999988</v>
      </c>
      <c r="AA94">
        <f t="shared" si="31"/>
        <v>1154.8499999999999</v>
      </c>
      <c r="AB94">
        <f t="shared" si="32"/>
        <v>1708.4981578500001</v>
      </c>
      <c r="AC94">
        <f t="shared" si="33"/>
        <v>2277.9975438000001</v>
      </c>
      <c r="AD94">
        <f t="shared" si="34"/>
        <v>2847.4969297500002</v>
      </c>
      <c r="AE94">
        <f t="shared" si="39"/>
        <v>606.62</v>
      </c>
      <c r="AF94">
        <f t="shared" si="40"/>
        <v>837.58999999999992</v>
      </c>
      <c r="AG94">
        <f t="shared" si="41"/>
        <v>1068.56</v>
      </c>
      <c r="AH94">
        <f t="shared" si="42"/>
        <v>1495.36815785</v>
      </c>
      <c r="AI94">
        <f t="shared" si="43"/>
        <v>2064.8675438</v>
      </c>
      <c r="AJ94">
        <f t="shared" si="44"/>
        <v>2634.3669297500001</v>
      </c>
      <c r="AO94" t="e">
        <f>_xlfn.CONCAT(A94," ",B94," ",C94," ",#REF!," ",E94," ",F94," ",G94," ",H94," ",I94," ",N94," ",O94," ",P94," ",Q94," ",R94," ",AE94," ",AF94," ",AG94," ",AH94," ",AI94," ",AJ94)</f>
        <v>#REF!</v>
      </c>
    </row>
    <row r="95" spans="1:41" x14ac:dyDescent="0.35">
      <c r="A95" s="1" t="s">
        <v>25</v>
      </c>
      <c r="B95" s="1">
        <v>2020</v>
      </c>
      <c r="C95" s="1">
        <v>2</v>
      </c>
      <c r="D95" s="1">
        <v>206</v>
      </c>
      <c r="E95" s="15">
        <v>2</v>
      </c>
      <c r="F95" s="1">
        <v>15</v>
      </c>
      <c r="G95" s="1">
        <v>160</v>
      </c>
      <c r="H95" s="1" t="s">
        <v>17</v>
      </c>
      <c r="I95" s="1" t="s">
        <v>30</v>
      </c>
      <c r="J95" s="7">
        <v>110</v>
      </c>
      <c r="K95" s="7">
        <f t="shared" si="24"/>
        <v>239.13043478260869</v>
      </c>
      <c r="L95" s="7">
        <f t="shared" si="25"/>
        <v>268.47826086956519</v>
      </c>
      <c r="M95" s="7" t="s">
        <v>17</v>
      </c>
      <c r="N95" s="1">
        <v>0</v>
      </c>
      <c r="O95" s="1" t="s">
        <v>14</v>
      </c>
      <c r="P95" s="1" t="s">
        <v>14</v>
      </c>
      <c r="Q95" s="1">
        <v>75.88</v>
      </c>
      <c r="R95" s="1">
        <v>5102.9779170000002</v>
      </c>
      <c r="S95" s="15">
        <f t="shared" si="27"/>
        <v>70.86</v>
      </c>
      <c r="T95" s="7">
        <f t="shared" si="28"/>
        <v>175.02</v>
      </c>
      <c r="U95">
        <f t="shared" si="35"/>
        <v>42</v>
      </c>
      <c r="V95">
        <f t="shared" si="36"/>
        <v>103.74</v>
      </c>
      <c r="W95">
        <f t="shared" si="37"/>
        <v>112.86</v>
      </c>
      <c r="X95">
        <f t="shared" si="38"/>
        <v>278.76</v>
      </c>
      <c r="Y95">
        <f t="shared" si="29"/>
        <v>682.92</v>
      </c>
      <c r="Z95">
        <f t="shared" si="30"/>
        <v>910.56</v>
      </c>
      <c r="AA95">
        <f t="shared" si="31"/>
        <v>1138.1999999999998</v>
      </c>
      <c r="AB95">
        <f t="shared" si="32"/>
        <v>1683.9827126100001</v>
      </c>
      <c r="AC95">
        <f t="shared" si="33"/>
        <v>2245.3102834800002</v>
      </c>
      <c r="AD95">
        <f t="shared" si="34"/>
        <v>2806.6378543500005</v>
      </c>
      <c r="AE95">
        <f t="shared" si="39"/>
        <v>596.63</v>
      </c>
      <c r="AF95">
        <f t="shared" si="40"/>
        <v>824.27</v>
      </c>
      <c r="AG95">
        <f t="shared" si="41"/>
        <v>1051.9099999999999</v>
      </c>
      <c r="AH95">
        <f t="shared" si="42"/>
        <v>1470.8527126100003</v>
      </c>
      <c r="AI95">
        <f t="shared" si="43"/>
        <v>2032.1802834800001</v>
      </c>
      <c r="AJ95">
        <f t="shared" si="44"/>
        <v>2593.5078543500003</v>
      </c>
      <c r="AO95" t="e">
        <f>_xlfn.CONCAT(A95," ",B95," ",C95," ",#REF!," ",E95," ",F95," ",G95," ",H95," ",I95," ",N95," ",O95," ",P95," ",Q95," ",R95," ",AE95," ",AF95," ",AG95," ",AH95," ",AI95," ",AJ95)</f>
        <v>#REF!</v>
      </c>
    </row>
    <row r="96" spans="1:41" x14ac:dyDescent="0.35">
      <c r="A96" s="1" t="s">
        <v>25</v>
      </c>
      <c r="B96" s="1">
        <v>2020</v>
      </c>
      <c r="C96" s="1">
        <v>2</v>
      </c>
      <c r="D96" s="1">
        <v>207</v>
      </c>
      <c r="E96" s="15">
        <v>2</v>
      </c>
      <c r="F96" s="1">
        <v>10</v>
      </c>
      <c r="G96" s="1">
        <v>100</v>
      </c>
      <c r="H96" s="1" t="s">
        <v>17</v>
      </c>
      <c r="I96" s="1" t="s">
        <v>29</v>
      </c>
      <c r="J96" s="7">
        <v>110</v>
      </c>
      <c r="K96" s="7">
        <f t="shared" si="24"/>
        <v>239.13043478260869</v>
      </c>
      <c r="L96" s="7">
        <f t="shared" si="25"/>
        <v>268.47826086956519</v>
      </c>
      <c r="M96" s="7" t="s">
        <v>14</v>
      </c>
      <c r="N96" s="1">
        <v>0</v>
      </c>
      <c r="O96" s="1" t="s">
        <v>14</v>
      </c>
      <c r="P96" s="1" t="s">
        <v>14</v>
      </c>
      <c r="Q96" s="1">
        <v>68.62</v>
      </c>
      <c r="R96" s="1">
        <v>4614.6795400000001</v>
      </c>
      <c r="S96" s="15">
        <f t="shared" si="27"/>
        <v>44.29</v>
      </c>
      <c r="T96" s="7">
        <f t="shared" si="28"/>
        <v>109.39</v>
      </c>
      <c r="U96">
        <f t="shared" si="35"/>
        <v>42</v>
      </c>
      <c r="V96">
        <f t="shared" si="36"/>
        <v>103.74</v>
      </c>
      <c r="W96">
        <f t="shared" si="37"/>
        <v>86.289999999999992</v>
      </c>
      <c r="X96">
        <f t="shared" si="38"/>
        <v>213.13</v>
      </c>
      <c r="Y96">
        <f t="shared" si="29"/>
        <v>617.58000000000004</v>
      </c>
      <c r="Z96">
        <f t="shared" si="30"/>
        <v>823.44</v>
      </c>
      <c r="AA96">
        <f t="shared" si="31"/>
        <v>1029.3000000000002</v>
      </c>
      <c r="AB96">
        <f t="shared" si="32"/>
        <v>1522.8442482</v>
      </c>
      <c r="AC96">
        <f t="shared" si="33"/>
        <v>2030.4589976</v>
      </c>
      <c r="AD96">
        <f t="shared" si="34"/>
        <v>2538.0737470000004</v>
      </c>
      <c r="AE96">
        <f t="shared" si="39"/>
        <v>531.29000000000008</v>
      </c>
      <c r="AF96">
        <f t="shared" si="40"/>
        <v>737.15000000000009</v>
      </c>
      <c r="AG96">
        <f t="shared" si="41"/>
        <v>943.01000000000022</v>
      </c>
      <c r="AH96">
        <f t="shared" si="42"/>
        <v>1309.7142481999999</v>
      </c>
      <c r="AI96">
        <f t="shared" si="43"/>
        <v>1817.3289976000001</v>
      </c>
      <c r="AJ96">
        <f t="shared" si="44"/>
        <v>2324.9437470000003</v>
      </c>
      <c r="AO96" t="e">
        <f>_xlfn.CONCAT(A96," ",B96," ",C96," ",#REF!," ",E96," ",F96," ",G96," ",H96," ",I96," ",N96," ",O96," ",P96," ",Q96," ",R96," ",AE96," ",AF96," ",AG96," ",AH96," ",AI96," ",AJ96)</f>
        <v>#REF!</v>
      </c>
    </row>
    <row r="97" spans="1:41" x14ac:dyDescent="0.35">
      <c r="A97" s="1" t="s">
        <v>25</v>
      </c>
      <c r="B97" s="1">
        <v>2020</v>
      </c>
      <c r="C97" s="1">
        <v>2</v>
      </c>
      <c r="D97" s="1">
        <v>208</v>
      </c>
      <c r="E97" s="15">
        <v>2</v>
      </c>
      <c r="F97" s="1">
        <v>16</v>
      </c>
      <c r="G97" s="1">
        <v>160</v>
      </c>
      <c r="H97" s="1" t="s">
        <v>17</v>
      </c>
      <c r="I97" s="1" t="s">
        <v>28</v>
      </c>
      <c r="J97" s="7">
        <v>110</v>
      </c>
      <c r="K97" s="7">
        <f t="shared" si="24"/>
        <v>239.13043478260869</v>
      </c>
      <c r="L97" s="7">
        <f t="shared" si="25"/>
        <v>268.47826086956519</v>
      </c>
      <c r="M97" s="7" t="s">
        <v>14</v>
      </c>
      <c r="N97" s="1">
        <v>0</v>
      </c>
      <c r="O97" s="1" t="s">
        <v>14</v>
      </c>
      <c r="P97" s="1" t="s">
        <v>14</v>
      </c>
      <c r="Q97" s="1">
        <v>76.319999999999993</v>
      </c>
      <c r="R97" s="1">
        <v>5132.7492769999999</v>
      </c>
      <c r="S97" s="15">
        <f t="shared" si="27"/>
        <v>70.86</v>
      </c>
      <c r="T97" s="7">
        <f t="shared" si="28"/>
        <v>175.02</v>
      </c>
      <c r="U97">
        <f t="shared" si="35"/>
        <v>17.875</v>
      </c>
      <c r="V97">
        <f t="shared" si="36"/>
        <v>44.15</v>
      </c>
      <c r="W97">
        <f t="shared" si="37"/>
        <v>88.734999999999999</v>
      </c>
      <c r="X97">
        <f t="shared" si="38"/>
        <v>219.17000000000002</v>
      </c>
      <c r="Y97">
        <f t="shared" si="29"/>
        <v>686.87999999999988</v>
      </c>
      <c r="Z97">
        <f t="shared" si="30"/>
        <v>915.83999999999992</v>
      </c>
      <c r="AA97">
        <f t="shared" si="31"/>
        <v>1144.8</v>
      </c>
      <c r="AB97">
        <f t="shared" si="32"/>
        <v>1693.8072614100001</v>
      </c>
      <c r="AC97">
        <f t="shared" si="33"/>
        <v>2258.4096818799999</v>
      </c>
      <c r="AD97">
        <f t="shared" si="34"/>
        <v>2823.0121023500001</v>
      </c>
      <c r="AE97">
        <f t="shared" si="39"/>
        <v>600.58999999999992</v>
      </c>
      <c r="AF97">
        <f t="shared" si="40"/>
        <v>829.55</v>
      </c>
      <c r="AG97">
        <f t="shared" si="41"/>
        <v>1058.51</v>
      </c>
      <c r="AH97">
        <f t="shared" si="42"/>
        <v>1480.67726141</v>
      </c>
      <c r="AI97">
        <f t="shared" si="43"/>
        <v>2045.2796818799998</v>
      </c>
      <c r="AJ97">
        <f t="shared" si="44"/>
        <v>2609.88210235</v>
      </c>
      <c r="AO97" t="e">
        <f>_xlfn.CONCAT(A97," ",B97," ",C97," ",#REF!," ",E97," ",F97," ",G97," ",H97," ",I97," ",N97," ",O97," ",P97," ",Q97," ",R97," ",AE97," ",AF97," ",AG97," ",AH97," ",AI97," ",AJ97)</f>
        <v>#REF!</v>
      </c>
    </row>
    <row r="98" spans="1:41" x14ac:dyDescent="0.35">
      <c r="A98" s="1" t="s">
        <v>25</v>
      </c>
      <c r="B98" s="1">
        <v>2020</v>
      </c>
      <c r="C98" s="1">
        <v>2</v>
      </c>
      <c r="D98" s="15">
        <v>209</v>
      </c>
      <c r="E98" s="15">
        <v>2</v>
      </c>
      <c r="F98" s="1">
        <v>12</v>
      </c>
      <c r="G98" s="1">
        <v>100</v>
      </c>
      <c r="H98" s="1" t="s">
        <v>17</v>
      </c>
      <c r="I98" s="1" t="s">
        <v>28</v>
      </c>
      <c r="J98" s="7">
        <v>110</v>
      </c>
      <c r="K98" s="7">
        <f t="shared" si="24"/>
        <v>239.13043478260869</v>
      </c>
      <c r="L98" s="7">
        <f t="shared" si="25"/>
        <v>268.47826086956519</v>
      </c>
      <c r="M98" s="7" t="s">
        <v>14</v>
      </c>
      <c r="N98" s="1">
        <v>0</v>
      </c>
      <c r="O98" s="1" t="s">
        <v>14</v>
      </c>
      <c r="P98" s="1" t="s">
        <v>14</v>
      </c>
      <c r="Q98" s="1">
        <v>72.709999999999994</v>
      </c>
      <c r="R98" s="1">
        <v>4889.5971509999999</v>
      </c>
      <c r="S98" s="15">
        <f t="shared" si="27"/>
        <v>44.29</v>
      </c>
      <c r="T98" s="7">
        <f t="shared" si="28"/>
        <v>109.39</v>
      </c>
      <c r="U98">
        <f t="shared" si="35"/>
        <v>17.875</v>
      </c>
      <c r="V98">
        <f t="shared" si="36"/>
        <v>44.15</v>
      </c>
      <c r="W98">
        <f t="shared" si="37"/>
        <v>62.164999999999999</v>
      </c>
      <c r="X98">
        <f t="shared" si="38"/>
        <v>153.54</v>
      </c>
      <c r="Y98">
        <f t="shared" si="29"/>
        <v>654.39</v>
      </c>
      <c r="Z98">
        <f t="shared" si="30"/>
        <v>872.52</v>
      </c>
      <c r="AA98">
        <f t="shared" si="31"/>
        <v>1090.6499999999999</v>
      </c>
      <c r="AB98">
        <f t="shared" si="32"/>
        <v>1613.5670598300001</v>
      </c>
      <c r="AC98">
        <f t="shared" si="33"/>
        <v>2151.4227464400001</v>
      </c>
      <c r="AD98">
        <f t="shared" si="34"/>
        <v>2689.2784330500003</v>
      </c>
      <c r="AE98">
        <f t="shared" si="39"/>
        <v>568.1</v>
      </c>
      <c r="AF98">
        <f t="shared" si="40"/>
        <v>786.23</v>
      </c>
      <c r="AG98">
        <f t="shared" si="41"/>
        <v>1004.3599999999999</v>
      </c>
      <c r="AH98">
        <f t="shared" si="42"/>
        <v>1400.4370598300002</v>
      </c>
      <c r="AI98">
        <f t="shared" si="43"/>
        <v>1938.29274644</v>
      </c>
      <c r="AJ98">
        <f t="shared" si="44"/>
        <v>2476.1484330500002</v>
      </c>
      <c r="AO98" t="e">
        <f>_xlfn.CONCAT(A98," ",B98," ",C98," ",#REF!," ",E98," ",F98," ",G98," ",H98," ",I98," ",N98," ",O98," ",P98," ",Q98," ",R98," ",AE98," ",AF98," ",AG98," ",AH98," ",AI98," ",AJ98)</f>
        <v>#REF!</v>
      </c>
    </row>
    <row r="99" spans="1:41" x14ac:dyDescent="0.35">
      <c r="A99" s="1" t="s">
        <v>25</v>
      </c>
      <c r="B99" s="1">
        <v>2020</v>
      </c>
      <c r="C99" s="1">
        <v>2</v>
      </c>
      <c r="D99" s="15">
        <v>210</v>
      </c>
      <c r="E99" s="15">
        <v>2</v>
      </c>
      <c r="F99" s="1">
        <v>7</v>
      </c>
      <c r="G99" s="1">
        <v>160</v>
      </c>
      <c r="H99" s="1" t="s">
        <v>16</v>
      </c>
      <c r="I99" s="1" t="s">
        <v>30</v>
      </c>
      <c r="J99" s="7" t="s">
        <v>14</v>
      </c>
      <c r="K99" s="7" t="str">
        <f t="shared" si="24"/>
        <v>.</v>
      </c>
      <c r="L99" s="7" t="str">
        <f t="shared" si="25"/>
        <v>.</v>
      </c>
      <c r="M99" s="7" t="s">
        <v>17</v>
      </c>
      <c r="N99" s="1">
        <v>1.1000000000000001</v>
      </c>
      <c r="O99" s="1" t="s">
        <v>14</v>
      </c>
      <c r="P99" s="1" t="s">
        <v>14</v>
      </c>
      <c r="Q99" s="1">
        <v>75.66</v>
      </c>
      <c r="R99" s="1">
        <v>5088.2654499999999</v>
      </c>
      <c r="S99" s="15">
        <f t="shared" si="27"/>
        <v>70.86</v>
      </c>
      <c r="T99" s="7">
        <f t="shared" si="28"/>
        <v>175.02</v>
      </c>
      <c r="U99">
        <f t="shared" si="35"/>
        <v>42</v>
      </c>
      <c r="V99">
        <f t="shared" si="36"/>
        <v>103.74</v>
      </c>
      <c r="W99">
        <f t="shared" si="37"/>
        <v>112.86</v>
      </c>
      <c r="X99">
        <f t="shared" si="38"/>
        <v>278.76</v>
      </c>
      <c r="Y99">
        <f t="shared" si="29"/>
        <v>680.93999999999994</v>
      </c>
      <c r="Z99">
        <f t="shared" si="30"/>
        <v>907.92</v>
      </c>
      <c r="AA99">
        <f t="shared" si="31"/>
        <v>1134.8999999999999</v>
      </c>
      <c r="AB99">
        <f t="shared" si="32"/>
        <v>1679.1275985</v>
      </c>
      <c r="AC99">
        <f t="shared" si="33"/>
        <v>2238.8367979999998</v>
      </c>
      <c r="AD99">
        <f t="shared" si="34"/>
        <v>2798.5459975000003</v>
      </c>
      <c r="AE99">
        <f t="shared" si="39"/>
        <v>594.65</v>
      </c>
      <c r="AF99">
        <f t="shared" si="40"/>
        <v>821.63</v>
      </c>
      <c r="AG99">
        <f t="shared" si="41"/>
        <v>1048.6099999999999</v>
      </c>
      <c r="AH99">
        <f t="shared" si="42"/>
        <v>1465.9975985000001</v>
      </c>
      <c r="AI99">
        <f t="shared" si="43"/>
        <v>2025.7067979999997</v>
      </c>
      <c r="AJ99">
        <f t="shared" si="44"/>
        <v>2585.4159975000002</v>
      </c>
      <c r="AO99" t="e">
        <f>_xlfn.CONCAT(A99," ",B99," ",C99," ",#REF!," ",E99," ",F99," ",G99," ",H99," ",I99," ",N99," ",O99," ",P99," ",Q99," ",R99," ",AE99," ",AF99," ",AG99," ",AH99," ",AI99," ",AJ99)</f>
        <v>#REF!</v>
      </c>
    </row>
    <row r="100" spans="1:41" x14ac:dyDescent="0.35">
      <c r="A100" s="1" t="s">
        <v>25</v>
      </c>
      <c r="B100" s="1">
        <v>2020</v>
      </c>
      <c r="C100" s="1">
        <v>2</v>
      </c>
      <c r="D100" s="7">
        <v>211</v>
      </c>
      <c r="E100" s="7">
        <v>2</v>
      </c>
      <c r="F100" s="1">
        <v>9</v>
      </c>
      <c r="G100" s="15">
        <v>100</v>
      </c>
      <c r="H100" s="1" t="s">
        <v>17</v>
      </c>
      <c r="I100" s="1" t="s">
        <v>27</v>
      </c>
      <c r="J100" s="7">
        <v>110</v>
      </c>
      <c r="K100" s="7">
        <f t="shared" si="24"/>
        <v>239.13043478260869</v>
      </c>
      <c r="L100" s="7">
        <f t="shared" si="25"/>
        <v>268.47826086956519</v>
      </c>
      <c r="M100" s="7" t="s">
        <v>14</v>
      </c>
      <c r="N100" s="1">
        <v>1.1000000000000001</v>
      </c>
      <c r="O100" s="1" t="s">
        <v>14</v>
      </c>
      <c r="P100" s="1" t="s">
        <v>14</v>
      </c>
      <c r="Q100" s="1">
        <v>74.900000000000006</v>
      </c>
      <c r="R100" s="1">
        <v>5036.7594330000002</v>
      </c>
      <c r="S100" s="15">
        <f t="shared" si="27"/>
        <v>44.29</v>
      </c>
      <c r="T100" s="7">
        <f t="shared" si="28"/>
        <v>109.39</v>
      </c>
      <c r="U100">
        <f t="shared" si="35"/>
        <v>0</v>
      </c>
      <c r="V100">
        <f t="shared" si="36"/>
        <v>0</v>
      </c>
      <c r="W100">
        <f t="shared" si="37"/>
        <v>44.29</v>
      </c>
      <c r="X100">
        <f t="shared" si="38"/>
        <v>109.39</v>
      </c>
      <c r="Y100">
        <f t="shared" si="29"/>
        <v>674.1</v>
      </c>
      <c r="Z100">
        <f t="shared" si="30"/>
        <v>898.80000000000007</v>
      </c>
      <c r="AA100">
        <f t="shared" si="31"/>
        <v>1123.5</v>
      </c>
      <c r="AB100">
        <f t="shared" si="32"/>
        <v>1662.1306128900001</v>
      </c>
      <c r="AC100">
        <f t="shared" si="33"/>
        <v>2216.1741505200002</v>
      </c>
      <c r="AD100">
        <f t="shared" si="34"/>
        <v>2770.2176881500004</v>
      </c>
      <c r="AE100">
        <f t="shared" si="39"/>
        <v>587.81000000000006</v>
      </c>
      <c r="AF100">
        <f t="shared" si="40"/>
        <v>812.5100000000001</v>
      </c>
      <c r="AG100">
        <f t="shared" si="41"/>
        <v>1037.21</v>
      </c>
      <c r="AH100">
        <f t="shared" si="42"/>
        <v>1449.00061289</v>
      </c>
      <c r="AI100">
        <f t="shared" si="43"/>
        <v>2003.0441505200001</v>
      </c>
      <c r="AJ100">
        <f t="shared" si="44"/>
        <v>2557.0876881500003</v>
      </c>
      <c r="AO100" t="e">
        <f>_xlfn.CONCAT(A100," ",B100," ",C100," ",#REF!," ",E100," ",F100," ",G100," ",H100," ",I100," ",N100," ",O100," ",P100," ",Q100," ",R100," ",AE100," ",AF100," ",AG100," ",AH100," ",AI100," ",AJ100)</f>
        <v>#REF!</v>
      </c>
    </row>
    <row r="101" spans="1:41" x14ac:dyDescent="0.35">
      <c r="A101" s="1" t="s">
        <v>25</v>
      </c>
      <c r="B101" s="1">
        <v>2020</v>
      </c>
      <c r="C101" s="1">
        <v>2</v>
      </c>
      <c r="D101" s="7">
        <v>212</v>
      </c>
      <c r="E101" s="7">
        <v>2</v>
      </c>
      <c r="F101" s="1">
        <v>8</v>
      </c>
      <c r="G101" s="15">
        <v>160</v>
      </c>
      <c r="H101" s="1" t="s">
        <v>16</v>
      </c>
      <c r="I101" s="1" t="s">
        <v>28</v>
      </c>
      <c r="J101" s="7" t="s">
        <v>14</v>
      </c>
      <c r="K101" s="7" t="str">
        <f t="shared" si="24"/>
        <v>.</v>
      </c>
      <c r="L101" s="7" t="str">
        <f t="shared" si="25"/>
        <v>.</v>
      </c>
      <c r="M101" s="7" t="s">
        <v>14</v>
      </c>
      <c r="N101" s="1">
        <v>0</v>
      </c>
      <c r="O101" s="1" t="s">
        <v>14</v>
      </c>
      <c r="P101" s="1" t="s">
        <v>14</v>
      </c>
      <c r="Q101" s="1">
        <v>73.06</v>
      </c>
      <c r="R101" s="1">
        <v>4913.4858949999998</v>
      </c>
      <c r="S101" s="15">
        <f t="shared" si="27"/>
        <v>70.86</v>
      </c>
      <c r="T101" s="7">
        <f t="shared" si="28"/>
        <v>175.02</v>
      </c>
      <c r="U101">
        <f t="shared" si="35"/>
        <v>17.875</v>
      </c>
      <c r="V101">
        <f t="shared" si="36"/>
        <v>44.15</v>
      </c>
      <c r="W101">
        <f t="shared" si="37"/>
        <v>88.734999999999999</v>
      </c>
      <c r="X101">
        <f t="shared" si="38"/>
        <v>219.17000000000002</v>
      </c>
      <c r="Y101">
        <f t="shared" si="29"/>
        <v>657.54</v>
      </c>
      <c r="Z101">
        <f t="shared" si="30"/>
        <v>876.72</v>
      </c>
      <c r="AA101">
        <f t="shared" si="31"/>
        <v>1095.9000000000001</v>
      </c>
      <c r="AB101">
        <f t="shared" si="32"/>
        <v>1621.4503453499999</v>
      </c>
      <c r="AC101">
        <f t="shared" si="33"/>
        <v>2161.9337937999999</v>
      </c>
      <c r="AD101">
        <f t="shared" si="34"/>
        <v>2702.4172422500001</v>
      </c>
      <c r="AE101">
        <f t="shared" si="39"/>
        <v>571.25</v>
      </c>
      <c r="AF101">
        <f t="shared" si="40"/>
        <v>790.43000000000006</v>
      </c>
      <c r="AG101">
        <f t="shared" si="41"/>
        <v>1009.6100000000001</v>
      </c>
      <c r="AH101">
        <f t="shared" si="42"/>
        <v>1408.32034535</v>
      </c>
      <c r="AI101">
        <f t="shared" si="43"/>
        <v>1948.8037937999998</v>
      </c>
      <c r="AJ101">
        <f t="shared" si="44"/>
        <v>2489.28724225</v>
      </c>
      <c r="AO101" t="e">
        <f>_xlfn.CONCAT(A101," ",B101," ",C101," ",#REF!," ",E101," ",F101," ",G101," ",H101," ",I101," ",N101," ",O101," ",P101," ",Q101," ",R101," ",AE101," ",AF101," ",AG101," ",AH101," ",AI101," ",AJ101)</f>
        <v>#REF!</v>
      </c>
    </row>
    <row r="102" spans="1:41" x14ac:dyDescent="0.35">
      <c r="A102" s="1" t="s">
        <v>25</v>
      </c>
      <c r="B102" s="1">
        <v>2020</v>
      </c>
      <c r="C102" s="1">
        <v>2</v>
      </c>
      <c r="D102" s="1">
        <v>213</v>
      </c>
      <c r="E102" s="7">
        <v>2</v>
      </c>
      <c r="F102" s="1">
        <v>1</v>
      </c>
      <c r="G102" s="15">
        <v>100</v>
      </c>
      <c r="H102" s="1" t="s">
        <v>16</v>
      </c>
      <c r="I102" s="1" t="s">
        <v>27</v>
      </c>
      <c r="J102" s="7" t="s">
        <v>14</v>
      </c>
      <c r="K102" s="7" t="str">
        <f t="shared" si="24"/>
        <v>.</v>
      </c>
      <c r="L102" s="7" t="str">
        <f t="shared" si="25"/>
        <v>.</v>
      </c>
      <c r="M102" s="7" t="s">
        <v>14</v>
      </c>
      <c r="N102" s="1">
        <v>0</v>
      </c>
      <c r="O102" s="1" t="s">
        <v>14</v>
      </c>
      <c r="P102" s="1" t="s">
        <v>14</v>
      </c>
      <c r="Q102" s="1">
        <v>74.569999999999993</v>
      </c>
      <c r="R102" s="1">
        <v>5014.8237479999998</v>
      </c>
      <c r="S102" s="15">
        <f t="shared" si="27"/>
        <v>44.29</v>
      </c>
      <c r="T102" s="7">
        <f t="shared" si="28"/>
        <v>109.39</v>
      </c>
      <c r="U102">
        <f t="shared" si="35"/>
        <v>0</v>
      </c>
      <c r="V102">
        <f t="shared" si="36"/>
        <v>0</v>
      </c>
      <c r="W102">
        <f t="shared" si="37"/>
        <v>44.29</v>
      </c>
      <c r="X102">
        <f t="shared" si="38"/>
        <v>109.39</v>
      </c>
      <c r="Y102">
        <f t="shared" si="29"/>
        <v>671.12999999999988</v>
      </c>
      <c r="Z102">
        <f t="shared" si="30"/>
        <v>894.83999999999992</v>
      </c>
      <c r="AA102">
        <f t="shared" si="31"/>
        <v>1118.55</v>
      </c>
      <c r="AB102">
        <f t="shared" si="32"/>
        <v>1654.89183684</v>
      </c>
      <c r="AC102">
        <f t="shared" si="33"/>
        <v>2206.5224491200001</v>
      </c>
      <c r="AD102">
        <f t="shared" si="34"/>
        <v>2758.1530614000003</v>
      </c>
      <c r="AE102">
        <f t="shared" si="39"/>
        <v>584.83999999999992</v>
      </c>
      <c r="AF102">
        <f t="shared" si="40"/>
        <v>808.55</v>
      </c>
      <c r="AG102">
        <f t="shared" si="41"/>
        <v>1032.26</v>
      </c>
      <c r="AH102">
        <f t="shared" si="42"/>
        <v>1441.7618368399999</v>
      </c>
      <c r="AI102">
        <f t="shared" si="43"/>
        <v>1993.39244912</v>
      </c>
      <c r="AJ102">
        <f t="shared" si="44"/>
        <v>2545.0230614000002</v>
      </c>
      <c r="AO102" t="e">
        <f>_xlfn.CONCAT(A102," ",B102," ",C102," ",#REF!," ",E102," ",F102," ",G102," ",H102," ",I102," ",N102," ",O102," ",P102," ",Q102," ",R102," ",AE102," ",AF102," ",AG102," ",AH102," ",AI102," ",AJ102)</f>
        <v>#REF!</v>
      </c>
    </row>
    <row r="103" spans="1:41" x14ac:dyDescent="0.35">
      <c r="A103" s="1" t="s">
        <v>25</v>
      </c>
      <c r="B103" s="1">
        <v>2020</v>
      </c>
      <c r="C103" s="1">
        <v>2</v>
      </c>
      <c r="D103" s="1">
        <v>214</v>
      </c>
      <c r="E103" s="7">
        <v>2</v>
      </c>
      <c r="F103" s="1">
        <v>14</v>
      </c>
      <c r="G103" s="15">
        <v>160</v>
      </c>
      <c r="H103" s="1" t="s">
        <v>17</v>
      </c>
      <c r="I103" s="1" t="s">
        <v>29</v>
      </c>
      <c r="J103" s="7">
        <v>110</v>
      </c>
      <c r="K103" s="7">
        <f t="shared" si="24"/>
        <v>239.13043478260869</v>
      </c>
      <c r="L103" s="7">
        <f t="shared" si="25"/>
        <v>268.47826086956519</v>
      </c>
      <c r="M103" s="7" t="s">
        <v>14</v>
      </c>
      <c r="N103" s="1">
        <v>0</v>
      </c>
      <c r="O103" s="1" t="s">
        <v>14</v>
      </c>
      <c r="P103" s="1" t="s">
        <v>14</v>
      </c>
      <c r="Q103" s="1">
        <v>76.23</v>
      </c>
      <c r="R103" s="1">
        <v>5126.2512260000003</v>
      </c>
      <c r="S103" s="15">
        <f t="shared" si="27"/>
        <v>70.86</v>
      </c>
      <c r="T103" s="7">
        <f t="shared" si="28"/>
        <v>175.02</v>
      </c>
      <c r="U103">
        <f t="shared" si="35"/>
        <v>42</v>
      </c>
      <c r="V103">
        <f t="shared" si="36"/>
        <v>103.74</v>
      </c>
      <c r="W103">
        <f t="shared" si="37"/>
        <v>112.86</v>
      </c>
      <c r="X103">
        <f t="shared" si="38"/>
        <v>278.76</v>
      </c>
      <c r="Y103">
        <f t="shared" si="29"/>
        <v>686.07</v>
      </c>
      <c r="Z103">
        <f t="shared" si="30"/>
        <v>914.76</v>
      </c>
      <c r="AA103">
        <f t="shared" si="31"/>
        <v>1143.45</v>
      </c>
      <c r="AB103">
        <f t="shared" si="32"/>
        <v>1691.6629045800003</v>
      </c>
      <c r="AC103">
        <f t="shared" si="33"/>
        <v>2255.5505394400002</v>
      </c>
      <c r="AD103">
        <f t="shared" si="34"/>
        <v>2819.4381743000004</v>
      </c>
      <c r="AE103">
        <f t="shared" si="39"/>
        <v>599.78000000000009</v>
      </c>
      <c r="AF103">
        <f t="shared" si="40"/>
        <v>828.47</v>
      </c>
      <c r="AG103">
        <f t="shared" si="41"/>
        <v>1057.1600000000001</v>
      </c>
      <c r="AH103">
        <f t="shared" si="42"/>
        <v>1478.5329045800004</v>
      </c>
      <c r="AI103">
        <f t="shared" si="43"/>
        <v>2042.4205394400001</v>
      </c>
      <c r="AJ103">
        <f t="shared" si="44"/>
        <v>2606.3081743000002</v>
      </c>
      <c r="AO103" t="e">
        <f>_xlfn.CONCAT(A103," ",B103," ",C103," ",#REF!," ",E103," ",F103," ",G103," ",H103," ",I103," ",N103," ",O103," ",P103," ",Q103," ",R103," ",AE103," ",AF103," ",AG103," ",AH103," ",AI103," ",AJ103)</f>
        <v>#REF!</v>
      </c>
    </row>
    <row r="104" spans="1:41" x14ac:dyDescent="0.35">
      <c r="A104" s="1" t="s">
        <v>25</v>
      </c>
      <c r="B104" s="1">
        <v>2020</v>
      </c>
      <c r="C104" s="1">
        <v>2</v>
      </c>
      <c r="D104" s="7">
        <v>215</v>
      </c>
      <c r="E104" s="7">
        <v>2</v>
      </c>
      <c r="F104" s="1">
        <v>11</v>
      </c>
      <c r="G104" s="15">
        <v>100</v>
      </c>
      <c r="H104" s="1" t="s">
        <v>17</v>
      </c>
      <c r="I104" s="1" t="s">
        <v>30</v>
      </c>
      <c r="J104" s="7">
        <v>110</v>
      </c>
      <c r="K104" s="7">
        <f t="shared" si="24"/>
        <v>239.13043478260869</v>
      </c>
      <c r="L104" s="7">
        <f t="shared" si="25"/>
        <v>268.47826086956519</v>
      </c>
      <c r="M104" s="7" t="s">
        <v>17</v>
      </c>
      <c r="N104" s="1">
        <v>0</v>
      </c>
      <c r="O104" s="1" t="s">
        <v>14</v>
      </c>
      <c r="P104" s="1" t="s">
        <v>14</v>
      </c>
      <c r="Q104" s="1">
        <v>71.08</v>
      </c>
      <c r="R104" s="1">
        <v>4779.9296329999997</v>
      </c>
      <c r="S104" s="15">
        <f t="shared" si="27"/>
        <v>44.29</v>
      </c>
      <c r="T104" s="7">
        <f t="shared" si="28"/>
        <v>109.39</v>
      </c>
      <c r="U104">
        <f t="shared" si="35"/>
        <v>42</v>
      </c>
      <c r="V104">
        <f t="shared" si="36"/>
        <v>103.74</v>
      </c>
      <c r="W104">
        <f t="shared" si="37"/>
        <v>86.289999999999992</v>
      </c>
      <c r="X104">
        <f t="shared" si="38"/>
        <v>213.13</v>
      </c>
      <c r="Y104">
        <f t="shared" si="29"/>
        <v>639.72</v>
      </c>
      <c r="Z104">
        <f t="shared" si="30"/>
        <v>852.96</v>
      </c>
      <c r="AA104">
        <f t="shared" si="31"/>
        <v>1066.2</v>
      </c>
      <c r="AB104">
        <f t="shared" si="32"/>
        <v>1577.37677889</v>
      </c>
      <c r="AC104">
        <f t="shared" si="33"/>
        <v>2103.16903852</v>
      </c>
      <c r="AD104">
        <f t="shared" si="34"/>
        <v>2628.9612981499999</v>
      </c>
      <c r="AE104">
        <f t="shared" si="39"/>
        <v>553.43000000000006</v>
      </c>
      <c r="AF104">
        <f t="shared" si="40"/>
        <v>766.67000000000007</v>
      </c>
      <c r="AG104">
        <f t="shared" si="41"/>
        <v>979.91000000000008</v>
      </c>
      <c r="AH104">
        <f t="shared" si="42"/>
        <v>1364.2467788899999</v>
      </c>
      <c r="AI104">
        <f t="shared" si="43"/>
        <v>1890.0390385199998</v>
      </c>
      <c r="AJ104">
        <f t="shared" si="44"/>
        <v>2415.8312981499998</v>
      </c>
      <c r="AO104" t="e">
        <f>_xlfn.CONCAT(A104," ",B104," ",C104," ",#REF!," ",E104," ",F104," ",G104," ",H104," ",I104," ",N104," ",O104," ",P104," ",Q104," ",R104," ",AE104," ",AF104," ",AG104," ",AH104," ",AI104," ",AJ104)</f>
        <v>#REF!</v>
      </c>
    </row>
    <row r="105" spans="1:41" x14ac:dyDescent="0.35">
      <c r="A105" s="1" t="s">
        <v>25</v>
      </c>
      <c r="B105" s="1">
        <v>2020</v>
      </c>
      <c r="C105" s="1">
        <v>2</v>
      </c>
      <c r="D105" s="7">
        <v>216</v>
      </c>
      <c r="E105" s="7">
        <v>2</v>
      </c>
      <c r="F105" s="1">
        <v>6</v>
      </c>
      <c r="G105" s="15">
        <v>160</v>
      </c>
      <c r="H105" s="1" t="s">
        <v>16</v>
      </c>
      <c r="I105" s="1" t="s">
        <v>29</v>
      </c>
      <c r="J105" s="7" t="s">
        <v>14</v>
      </c>
      <c r="K105" s="7" t="str">
        <f t="shared" si="24"/>
        <v>.</v>
      </c>
      <c r="L105" s="7" t="str">
        <f t="shared" si="25"/>
        <v>.</v>
      </c>
      <c r="M105" s="7" t="s">
        <v>14</v>
      </c>
      <c r="N105" s="1">
        <v>0</v>
      </c>
      <c r="O105" s="1" t="s">
        <v>14</v>
      </c>
      <c r="P105" s="1" t="s">
        <v>14</v>
      </c>
      <c r="Q105" s="1">
        <v>78.17</v>
      </c>
      <c r="R105" s="1">
        <v>5256.7380640000001</v>
      </c>
      <c r="S105" s="15">
        <f t="shared" si="27"/>
        <v>70.86</v>
      </c>
      <c r="T105" s="7">
        <f t="shared" si="28"/>
        <v>175.02</v>
      </c>
      <c r="U105">
        <f t="shared" si="35"/>
        <v>42</v>
      </c>
      <c r="V105">
        <f t="shared" si="36"/>
        <v>103.74</v>
      </c>
      <c r="W105">
        <f t="shared" si="37"/>
        <v>112.86</v>
      </c>
      <c r="X105">
        <f t="shared" si="38"/>
        <v>278.76</v>
      </c>
      <c r="Y105">
        <f t="shared" si="29"/>
        <v>703.53</v>
      </c>
      <c r="Z105">
        <f t="shared" si="30"/>
        <v>938.04</v>
      </c>
      <c r="AA105">
        <f t="shared" si="31"/>
        <v>1172.55</v>
      </c>
      <c r="AB105">
        <f t="shared" si="32"/>
        <v>1734.7235611200001</v>
      </c>
      <c r="AC105">
        <f t="shared" si="33"/>
        <v>2312.96474816</v>
      </c>
      <c r="AD105">
        <f t="shared" si="34"/>
        <v>2891.2059352000001</v>
      </c>
      <c r="AE105">
        <f t="shared" si="39"/>
        <v>617.24</v>
      </c>
      <c r="AF105">
        <f t="shared" si="40"/>
        <v>851.75</v>
      </c>
      <c r="AG105">
        <f t="shared" si="41"/>
        <v>1086.26</v>
      </c>
      <c r="AH105">
        <f t="shared" si="42"/>
        <v>1521.5935611200002</v>
      </c>
      <c r="AI105">
        <f t="shared" si="43"/>
        <v>2099.8347481599999</v>
      </c>
      <c r="AJ105">
        <f t="shared" si="44"/>
        <v>2678.0759352</v>
      </c>
      <c r="AO105" t="e">
        <f>_xlfn.CONCAT(A105," ",B105," ",C105," ",#REF!," ",E105," ",F105," ",G105," ",H105," ",I105," ",N105," ",O105," ",P105," ",Q105," ",R105," ",AE105," ",AF105," ",AG105," ",AH105," ",AI105," ",AJ105)</f>
        <v>#REF!</v>
      </c>
    </row>
    <row r="106" spans="1:41" x14ac:dyDescent="0.35">
      <c r="A106" s="1" t="s">
        <v>25</v>
      </c>
      <c r="B106" s="1">
        <v>2020</v>
      </c>
      <c r="C106" s="1">
        <v>2</v>
      </c>
      <c r="D106" s="1">
        <v>301</v>
      </c>
      <c r="E106" s="7">
        <v>3</v>
      </c>
      <c r="F106" s="1">
        <v>2</v>
      </c>
      <c r="G106" s="15">
        <v>100</v>
      </c>
      <c r="H106" s="1" t="s">
        <v>16</v>
      </c>
      <c r="I106" s="1" t="s">
        <v>29</v>
      </c>
      <c r="J106" s="7" t="s">
        <v>14</v>
      </c>
      <c r="K106" s="7" t="str">
        <f t="shared" si="24"/>
        <v>.</v>
      </c>
      <c r="L106" s="7" t="str">
        <f t="shared" si="25"/>
        <v>.</v>
      </c>
      <c r="M106" s="7" t="s">
        <v>14</v>
      </c>
      <c r="N106" s="1">
        <v>0</v>
      </c>
      <c r="O106" s="1" t="s">
        <v>14</v>
      </c>
      <c r="P106" s="1" t="s">
        <v>14</v>
      </c>
      <c r="Q106" s="1">
        <v>71.16</v>
      </c>
      <c r="R106" s="1">
        <v>4785.4090729999998</v>
      </c>
      <c r="S106" s="15">
        <f t="shared" si="27"/>
        <v>44.29</v>
      </c>
      <c r="T106" s="7">
        <f t="shared" si="28"/>
        <v>109.39</v>
      </c>
      <c r="U106">
        <f t="shared" si="35"/>
        <v>42</v>
      </c>
      <c r="V106">
        <f t="shared" si="36"/>
        <v>103.74</v>
      </c>
      <c r="W106">
        <f t="shared" si="37"/>
        <v>86.289999999999992</v>
      </c>
      <c r="X106">
        <f t="shared" si="38"/>
        <v>213.13</v>
      </c>
      <c r="Y106">
        <f t="shared" si="29"/>
        <v>640.43999999999994</v>
      </c>
      <c r="Z106">
        <f t="shared" si="30"/>
        <v>853.92</v>
      </c>
      <c r="AA106">
        <f t="shared" si="31"/>
        <v>1067.3999999999999</v>
      </c>
      <c r="AB106">
        <f t="shared" si="32"/>
        <v>1579.1849940899999</v>
      </c>
      <c r="AC106">
        <f t="shared" si="33"/>
        <v>2105.57999212</v>
      </c>
      <c r="AD106">
        <f t="shared" si="34"/>
        <v>2631.9749901499999</v>
      </c>
      <c r="AE106">
        <f t="shared" si="39"/>
        <v>554.15</v>
      </c>
      <c r="AF106">
        <f t="shared" si="40"/>
        <v>767.63</v>
      </c>
      <c r="AG106">
        <f t="shared" si="41"/>
        <v>981.1099999999999</v>
      </c>
      <c r="AH106">
        <f t="shared" si="42"/>
        <v>1366.05499409</v>
      </c>
      <c r="AI106">
        <f t="shared" si="43"/>
        <v>1892.4499921199999</v>
      </c>
      <c r="AJ106">
        <f t="shared" si="44"/>
        <v>2418.8449901499998</v>
      </c>
      <c r="AO106" t="e">
        <f>_xlfn.CONCAT(A106," ",B106," ",C106," ",#REF!," ",E106," ",F106," ",G106," ",H106," ",I106," ",N106," ",O106," ",P106," ",Q106," ",R106," ",AE106," ",AF106," ",AG106," ",AH106," ",AI106," ",AJ106)</f>
        <v>#REF!</v>
      </c>
    </row>
    <row r="107" spans="1:41" x14ac:dyDescent="0.35">
      <c r="A107" s="1" t="s">
        <v>25</v>
      </c>
      <c r="B107" s="1">
        <v>2020</v>
      </c>
      <c r="C107" s="1">
        <v>2</v>
      </c>
      <c r="D107" s="1">
        <v>302</v>
      </c>
      <c r="E107" s="7">
        <v>3</v>
      </c>
      <c r="F107" s="1">
        <v>15</v>
      </c>
      <c r="G107" s="15">
        <v>160</v>
      </c>
      <c r="H107" s="1" t="s">
        <v>17</v>
      </c>
      <c r="I107" s="1" t="s">
        <v>30</v>
      </c>
      <c r="J107" s="7">
        <v>110</v>
      </c>
      <c r="K107" s="7">
        <f t="shared" si="24"/>
        <v>239.13043478260869</v>
      </c>
      <c r="L107" s="7">
        <f t="shared" si="25"/>
        <v>268.47826086956519</v>
      </c>
      <c r="M107" s="7" t="s">
        <v>17</v>
      </c>
      <c r="N107" s="1">
        <v>0</v>
      </c>
      <c r="O107" s="1" t="s">
        <v>14</v>
      </c>
      <c r="P107" s="1" t="s">
        <v>14</v>
      </c>
      <c r="Q107" s="1">
        <v>78.55</v>
      </c>
      <c r="R107" s="1">
        <v>5282.3484619999999</v>
      </c>
      <c r="S107" s="15">
        <f t="shared" si="27"/>
        <v>70.86</v>
      </c>
      <c r="T107" s="7">
        <f t="shared" si="28"/>
        <v>175.02</v>
      </c>
      <c r="U107">
        <f t="shared" si="35"/>
        <v>42</v>
      </c>
      <c r="V107">
        <f t="shared" si="36"/>
        <v>103.74</v>
      </c>
      <c r="W107">
        <f t="shared" si="37"/>
        <v>112.86</v>
      </c>
      <c r="X107">
        <f t="shared" si="38"/>
        <v>278.76</v>
      </c>
      <c r="Y107">
        <f t="shared" si="29"/>
        <v>706.94999999999993</v>
      </c>
      <c r="Z107">
        <f t="shared" si="30"/>
        <v>942.59999999999991</v>
      </c>
      <c r="AA107">
        <f t="shared" si="31"/>
        <v>1178.25</v>
      </c>
      <c r="AB107">
        <f t="shared" si="32"/>
        <v>1743.1749924600001</v>
      </c>
      <c r="AC107">
        <f t="shared" si="33"/>
        <v>2324.2333232800001</v>
      </c>
      <c r="AD107">
        <f t="shared" si="34"/>
        <v>2905.2916541000004</v>
      </c>
      <c r="AE107">
        <f t="shared" si="39"/>
        <v>620.66</v>
      </c>
      <c r="AF107">
        <f t="shared" si="40"/>
        <v>856.31</v>
      </c>
      <c r="AG107">
        <f t="shared" si="41"/>
        <v>1091.96</v>
      </c>
      <c r="AH107">
        <f t="shared" si="42"/>
        <v>1530.0449924600002</v>
      </c>
      <c r="AI107">
        <f t="shared" si="43"/>
        <v>2111.10332328</v>
      </c>
      <c r="AJ107">
        <f t="shared" si="44"/>
        <v>2692.1616541000003</v>
      </c>
      <c r="AO107" t="e">
        <f>_xlfn.CONCAT(A107," ",B107," ",C107," ",#REF!," ",E107," ",F107," ",G107," ",H107," ",I107," ",N107," ",O107," ",P107," ",Q107," ",R107," ",AE107," ",AF107," ",AG107," ",AH107," ",AI107," ",AJ107)</f>
        <v>#REF!</v>
      </c>
    </row>
    <row r="108" spans="1:41" x14ac:dyDescent="0.35">
      <c r="A108" s="1" t="s">
        <v>25</v>
      </c>
      <c r="B108" s="1">
        <v>2020</v>
      </c>
      <c r="C108" s="1">
        <v>2</v>
      </c>
      <c r="D108" s="1">
        <v>303</v>
      </c>
      <c r="E108" s="7">
        <v>3</v>
      </c>
      <c r="F108" s="1">
        <v>12</v>
      </c>
      <c r="G108" s="15">
        <v>100</v>
      </c>
      <c r="H108" s="1" t="s">
        <v>17</v>
      </c>
      <c r="I108" s="1" t="s">
        <v>28</v>
      </c>
      <c r="J108" s="7">
        <v>110</v>
      </c>
      <c r="K108" s="7">
        <f t="shared" si="24"/>
        <v>239.13043478260869</v>
      </c>
      <c r="L108" s="7">
        <f t="shared" si="25"/>
        <v>268.47826086956519</v>
      </c>
      <c r="M108" s="7" t="s">
        <v>14</v>
      </c>
      <c r="N108" s="1">
        <v>0</v>
      </c>
      <c r="O108" s="1" t="s">
        <v>14</v>
      </c>
      <c r="P108" s="1" t="s">
        <v>14</v>
      </c>
      <c r="Q108" s="1">
        <v>73.92</v>
      </c>
      <c r="R108" s="1">
        <v>4971.0146219999997</v>
      </c>
      <c r="S108" s="15">
        <f t="shared" si="27"/>
        <v>44.29</v>
      </c>
      <c r="T108" s="7">
        <f t="shared" si="28"/>
        <v>109.39</v>
      </c>
      <c r="U108">
        <f t="shared" si="35"/>
        <v>17.875</v>
      </c>
      <c r="V108">
        <f t="shared" si="36"/>
        <v>44.15</v>
      </c>
      <c r="W108">
        <f t="shared" si="37"/>
        <v>62.164999999999999</v>
      </c>
      <c r="X108">
        <f t="shared" si="38"/>
        <v>153.54</v>
      </c>
      <c r="Y108">
        <f t="shared" si="29"/>
        <v>665.28</v>
      </c>
      <c r="Z108">
        <f t="shared" si="30"/>
        <v>887.04</v>
      </c>
      <c r="AA108">
        <f t="shared" si="31"/>
        <v>1108.8</v>
      </c>
      <c r="AB108">
        <f t="shared" si="32"/>
        <v>1640.43482526</v>
      </c>
      <c r="AC108">
        <f t="shared" si="33"/>
        <v>2187.2464336799999</v>
      </c>
      <c r="AD108">
        <f t="shared" si="34"/>
        <v>2734.0580421</v>
      </c>
      <c r="AE108">
        <f t="shared" si="39"/>
        <v>578.99</v>
      </c>
      <c r="AF108">
        <f t="shared" si="40"/>
        <v>800.75</v>
      </c>
      <c r="AG108">
        <f t="shared" si="41"/>
        <v>1022.51</v>
      </c>
      <c r="AH108">
        <f t="shared" si="42"/>
        <v>1427.3048252600001</v>
      </c>
      <c r="AI108">
        <f t="shared" si="43"/>
        <v>1974.1164336799998</v>
      </c>
      <c r="AJ108">
        <f t="shared" si="44"/>
        <v>2520.9280420999999</v>
      </c>
      <c r="AO108" t="e">
        <f>_xlfn.CONCAT(A108," ",B108," ",C108," ",#REF!," ",E108," ",F108," ",G108," ",H108," ",I108," ",N108," ",O108," ",P108," ",Q108," ",R108," ",AE108," ",AF108," ",AG108," ",AH108," ",AI108," ",AJ108)</f>
        <v>#REF!</v>
      </c>
    </row>
    <row r="109" spans="1:41" x14ac:dyDescent="0.35">
      <c r="A109" s="1" t="s">
        <v>25</v>
      </c>
      <c r="B109" s="1">
        <v>2020</v>
      </c>
      <c r="C109" s="1">
        <v>2</v>
      </c>
      <c r="D109" s="1">
        <v>304</v>
      </c>
      <c r="E109" s="7">
        <v>3</v>
      </c>
      <c r="F109" s="1">
        <v>14</v>
      </c>
      <c r="G109" s="15">
        <v>160</v>
      </c>
      <c r="H109" s="1" t="s">
        <v>17</v>
      </c>
      <c r="I109" s="1" t="s">
        <v>29</v>
      </c>
      <c r="J109" s="7">
        <v>110</v>
      </c>
      <c r="K109" s="7">
        <f t="shared" si="24"/>
        <v>239.13043478260869</v>
      </c>
      <c r="L109" s="7">
        <f t="shared" si="25"/>
        <v>268.47826086956519</v>
      </c>
      <c r="M109" s="7" t="s">
        <v>14</v>
      </c>
      <c r="N109" s="1">
        <v>0</v>
      </c>
      <c r="O109" s="1" t="s">
        <v>14</v>
      </c>
      <c r="P109" s="1" t="s">
        <v>14</v>
      </c>
      <c r="Q109" s="1">
        <v>76.28</v>
      </c>
      <c r="R109" s="1">
        <v>5130.1460349999998</v>
      </c>
      <c r="S109" s="15">
        <f t="shared" si="27"/>
        <v>70.86</v>
      </c>
      <c r="T109" s="7">
        <f t="shared" si="28"/>
        <v>175.02</v>
      </c>
      <c r="U109">
        <f t="shared" si="35"/>
        <v>42</v>
      </c>
      <c r="V109">
        <f t="shared" si="36"/>
        <v>103.74</v>
      </c>
      <c r="W109">
        <f t="shared" si="37"/>
        <v>112.86</v>
      </c>
      <c r="X109">
        <f t="shared" si="38"/>
        <v>278.76</v>
      </c>
      <c r="Y109">
        <f t="shared" si="29"/>
        <v>686.52</v>
      </c>
      <c r="Z109">
        <f t="shared" si="30"/>
        <v>915.36</v>
      </c>
      <c r="AA109">
        <f t="shared" si="31"/>
        <v>1144.2</v>
      </c>
      <c r="AB109">
        <f t="shared" si="32"/>
        <v>1692.94819155</v>
      </c>
      <c r="AC109">
        <f t="shared" si="33"/>
        <v>2257.2642553999999</v>
      </c>
      <c r="AD109">
        <f t="shared" si="34"/>
        <v>2821.5803192500002</v>
      </c>
      <c r="AE109">
        <f t="shared" si="39"/>
        <v>600.23</v>
      </c>
      <c r="AF109">
        <f t="shared" si="40"/>
        <v>829.07</v>
      </c>
      <c r="AG109">
        <f t="shared" si="41"/>
        <v>1057.9100000000001</v>
      </c>
      <c r="AH109">
        <f t="shared" si="42"/>
        <v>1479.8181915499999</v>
      </c>
      <c r="AI109">
        <f t="shared" si="43"/>
        <v>2044.1342553999998</v>
      </c>
      <c r="AJ109">
        <f t="shared" si="44"/>
        <v>2608.4503192500001</v>
      </c>
      <c r="AO109" t="e">
        <f>_xlfn.CONCAT(A109," ",B109," ",C109," ",#REF!," ",E109," ",F109," ",G109," ",H109," ",I109," ",N109," ",O109," ",P109," ",Q109," ",R109," ",AE109," ",AF109," ",AG109," ",AH109," ",AI109," ",AJ109)</f>
        <v>#REF!</v>
      </c>
    </row>
    <row r="110" spans="1:41" x14ac:dyDescent="0.35">
      <c r="A110" s="1" t="s">
        <v>25</v>
      </c>
      <c r="B110" s="1">
        <v>2020</v>
      </c>
      <c r="C110" s="1">
        <v>2</v>
      </c>
      <c r="D110" s="1">
        <v>305</v>
      </c>
      <c r="E110" s="7">
        <v>3</v>
      </c>
      <c r="F110" s="1">
        <v>4</v>
      </c>
      <c r="G110" s="15">
        <v>100</v>
      </c>
      <c r="H110" s="1" t="s">
        <v>16</v>
      </c>
      <c r="I110" s="1" t="s">
        <v>28</v>
      </c>
      <c r="J110" s="7" t="s">
        <v>14</v>
      </c>
      <c r="K110" s="7" t="str">
        <f t="shared" si="24"/>
        <v>.</v>
      </c>
      <c r="L110" s="7" t="str">
        <f t="shared" si="25"/>
        <v>.</v>
      </c>
      <c r="M110" s="7" t="s">
        <v>14</v>
      </c>
      <c r="N110" s="1">
        <v>0</v>
      </c>
      <c r="O110" s="1" t="s">
        <v>14</v>
      </c>
      <c r="P110" s="1" t="s">
        <v>14</v>
      </c>
      <c r="Q110" s="1">
        <v>70.02</v>
      </c>
      <c r="R110" s="1">
        <v>4708.8094540000002</v>
      </c>
      <c r="S110" s="15">
        <f t="shared" si="27"/>
        <v>44.29</v>
      </c>
      <c r="T110" s="7">
        <f t="shared" si="28"/>
        <v>109.39</v>
      </c>
      <c r="U110">
        <f t="shared" si="35"/>
        <v>17.875</v>
      </c>
      <c r="V110">
        <f t="shared" si="36"/>
        <v>44.15</v>
      </c>
      <c r="W110">
        <f t="shared" si="37"/>
        <v>62.164999999999999</v>
      </c>
      <c r="X110">
        <f t="shared" si="38"/>
        <v>153.54</v>
      </c>
      <c r="Y110">
        <f t="shared" si="29"/>
        <v>630.17999999999995</v>
      </c>
      <c r="Z110">
        <f t="shared" si="30"/>
        <v>840.24</v>
      </c>
      <c r="AA110">
        <f t="shared" si="31"/>
        <v>1050.3</v>
      </c>
      <c r="AB110">
        <f t="shared" si="32"/>
        <v>1553.9071198200002</v>
      </c>
      <c r="AC110">
        <f t="shared" si="33"/>
        <v>2071.8761597600001</v>
      </c>
      <c r="AD110">
        <f t="shared" si="34"/>
        <v>2589.8451997000002</v>
      </c>
      <c r="AE110">
        <f t="shared" si="39"/>
        <v>543.89</v>
      </c>
      <c r="AF110">
        <f t="shared" si="40"/>
        <v>753.95</v>
      </c>
      <c r="AG110">
        <f t="shared" si="41"/>
        <v>964.01</v>
      </c>
      <c r="AH110">
        <f t="shared" si="42"/>
        <v>1340.7771198200003</v>
      </c>
      <c r="AI110">
        <f t="shared" si="43"/>
        <v>1858.74615976</v>
      </c>
      <c r="AJ110">
        <f t="shared" si="44"/>
        <v>2376.7151997000001</v>
      </c>
      <c r="AO110" t="e">
        <f>_xlfn.CONCAT(A110," ",B110," ",C110," ",#REF!," ",E110," ",F110," ",G110," ",H110," ",I110," ",N110," ",O110," ",P110," ",Q110," ",R110," ",AE110," ",AF110," ",AG110," ",AH110," ",AI110," ",AJ110)</f>
        <v>#REF!</v>
      </c>
    </row>
    <row r="111" spans="1:41" x14ac:dyDescent="0.35">
      <c r="A111" s="1" t="s">
        <v>25</v>
      </c>
      <c r="B111" s="1">
        <v>2020</v>
      </c>
      <c r="C111" s="1">
        <v>2</v>
      </c>
      <c r="D111" s="1">
        <v>306</v>
      </c>
      <c r="E111" s="7">
        <v>3</v>
      </c>
      <c r="F111" s="1">
        <v>13</v>
      </c>
      <c r="G111" s="15">
        <v>160</v>
      </c>
      <c r="H111" s="1" t="s">
        <v>17</v>
      </c>
      <c r="I111" s="1" t="s">
        <v>27</v>
      </c>
      <c r="J111" s="7">
        <v>110</v>
      </c>
      <c r="K111" s="7">
        <f t="shared" si="24"/>
        <v>239.13043478260869</v>
      </c>
      <c r="L111" s="7">
        <f t="shared" si="25"/>
        <v>268.47826086956519</v>
      </c>
      <c r="M111" s="7" t="s">
        <v>14</v>
      </c>
      <c r="N111" s="1">
        <v>0</v>
      </c>
      <c r="O111" s="1" t="s">
        <v>14</v>
      </c>
      <c r="P111" s="1" t="s">
        <v>14</v>
      </c>
      <c r="Q111" s="1">
        <v>70.53</v>
      </c>
      <c r="R111" s="1">
        <v>4743.239826</v>
      </c>
      <c r="S111" s="15">
        <f t="shared" si="27"/>
        <v>70.86</v>
      </c>
      <c r="T111" s="7">
        <f t="shared" si="28"/>
        <v>175.02</v>
      </c>
      <c r="U111">
        <f t="shared" si="35"/>
        <v>0</v>
      </c>
      <c r="V111">
        <f t="shared" si="36"/>
        <v>0</v>
      </c>
      <c r="W111">
        <f t="shared" si="37"/>
        <v>70.86</v>
      </c>
      <c r="X111">
        <f t="shared" si="38"/>
        <v>175.02</v>
      </c>
      <c r="Y111">
        <f t="shared" si="29"/>
        <v>634.77</v>
      </c>
      <c r="Z111">
        <f t="shared" si="30"/>
        <v>846.36</v>
      </c>
      <c r="AA111">
        <f t="shared" si="31"/>
        <v>1057.95</v>
      </c>
      <c r="AB111">
        <f t="shared" si="32"/>
        <v>1565.2691425800001</v>
      </c>
      <c r="AC111">
        <f t="shared" si="33"/>
        <v>2087.0255234400001</v>
      </c>
      <c r="AD111">
        <f t="shared" si="34"/>
        <v>2608.7819043000004</v>
      </c>
      <c r="AE111">
        <f t="shared" si="39"/>
        <v>548.48</v>
      </c>
      <c r="AF111">
        <f t="shared" si="40"/>
        <v>760.07</v>
      </c>
      <c r="AG111">
        <f t="shared" si="41"/>
        <v>971.66000000000008</v>
      </c>
      <c r="AH111">
        <f t="shared" si="42"/>
        <v>1352.1391425800002</v>
      </c>
      <c r="AI111">
        <f t="shared" si="43"/>
        <v>1873.89552344</v>
      </c>
      <c r="AJ111">
        <f t="shared" si="44"/>
        <v>2395.6519043000003</v>
      </c>
      <c r="AO111" t="e">
        <f>_xlfn.CONCAT(A111," ",B111," ",C111," ",#REF!," ",E111," ",F111," ",G111," ",H111," ",I111," ",N111," ",O111," ",P111," ",Q111," ",R111," ",AE111," ",AF111," ",AG111," ",AH111," ",AI111," ",AJ111)</f>
        <v>#REF!</v>
      </c>
    </row>
    <row r="112" spans="1:41" x14ac:dyDescent="0.35">
      <c r="A112" s="1" t="s">
        <v>25</v>
      </c>
      <c r="B112" s="1">
        <v>2020</v>
      </c>
      <c r="C112" s="1">
        <v>2</v>
      </c>
      <c r="D112" s="1">
        <v>307</v>
      </c>
      <c r="E112" s="7">
        <v>3</v>
      </c>
      <c r="F112" s="1">
        <v>1</v>
      </c>
      <c r="G112" s="15">
        <v>100</v>
      </c>
      <c r="H112" s="1" t="s">
        <v>16</v>
      </c>
      <c r="I112" s="1" t="s">
        <v>27</v>
      </c>
      <c r="J112" s="7" t="s">
        <v>14</v>
      </c>
      <c r="K112" s="7" t="str">
        <f t="shared" si="24"/>
        <v>.</v>
      </c>
      <c r="L112" s="7" t="str">
        <f t="shared" si="25"/>
        <v>.</v>
      </c>
      <c r="M112" s="7" t="s">
        <v>14</v>
      </c>
      <c r="N112" s="1">
        <v>0</v>
      </c>
      <c r="O112" s="1" t="s">
        <v>14</v>
      </c>
      <c r="P112" s="1" t="s">
        <v>14</v>
      </c>
      <c r="Q112" s="1">
        <v>73.62</v>
      </c>
      <c r="R112" s="1">
        <v>4950.8237230000004</v>
      </c>
      <c r="S112" s="15">
        <f t="shared" si="27"/>
        <v>44.29</v>
      </c>
      <c r="T112" s="7">
        <f t="shared" si="28"/>
        <v>109.39</v>
      </c>
      <c r="U112">
        <f t="shared" si="35"/>
        <v>0</v>
      </c>
      <c r="V112">
        <f t="shared" si="36"/>
        <v>0</v>
      </c>
      <c r="W112">
        <f t="shared" si="37"/>
        <v>44.29</v>
      </c>
      <c r="X112">
        <f t="shared" si="38"/>
        <v>109.39</v>
      </c>
      <c r="Y112">
        <f t="shared" si="29"/>
        <v>662.58</v>
      </c>
      <c r="Z112">
        <f t="shared" si="30"/>
        <v>883.44</v>
      </c>
      <c r="AA112">
        <f t="shared" si="31"/>
        <v>1104.3000000000002</v>
      </c>
      <c r="AB112">
        <f t="shared" si="32"/>
        <v>1633.7718285900003</v>
      </c>
      <c r="AC112">
        <f t="shared" si="33"/>
        <v>2178.3624381200002</v>
      </c>
      <c r="AD112">
        <f t="shared" si="34"/>
        <v>2722.9530476500004</v>
      </c>
      <c r="AE112">
        <f t="shared" si="39"/>
        <v>576.29000000000008</v>
      </c>
      <c r="AF112">
        <f t="shared" si="40"/>
        <v>797.15000000000009</v>
      </c>
      <c r="AG112">
        <f t="shared" si="41"/>
        <v>1018.0100000000002</v>
      </c>
      <c r="AH112">
        <f t="shared" si="42"/>
        <v>1420.6418285900004</v>
      </c>
      <c r="AI112">
        <f t="shared" si="43"/>
        <v>1965.2324381200001</v>
      </c>
      <c r="AJ112">
        <f t="shared" si="44"/>
        <v>2509.8230476500003</v>
      </c>
      <c r="AO112" t="e">
        <f>_xlfn.CONCAT(A112," ",B112," ",C112," ",#REF!," ",E112," ",F112," ",G112," ",H112," ",I112," ",N112," ",O112," ",P112," ",Q112," ",R112," ",AE112," ",AF112," ",AG112," ",AH112," ",AI112," ",AJ112)</f>
        <v>#REF!</v>
      </c>
    </row>
    <row r="113" spans="1:41" x14ac:dyDescent="0.35">
      <c r="A113" s="1" t="s">
        <v>25</v>
      </c>
      <c r="B113" s="1">
        <v>2020</v>
      </c>
      <c r="C113" s="1">
        <v>2</v>
      </c>
      <c r="D113" s="1">
        <v>308</v>
      </c>
      <c r="E113" s="7">
        <v>3</v>
      </c>
      <c r="F113" s="1">
        <v>7</v>
      </c>
      <c r="G113" s="15">
        <v>160</v>
      </c>
      <c r="H113" s="1" t="s">
        <v>16</v>
      </c>
      <c r="I113" s="1" t="s">
        <v>30</v>
      </c>
      <c r="J113" s="7" t="s">
        <v>14</v>
      </c>
      <c r="K113" s="7" t="str">
        <f t="shared" si="24"/>
        <v>.</v>
      </c>
      <c r="L113" s="7" t="str">
        <f t="shared" si="25"/>
        <v>.</v>
      </c>
      <c r="M113" s="7" t="s">
        <v>17</v>
      </c>
      <c r="N113" s="1">
        <v>0</v>
      </c>
      <c r="O113" s="1" t="s">
        <v>14</v>
      </c>
      <c r="P113" s="1" t="s">
        <v>14</v>
      </c>
      <c r="Q113" s="1">
        <v>76.599999999999994</v>
      </c>
      <c r="R113" s="1">
        <v>5151.1844389999997</v>
      </c>
      <c r="S113" s="15">
        <f t="shared" si="27"/>
        <v>70.86</v>
      </c>
      <c r="T113" s="7">
        <f t="shared" si="28"/>
        <v>175.02</v>
      </c>
      <c r="U113">
        <f t="shared" si="35"/>
        <v>42</v>
      </c>
      <c r="V113">
        <f t="shared" si="36"/>
        <v>103.74</v>
      </c>
      <c r="W113">
        <f t="shared" si="37"/>
        <v>112.86</v>
      </c>
      <c r="X113">
        <f t="shared" si="38"/>
        <v>278.76</v>
      </c>
      <c r="Y113">
        <f t="shared" si="29"/>
        <v>689.4</v>
      </c>
      <c r="Z113">
        <f t="shared" si="30"/>
        <v>919.19999999999993</v>
      </c>
      <c r="AA113">
        <f t="shared" si="31"/>
        <v>1149</v>
      </c>
      <c r="AB113">
        <f t="shared" si="32"/>
        <v>1699.8908648699999</v>
      </c>
      <c r="AC113">
        <f t="shared" si="33"/>
        <v>2266.5211531599998</v>
      </c>
      <c r="AD113">
        <f t="shared" si="34"/>
        <v>2833.1514414500002</v>
      </c>
      <c r="AE113">
        <f t="shared" si="39"/>
        <v>603.11</v>
      </c>
      <c r="AF113">
        <f t="shared" si="40"/>
        <v>832.91</v>
      </c>
      <c r="AG113">
        <f t="shared" si="41"/>
        <v>1062.71</v>
      </c>
      <c r="AH113">
        <f t="shared" si="42"/>
        <v>1486.7608648699998</v>
      </c>
      <c r="AI113">
        <f t="shared" si="43"/>
        <v>2053.3911531599997</v>
      </c>
      <c r="AJ113">
        <f t="shared" si="44"/>
        <v>2620.0214414500001</v>
      </c>
      <c r="AO113" t="e">
        <f>_xlfn.CONCAT(A113," ",B113," ",C113," ",#REF!," ",E113," ",F113," ",G113," ",H113," ",I113," ",N113," ",O113," ",P113," ",Q113," ",R113," ",AE113," ",AF113," ",AG113," ",AH113," ",AI113," ",AJ113)</f>
        <v>#REF!</v>
      </c>
    </row>
    <row r="114" spans="1:41" x14ac:dyDescent="0.35">
      <c r="A114" s="1" t="s">
        <v>25</v>
      </c>
      <c r="B114" s="1">
        <v>2020</v>
      </c>
      <c r="C114" s="1">
        <v>2</v>
      </c>
      <c r="D114" s="1">
        <v>309</v>
      </c>
      <c r="E114" s="7">
        <v>3</v>
      </c>
      <c r="F114" s="1">
        <v>9</v>
      </c>
      <c r="G114" s="15">
        <v>100</v>
      </c>
      <c r="H114" s="1" t="s">
        <v>17</v>
      </c>
      <c r="I114" s="1" t="s">
        <v>27</v>
      </c>
      <c r="J114" s="7">
        <v>110</v>
      </c>
      <c r="K114" s="7">
        <f t="shared" si="24"/>
        <v>239.13043478260869</v>
      </c>
      <c r="L114" s="7">
        <f t="shared" si="25"/>
        <v>268.47826086956519</v>
      </c>
      <c r="M114" s="7" t="s">
        <v>14</v>
      </c>
      <c r="N114" s="1">
        <v>0</v>
      </c>
      <c r="O114" s="1" t="s">
        <v>14</v>
      </c>
      <c r="P114" s="1" t="s">
        <v>14</v>
      </c>
      <c r="Q114" s="1">
        <v>72.42</v>
      </c>
      <c r="R114" s="1">
        <v>4869.9323430000004</v>
      </c>
      <c r="S114" s="15">
        <f t="shared" si="27"/>
        <v>44.29</v>
      </c>
      <c r="T114" s="7">
        <f t="shared" si="28"/>
        <v>109.39</v>
      </c>
      <c r="U114">
        <f t="shared" si="35"/>
        <v>0</v>
      </c>
      <c r="V114">
        <f t="shared" si="36"/>
        <v>0</v>
      </c>
      <c r="W114">
        <f t="shared" si="37"/>
        <v>44.29</v>
      </c>
      <c r="X114">
        <f t="shared" si="38"/>
        <v>109.39</v>
      </c>
      <c r="Y114">
        <f t="shared" si="29"/>
        <v>651.78</v>
      </c>
      <c r="Z114">
        <f t="shared" si="30"/>
        <v>869.04</v>
      </c>
      <c r="AA114">
        <f t="shared" si="31"/>
        <v>1086.3</v>
      </c>
      <c r="AB114">
        <f t="shared" si="32"/>
        <v>1607.0776731900003</v>
      </c>
      <c r="AC114">
        <f t="shared" si="33"/>
        <v>2142.7702309200004</v>
      </c>
      <c r="AD114">
        <f t="shared" si="34"/>
        <v>2678.4627886500002</v>
      </c>
      <c r="AE114">
        <f t="shared" si="39"/>
        <v>565.49</v>
      </c>
      <c r="AF114">
        <f t="shared" si="40"/>
        <v>782.75</v>
      </c>
      <c r="AG114">
        <f t="shared" si="41"/>
        <v>1000.01</v>
      </c>
      <c r="AH114">
        <f t="shared" si="42"/>
        <v>1393.9476731900004</v>
      </c>
      <c r="AI114">
        <f t="shared" si="43"/>
        <v>1929.6402309200002</v>
      </c>
      <c r="AJ114">
        <f t="shared" si="44"/>
        <v>2465.3327886500001</v>
      </c>
      <c r="AO114" t="e">
        <f>_xlfn.CONCAT(A114," ",B114," ",C114," ",#REF!," ",E114," ",F114," ",G114," ",H114," ",I114," ",N114," ",O114," ",P114," ",Q114," ",R114," ",AE114," ",AF114," ",AG114," ",AH114," ",AI114," ",AJ114)</f>
        <v>#REF!</v>
      </c>
    </row>
    <row r="115" spans="1:41" x14ac:dyDescent="0.35">
      <c r="A115" s="1" t="s">
        <v>25</v>
      </c>
      <c r="B115" s="1">
        <v>2020</v>
      </c>
      <c r="C115" s="1">
        <v>2</v>
      </c>
      <c r="D115" s="1">
        <v>310</v>
      </c>
      <c r="E115" s="7">
        <v>3</v>
      </c>
      <c r="F115" s="1">
        <v>6</v>
      </c>
      <c r="G115" s="15">
        <v>160</v>
      </c>
      <c r="H115" s="1" t="s">
        <v>16</v>
      </c>
      <c r="I115" s="1" t="s">
        <v>29</v>
      </c>
      <c r="J115" s="7" t="s">
        <v>14</v>
      </c>
      <c r="K115" s="7" t="str">
        <f t="shared" si="24"/>
        <v>.</v>
      </c>
      <c r="L115" s="7" t="str">
        <f t="shared" si="25"/>
        <v>.</v>
      </c>
      <c r="M115" s="7" t="s">
        <v>14</v>
      </c>
      <c r="N115" s="1">
        <v>0</v>
      </c>
      <c r="O115" s="1" t="s">
        <v>14</v>
      </c>
      <c r="P115" s="1" t="s">
        <v>14</v>
      </c>
      <c r="Q115" s="1">
        <v>76.59</v>
      </c>
      <c r="R115" s="1">
        <v>5150.6298319999996</v>
      </c>
      <c r="S115" s="15">
        <f t="shared" si="27"/>
        <v>70.86</v>
      </c>
      <c r="T115" s="7">
        <f t="shared" si="28"/>
        <v>175.02</v>
      </c>
      <c r="U115">
        <f t="shared" si="35"/>
        <v>42</v>
      </c>
      <c r="V115">
        <f t="shared" si="36"/>
        <v>103.74</v>
      </c>
      <c r="W115">
        <f t="shared" si="37"/>
        <v>112.86</v>
      </c>
      <c r="X115">
        <f t="shared" si="38"/>
        <v>278.76</v>
      </c>
      <c r="Y115">
        <f t="shared" si="29"/>
        <v>689.31000000000006</v>
      </c>
      <c r="Z115">
        <f t="shared" si="30"/>
        <v>919.08</v>
      </c>
      <c r="AA115">
        <f t="shared" si="31"/>
        <v>1148.8500000000001</v>
      </c>
      <c r="AB115">
        <f t="shared" si="32"/>
        <v>1699.70784456</v>
      </c>
      <c r="AC115">
        <f t="shared" si="33"/>
        <v>2266.27712608</v>
      </c>
      <c r="AD115">
        <f t="shared" si="34"/>
        <v>2832.8464076</v>
      </c>
      <c r="AE115">
        <f t="shared" si="39"/>
        <v>603.0200000000001</v>
      </c>
      <c r="AF115">
        <f t="shared" si="40"/>
        <v>832.79000000000008</v>
      </c>
      <c r="AG115">
        <f t="shared" si="41"/>
        <v>1062.5600000000002</v>
      </c>
      <c r="AH115">
        <f t="shared" si="42"/>
        <v>1486.5778445599999</v>
      </c>
      <c r="AI115">
        <f t="shared" si="43"/>
        <v>2053.1471260799999</v>
      </c>
      <c r="AJ115">
        <f t="shared" si="44"/>
        <v>2619.7164075999999</v>
      </c>
      <c r="AO115" t="e">
        <f>_xlfn.CONCAT(A115," ",B115," ",C115," ",#REF!," ",E115," ",F115," ",G115," ",H115," ",I115," ",N115," ",O115," ",P115," ",Q115," ",R115," ",AE115," ",AF115," ",AG115," ",AH115," ",AI115," ",AJ115)</f>
        <v>#REF!</v>
      </c>
    </row>
    <row r="116" spans="1:41" x14ac:dyDescent="0.35">
      <c r="A116" s="1" t="s">
        <v>25</v>
      </c>
      <c r="B116" s="1">
        <v>2020</v>
      </c>
      <c r="C116" s="1">
        <v>2</v>
      </c>
      <c r="D116" s="15">
        <v>311</v>
      </c>
      <c r="E116" s="15">
        <v>3</v>
      </c>
      <c r="F116" s="15">
        <v>10</v>
      </c>
      <c r="G116" s="15">
        <v>100</v>
      </c>
      <c r="H116" s="1" t="s">
        <v>17</v>
      </c>
      <c r="I116" s="1" t="s">
        <v>29</v>
      </c>
      <c r="J116" s="7">
        <v>110</v>
      </c>
      <c r="K116" s="7">
        <f t="shared" si="24"/>
        <v>239.13043478260869</v>
      </c>
      <c r="L116" s="7">
        <f t="shared" si="25"/>
        <v>268.47826086956519</v>
      </c>
      <c r="M116" s="7" t="s">
        <v>14</v>
      </c>
      <c r="N116" s="1">
        <v>0</v>
      </c>
      <c r="O116" s="1" t="s">
        <v>14</v>
      </c>
      <c r="P116" s="1" t="s">
        <v>14</v>
      </c>
      <c r="Q116" s="1">
        <v>71.680000000000007</v>
      </c>
      <c r="R116" s="1">
        <v>4820.1479099999997</v>
      </c>
      <c r="S116" s="15">
        <f t="shared" si="27"/>
        <v>44.29</v>
      </c>
      <c r="T116" s="7">
        <f t="shared" si="28"/>
        <v>109.39</v>
      </c>
      <c r="U116">
        <f t="shared" si="35"/>
        <v>42</v>
      </c>
      <c r="V116">
        <f t="shared" si="36"/>
        <v>103.74</v>
      </c>
      <c r="W116">
        <f t="shared" si="37"/>
        <v>86.289999999999992</v>
      </c>
      <c r="X116">
        <f t="shared" si="38"/>
        <v>213.13</v>
      </c>
      <c r="Y116">
        <f t="shared" si="29"/>
        <v>645.12000000000012</v>
      </c>
      <c r="Z116">
        <f t="shared" si="30"/>
        <v>860.16000000000008</v>
      </c>
      <c r="AA116">
        <f t="shared" si="31"/>
        <v>1075.2</v>
      </c>
      <c r="AB116">
        <f t="shared" si="32"/>
        <v>1590.6488102999999</v>
      </c>
      <c r="AC116">
        <f t="shared" si="33"/>
        <v>2120.8650803999999</v>
      </c>
      <c r="AD116">
        <f t="shared" si="34"/>
        <v>2651.0813505000001</v>
      </c>
      <c r="AE116">
        <f t="shared" si="39"/>
        <v>558.83000000000015</v>
      </c>
      <c r="AF116">
        <f t="shared" si="40"/>
        <v>773.87000000000012</v>
      </c>
      <c r="AG116">
        <f t="shared" si="41"/>
        <v>988.91000000000008</v>
      </c>
      <c r="AH116">
        <f t="shared" si="42"/>
        <v>1377.5188103</v>
      </c>
      <c r="AI116">
        <f t="shared" si="43"/>
        <v>1907.7350803999998</v>
      </c>
      <c r="AJ116">
        <f t="shared" si="44"/>
        <v>2437.9513505</v>
      </c>
      <c r="AO116" t="e">
        <f>_xlfn.CONCAT(A116," ",B116," ",C116," ",#REF!," ",E116," ",F116," ",G116," ",H116," ",I116," ",N116," ",O116," ",P116," ",Q116," ",R116," ",AE116," ",AF116," ",AG116," ",AH116," ",AI116," ",AJ116)</f>
        <v>#REF!</v>
      </c>
    </row>
    <row r="117" spans="1:41" x14ac:dyDescent="0.35">
      <c r="A117" s="1" t="s">
        <v>25</v>
      </c>
      <c r="B117" s="1">
        <v>2020</v>
      </c>
      <c r="C117" s="1">
        <v>2</v>
      </c>
      <c r="D117" s="15">
        <v>312</v>
      </c>
      <c r="E117" s="15">
        <v>3</v>
      </c>
      <c r="F117" s="15">
        <v>5</v>
      </c>
      <c r="G117" s="15">
        <v>160</v>
      </c>
      <c r="H117" s="1" t="s">
        <v>16</v>
      </c>
      <c r="I117" s="1" t="s">
        <v>27</v>
      </c>
      <c r="J117" s="7" t="s">
        <v>14</v>
      </c>
      <c r="K117" s="7" t="str">
        <f t="shared" si="24"/>
        <v>.</v>
      </c>
      <c r="L117" s="7" t="str">
        <f t="shared" si="25"/>
        <v>.</v>
      </c>
      <c r="M117" s="7" t="s">
        <v>14</v>
      </c>
      <c r="N117" s="1">
        <v>0</v>
      </c>
      <c r="O117" s="1" t="s">
        <v>14</v>
      </c>
      <c r="P117" s="1" t="s">
        <v>14</v>
      </c>
      <c r="Q117" s="1">
        <v>74.2</v>
      </c>
      <c r="R117" s="1">
        <v>4989.7724049999997</v>
      </c>
      <c r="S117" s="15">
        <f t="shared" si="27"/>
        <v>70.86</v>
      </c>
      <c r="T117" s="7">
        <f t="shared" si="28"/>
        <v>175.02</v>
      </c>
      <c r="U117">
        <f t="shared" si="35"/>
        <v>0</v>
      </c>
      <c r="V117">
        <f t="shared" si="36"/>
        <v>0</v>
      </c>
      <c r="W117">
        <f t="shared" si="37"/>
        <v>70.86</v>
      </c>
      <c r="X117">
        <f t="shared" si="38"/>
        <v>175.02</v>
      </c>
      <c r="Y117">
        <f t="shared" si="29"/>
        <v>667.80000000000007</v>
      </c>
      <c r="Z117">
        <f t="shared" si="30"/>
        <v>890.40000000000009</v>
      </c>
      <c r="AA117">
        <f t="shared" si="31"/>
        <v>1113</v>
      </c>
      <c r="AB117">
        <f t="shared" si="32"/>
        <v>1646.6248936499999</v>
      </c>
      <c r="AC117">
        <f t="shared" si="33"/>
        <v>2195.4998581999998</v>
      </c>
      <c r="AD117">
        <f t="shared" si="34"/>
        <v>2744.37482275</v>
      </c>
      <c r="AE117">
        <f t="shared" si="39"/>
        <v>581.5100000000001</v>
      </c>
      <c r="AF117">
        <f t="shared" si="40"/>
        <v>804.11000000000013</v>
      </c>
      <c r="AG117">
        <f t="shared" si="41"/>
        <v>1026.71</v>
      </c>
      <c r="AH117">
        <f t="shared" si="42"/>
        <v>1433.49489365</v>
      </c>
      <c r="AI117">
        <f t="shared" si="43"/>
        <v>1982.3698581999997</v>
      </c>
      <c r="AJ117">
        <f t="shared" si="44"/>
        <v>2531.2448227499999</v>
      </c>
      <c r="AO117" t="e">
        <f>_xlfn.CONCAT(A117," ",B117," ",C117," ",#REF!," ",E117," ",F117," ",G117," ",H117," ",I117," ",N117," ",O117," ",P117," ",Q117," ",R117," ",AE117," ",AF117," ",AG117," ",AH117," ",AI117," ",AJ117)</f>
        <v>#REF!</v>
      </c>
    </row>
    <row r="118" spans="1:41" x14ac:dyDescent="0.35">
      <c r="A118" s="1" t="s">
        <v>25</v>
      </c>
      <c r="B118" s="1">
        <v>2020</v>
      </c>
      <c r="C118" s="1">
        <v>2</v>
      </c>
      <c r="D118" s="15">
        <v>313</v>
      </c>
      <c r="E118" s="15">
        <v>3</v>
      </c>
      <c r="F118" s="15">
        <v>11</v>
      </c>
      <c r="G118" s="15">
        <v>100</v>
      </c>
      <c r="H118" s="1" t="s">
        <v>17</v>
      </c>
      <c r="I118" s="1" t="s">
        <v>30</v>
      </c>
      <c r="J118" s="7">
        <v>110</v>
      </c>
      <c r="K118" s="7">
        <f t="shared" si="24"/>
        <v>239.13043478260869</v>
      </c>
      <c r="L118" s="7">
        <f t="shared" si="25"/>
        <v>268.47826086956519</v>
      </c>
      <c r="M118" s="7" t="s">
        <v>17</v>
      </c>
      <c r="N118" s="1">
        <v>0</v>
      </c>
      <c r="O118" s="1" t="s">
        <v>14</v>
      </c>
      <c r="P118" s="1" t="s">
        <v>14</v>
      </c>
      <c r="Q118" s="1">
        <v>76.08</v>
      </c>
      <c r="R118" s="1">
        <v>5116.5999620000002</v>
      </c>
      <c r="S118" s="15">
        <f t="shared" si="27"/>
        <v>44.29</v>
      </c>
      <c r="T118" s="7">
        <f t="shared" si="28"/>
        <v>109.39</v>
      </c>
      <c r="U118">
        <f t="shared" si="35"/>
        <v>42</v>
      </c>
      <c r="V118">
        <f t="shared" si="36"/>
        <v>103.74</v>
      </c>
      <c r="W118">
        <f t="shared" si="37"/>
        <v>86.289999999999992</v>
      </c>
      <c r="X118">
        <f t="shared" si="38"/>
        <v>213.13</v>
      </c>
      <c r="Y118">
        <f t="shared" si="29"/>
        <v>684.72</v>
      </c>
      <c r="Z118">
        <f t="shared" si="30"/>
        <v>912.96</v>
      </c>
      <c r="AA118">
        <f t="shared" si="31"/>
        <v>1141.2</v>
      </c>
      <c r="AB118">
        <f t="shared" si="32"/>
        <v>1688.4779874600001</v>
      </c>
      <c r="AC118">
        <f t="shared" si="33"/>
        <v>2251.30398328</v>
      </c>
      <c r="AD118">
        <f t="shared" si="34"/>
        <v>2814.1299791000001</v>
      </c>
      <c r="AE118">
        <f t="shared" si="39"/>
        <v>598.43000000000006</v>
      </c>
      <c r="AF118">
        <f t="shared" si="40"/>
        <v>826.67000000000007</v>
      </c>
      <c r="AG118">
        <f t="shared" si="41"/>
        <v>1054.9100000000001</v>
      </c>
      <c r="AH118">
        <f t="shared" si="42"/>
        <v>1475.3479874600002</v>
      </c>
      <c r="AI118">
        <f t="shared" si="43"/>
        <v>2038.1739832799999</v>
      </c>
      <c r="AJ118">
        <f t="shared" si="44"/>
        <v>2600.9999791</v>
      </c>
      <c r="AO118" t="e">
        <f>_xlfn.CONCAT(A118," ",B118," ",C118," ",#REF!," ",E118," ",F118," ",G118," ",H118," ",I118," ",N118," ",O118," ",P118," ",Q118," ",R118," ",AE118," ",AF118," ",AG118," ",AH118," ",AI118," ",AJ118)</f>
        <v>#REF!</v>
      </c>
    </row>
    <row r="119" spans="1:41" x14ac:dyDescent="0.35">
      <c r="A119" s="1" t="s">
        <v>25</v>
      </c>
      <c r="B119" s="1">
        <v>2020</v>
      </c>
      <c r="C119" s="1">
        <v>2</v>
      </c>
      <c r="D119" s="15">
        <v>314</v>
      </c>
      <c r="E119" s="15">
        <v>3</v>
      </c>
      <c r="F119" s="15">
        <v>16</v>
      </c>
      <c r="G119" s="15">
        <v>160</v>
      </c>
      <c r="H119" s="1" t="s">
        <v>17</v>
      </c>
      <c r="I119" s="1" t="s">
        <v>28</v>
      </c>
      <c r="J119" s="7">
        <v>110</v>
      </c>
      <c r="K119" s="7">
        <f t="shared" si="24"/>
        <v>239.13043478260869</v>
      </c>
      <c r="L119" s="7">
        <f t="shared" si="25"/>
        <v>268.47826086956519</v>
      </c>
      <c r="M119" s="7" t="s">
        <v>14</v>
      </c>
      <c r="N119" s="1">
        <v>0</v>
      </c>
      <c r="O119" s="1" t="s">
        <v>14</v>
      </c>
      <c r="P119" s="1" t="s">
        <v>14</v>
      </c>
      <c r="Q119" s="1">
        <v>74.36</v>
      </c>
      <c r="R119" s="1">
        <v>5000.4679470000001</v>
      </c>
      <c r="S119" s="15">
        <f t="shared" si="27"/>
        <v>70.86</v>
      </c>
      <c r="T119" s="7">
        <f t="shared" si="28"/>
        <v>175.02</v>
      </c>
      <c r="U119">
        <f t="shared" si="35"/>
        <v>17.875</v>
      </c>
      <c r="V119">
        <f t="shared" si="36"/>
        <v>44.15</v>
      </c>
      <c r="W119">
        <f t="shared" si="37"/>
        <v>88.734999999999999</v>
      </c>
      <c r="X119">
        <f t="shared" si="38"/>
        <v>219.17000000000002</v>
      </c>
      <c r="Y119">
        <f t="shared" si="29"/>
        <v>669.24</v>
      </c>
      <c r="Z119">
        <f t="shared" si="30"/>
        <v>892.31999999999994</v>
      </c>
      <c r="AA119">
        <f t="shared" si="31"/>
        <v>1115.4000000000001</v>
      </c>
      <c r="AB119">
        <f t="shared" si="32"/>
        <v>1650.1544225100001</v>
      </c>
      <c r="AC119">
        <f t="shared" si="33"/>
        <v>2200.20589668</v>
      </c>
      <c r="AD119">
        <f t="shared" si="34"/>
        <v>2750.2573708500004</v>
      </c>
      <c r="AE119">
        <f t="shared" si="39"/>
        <v>582.95000000000005</v>
      </c>
      <c r="AF119">
        <f t="shared" si="40"/>
        <v>806.03</v>
      </c>
      <c r="AG119">
        <f t="shared" si="41"/>
        <v>1029.1100000000001</v>
      </c>
      <c r="AH119">
        <f t="shared" si="42"/>
        <v>1437.02442251</v>
      </c>
      <c r="AI119">
        <f t="shared" si="43"/>
        <v>1987.0758966799999</v>
      </c>
      <c r="AJ119">
        <f t="shared" si="44"/>
        <v>2537.1273708500003</v>
      </c>
      <c r="AO119" t="e">
        <f>_xlfn.CONCAT(A119," ",B119," ",C119," ",#REF!," ",E119," ",F119," ",G119," ",H119," ",I119," ",N119," ",O119," ",P119," ",Q119," ",R119," ",AE119," ",AF119," ",AG119," ",AH119," ",AI119," ",AJ119)</f>
        <v>#REF!</v>
      </c>
    </row>
    <row r="120" spans="1:41" x14ac:dyDescent="0.35">
      <c r="A120" s="1" t="s">
        <v>25</v>
      </c>
      <c r="B120" s="1">
        <v>2020</v>
      </c>
      <c r="C120" s="1">
        <v>2</v>
      </c>
      <c r="D120" s="15">
        <v>315</v>
      </c>
      <c r="E120" s="15">
        <v>3</v>
      </c>
      <c r="F120" s="15">
        <v>3</v>
      </c>
      <c r="G120" s="15">
        <v>100</v>
      </c>
      <c r="H120" s="1" t="s">
        <v>16</v>
      </c>
      <c r="I120" s="1" t="s">
        <v>30</v>
      </c>
      <c r="J120" s="7" t="s">
        <v>14</v>
      </c>
      <c r="K120" s="7" t="str">
        <f t="shared" si="24"/>
        <v>.</v>
      </c>
      <c r="L120" s="7" t="str">
        <f t="shared" si="25"/>
        <v>.</v>
      </c>
      <c r="M120" s="7" t="s">
        <v>17</v>
      </c>
      <c r="N120" s="1">
        <v>0</v>
      </c>
      <c r="O120" s="1" t="s">
        <v>14</v>
      </c>
      <c r="P120" s="1" t="s">
        <v>14</v>
      </c>
      <c r="Q120" s="1">
        <v>74.680000000000007</v>
      </c>
      <c r="R120" s="1">
        <v>5021.9881679999999</v>
      </c>
      <c r="S120" s="15">
        <f t="shared" si="27"/>
        <v>44.29</v>
      </c>
      <c r="T120" s="7">
        <f t="shared" si="28"/>
        <v>109.39</v>
      </c>
      <c r="U120">
        <f t="shared" si="35"/>
        <v>42</v>
      </c>
      <c r="V120">
        <f t="shared" si="36"/>
        <v>103.74</v>
      </c>
      <c r="W120">
        <f t="shared" si="37"/>
        <v>86.289999999999992</v>
      </c>
      <c r="X120">
        <f t="shared" si="38"/>
        <v>213.13</v>
      </c>
      <c r="Y120">
        <f t="shared" si="29"/>
        <v>672.12000000000012</v>
      </c>
      <c r="Z120">
        <f t="shared" si="30"/>
        <v>896.16000000000008</v>
      </c>
      <c r="AA120">
        <f t="shared" si="31"/>
        <v>1120.2</v>
      </c>
      <c r="AB120">
        <f t="shared" si="32"/>
        <v>1657.2560954400001</v>
      </c>
      <c r="AC120">
        <f t="shared" si="33"/>
        <v>2209.67479392</v>
      </c>
      <c r="AD120">
        <f t="shared" si="34"/>
        <v>2762.0934924000003</v>
      </c>
      <c r="AE120">
        <f t="shared" si="39"/>
        <v>585.83000000000015</v>
      </c>
      <c r="AF120">
        <f t="shared" si="40"/>
        <v>809.87000000000012</v>
      </c>
      <c r="AG120">
        <f t="shared" si="41"/>
        <v>1033.9100000000001</v>
      </c>
      <c r="AH120">
        <f t="shared" si="42"/>
        <v>1444.12609544</v>
      </c>
      <c r="AI120">
        <f t="shared" si="43"/>
        <v>1996.5447939199998</v>
      </c>
      <c r="AJ120">
        <f t="shared" si="44"/>
        <v>2548.9634924000002</v>
      </c>
      <c r="AO120" t="e">
        <f>_xlfn.CONCAT(A120," ",B120," ",C120," ",#REF!," ",E120," ",F120," ",G120," ",H120," ",I120," ",N120," ",O120," ",P120," ",Q120," ",R120," ",AE120," ",AF120," ",AG120," ",AH120," ",AI120," ",AJ120)</f>
        <v>#REF!</v>
      </c>
    </row>
    <row r="121" spans="1:41" x14ac:dyDescent="0.35">
      <c r="A121" s="1" t="s">
        <v>25</v>
      </c>
      <c r="B121" s="1">
        <v>2020</v>
      </c>
      <c r="C121" s="1">
        <v>2</v>
      </c>
      <c r="D121" s="15">
        <v>316</v>
      </c>
      <c r="E121" s="15">
        <v>3</v>
      </c>
      <c r="F121" s="15">
        <v>8</v>
      </c>
      <c r="G121" s="15">
        <v>160</v>
      </c>
      <c r="H121" s="1" t="s">
        <v>16</v>
      </c>
      <c r="I121" s="1" t="s">
        <v>28</v>
      </c>
      <c r="J121" s="7" t="s">
        <v>14</v>
      </c>
      <c r="K121" s="7" t="str">
        <f t="shared" si="24"/>
        <v>.</v>
      </c>
      <c r="L121" s="7" t="str">
        <f t="shared" si="25"/>
        <v>.</v>
      </c>
      <c r="M121" s="7" t="s">
        <v>14</v>
      </c>
      <c r="N121" s="1">
        <v>1.1000000000000001</v>
      </c>
      <c r="O121" s="1" t="s">
        <v>14</v>
      </c>
      <c r="P121" s="1" t="s">
        <v>14</v>
      </c>
      <c r="Q121" s="1">
        <v>76.09</v>
      </c>
      <c r="R121" s="1">
        <v>5117.2426180000002</v>
      </c>
      <c r="S121" s="15">
        <f t="shared" si="27"/>
        <v>70.86</v>
      </c>
      <c r="T121" s="7">
        <f t="shared" si="28"/>
        <v>175.02</v>
      </c>
      <c r="U121">
        <f t="shared" si="35"/>
        <v>17.875</v>
      </c>
      <c r="V121">
        <f t="shared" si="36"/>
        <v>44.15</v>
      </c>
      <c r="W121">
        <f t="shared" si="37"/>
        <v>88.734999999999999</v>
      </c>
      <c r="X121">
        <f t="shared" si="38"/>
        <v>219.17000000000002</v>
      </c>
      <c r="Y121">
        <f t="shared" si="29"/>
        <v>684.81000000000006</v>
      </c>
      <c r="Z121">
        <f t="shared" si="30"/>
        <v>913.08</v>
      </c>
      <c r="AA121">
        <f t="shared" si="31"/>
        <v>1141.3500000000001</v>
      </c>
      <c r="AB121">
        <f t="shared" si="32"/>
        <v>1688.6900639400001</v>
      </c>
      <c r="AC121">
        <f t="shared" si="33"/>
        <v>2251.5867519200001</v>
      </c>
      <c r="AD121">
        <f t="shared" si="34"/>
        <v>2814.4834399000001</v>
      </c>
      <c r="AE121">
        <f t="shared" si="39"/>
        <v>598.5200000000001</v>
      </c>
      <c r="AF121">
        <f t="shared" si="40"/>
        <v>826.79000000000008</v>
      </c>
      <c r="AG121">
        <f t="shared" si="41"/>
        <v>1055.0600000000002</v>
      </c>
      <c r="AH121">
        <f t="shared" si="42"/>
        <v>1475.56006394</v>
      </c>
      <c r="AI121">
        <f t="shared" si="43"/>
        <v>2038.45675192</v>
      </c>
      <c r="AJ121">
        <f t="shared" si="44"/>
        <v>2601.3534399</v>
      </c>
      <c r="AO121" t="e">
        <f>_xlfn.CONCAT(A121," ",B121," ",C121," ",#REF!," ",E121," ",F121," ",G121," ",H121," ",I121," ",N121," ",O121," ",P121," ",Q121," ",R121," ",AE121," ",AF121," ",AG121," ",AH121," ",AI121," ",AJ121)</f>
        <v>#REF!</v>
      </c>
    </row>
    <row r="122" spans="1:41" x14ac:dyDescent="0.35">
      <c r="A122" s="1" t="s">
        <v>25</v>
      </c>
      <c r="B122" s="1">
        <v>2020</v>
      </c>
      <c r="C122" s="1">
        <v>2</v>
      </c>
      <c r="D122" s="15">
        <v>401</v>
      </c>
      <c r="E122" s="15">
        <v>4</v>
      </c>
      <c r="F122" s="15">
        <v>4</v>
      </c>
      <c r="G122" s="15">
        <v>100</v>
      </c>
      <c r="H122" s="1" t="s">
        <v>16</v>
      </c>
      <c r="I122" s="1" t="s">
        <v>28</v>
      </c>
      <c r="J122" s="7" t="s">
        <v>14</v>
      </c>
      <c r="K122" s="7" t="str">
        <f t="shared" si="24"/>
        <v>.</v>
      </c>
      <c r="L122" s="7" t="str">
        <f t="shared" si="25"/>
        <v>.</v>
      </c>
      <c r="M122" s="7" t="s">
        <v>14</v>
      </c>
      <c r="N122" s="1">
        <v>0</v>
      </c>
      <c r="O122" s="1" t="s">
        <v>14</v>
      </c>
      <c r="P122" s="1" t="s">
        <v>14</v>
      </c>
      <c r="Q122" s="1">
        <v>77.5</v>
      </c>
      <c r="R122" s="1">
        <v>5212.1459839999998</v>
      </c>
      <c r="S122" s="15">
        <f t="shared" si="27"/>
        <v>44.29</v>
      </c>
      <c r="T122" s="7">
        <f t="shared" si="28"/>
        <v>109.39</v>
      </c>
      <c r="U122">
        <f t="shared" si="35"/>
        <v>17.875</v>
      </c>
      <c r="V122">
        <f t="shared" si="36"/>
        <v>44.15</v>
      </c>
      <c r="W122">
        <f t="shared" si="37"/>
        <v>62.164999999999999</v>
      </c>
      <c r="X122">
        <f t="shared" si="38"/>
        <v>153.54</v>
      </c>
      <c r="Y122">
        <f t="shared" si="29"/>
        <v>697.5</v>
      </c>
      <c r="Z122">
        <f t="shared" si="30"/>
        <v>930</v>
      </c>
      <c r="AA122">
        <f t="shared" si="31"/>
        <v>1162.5</v>
      </c>
      <c r="AB122">
        <f t="shared" si="32"/>
        <v>1720.0081747199999</v>
      </c>
      <c r="AC122">
        <f t="shared" si="33"/>
        <v>2293.3442329599998</v>
      </c>
      <c r="AD122">
        <f t="shared" si="34"/>
        <v>2866.6802912000003</v>
      </c>
      <c r="AE122">
        <f t="shared" si="39"/>
        <v>611.21</v>
      </c>
      <c r="AF122">
        <f t="shared" si="40"/>
        <v>843.71</v>
      </c>
      <c r="AG122">
        <f t="shared" si="41"/>
        <v>1076.21</v>
      </c>
      <c r="AH122">
        <f t="shared" si="42"/>
        <v>1506.8781747200001</v>
      </c>
      <c r="AI122">
        <f t="shared" si="43"/>
        <v>2080.2142329599997</v>
      </c>
      <c r="AJ122">
        <f t="shared" si="44"/>
        <v>2653.5502912000002</v>
      </c>
      <c r="AO122" t="e">
        <f>_xlfn.CONCAT(A122," ",B122," ",C122," ",#REF!," ",E122," ",F122," ",G122," ",H122," ",I122," ",N122," ",O122," ",P122," ",Q122," ",R122," ",AE122," ",AF122," ",AG122," ",AH122," ",AI122," ",AJ122)</f>
        <v>#REF!</v>
      </c>
    </row>
    <row r="123" spans="1:41" x14ac:dyDescent="0.35">
      <c r="A123" s="1" t="s">
        <v>25</v>
      </c>
      <c r="B123" s="1">
        <v>2020</v>
      </c>
      <c r="C123" s="1">
        <v>2</v>
      </c>
      <c r="D123" s="15">
        <v>402</v>
      </c>
      <c r="E123" s="15">
        <v>4</v>
      </c>
      <c r="F123" s="15">
        <v>13</v>
      </c>
      <c r="G123" s="15">
        <v>160</v>
      </c>
      <c r="H123" s="1" t="s">
        <v>17</v>
      </c>
      <c r="I123" s="1" t="s">
        <v>27</v>
      </c>
      <c r="J123" s="7">
        <v>110</v>
      </c>
      <c r="K123" s="7">
        <f t="shared" si="24"/>
        <v>239.13043478260869</v>
      </c>
      <c r="L123" s="7">
        <f t="shared" si="25"/>
        <v>268.47826086956519</v>
      </c>
      <c r="M123" s="7" t="s">
        <v>14</v>
      </c>
      <c r="N123" s="1">
        <v>0</v>
      </c>
      <c r="O123" s="1" t="s">
        <v>14</v>
      </c>
      <c r="P123" s="1" t="s">
        <v>14</v>
      </c>
      <c r="Q123" s="1">
        <v>83.91</v>
      </c>
      <c r="R123" s="1">
        <v>5643.2810460000001</v>
      </c>
      <c r="S123" s="15">
        <f t="shared" si="27"/>
        <v>70.86</v>
      </c>
      <c r="T123" s="7">
        <f t="shared" si="28"/>
        <v>175.02</v>
      </c>
      <c r="U123">
        <f t="shared" si="35"/>
        <v>0</v>
      </c>
      <c r="V123">
        <f t="shared" si="36"/>
        <v>0</v>
      </c>
      <c r="W123">
        <f t="shared" si="37"/>
        <v>70.86</v>
      </c>
      <c r="X123">
        <f t="shared" si="38"/>
        <v>175.02</v>
      </c>
      <c r="Y123">
        <f t="shared" si="29"/>
        <v>755.18999999999994</v>
      </c>
      <c r="Z123">
        <f t="shared" si="30"/>
        <v>1006.92</v>
      </c>
      <c r="AA123">
        <f t="shared" si="31"/>
        <v>1258.6499999999999</v>
      </c>
      <c r="AB123">
        <f t="shared" si="32"/>
        <v>1862.2827451800001</v>
      </c>
      <c r="AC123">
        <f t="shared" si="33"/>
        <v>2483.04366024</v>
      </c>
      <c r="AD123">
        <f t="shared" si="34"/>
        <v>3103.8045753000001</v>
      </c>
      <c r="AE123">
        <f t="shared" si="39"/>
        <v>668.9</v>
      </c>
      <c r="AF123">
        <f t="shared" si="40"/>
        <v>920.63</v>
      </c>
      <c r="AG123">
        <f t="shared" si="41"/>
        <v>1172.3599999999999</v>
      </c>
      <c r="AH123">
        <f t="shared" si="42"/>
        <v>1649.1527451800002</v>
      </c>
      <c r="AI123">
        <f t="shared" si="43"/>
        <v>2269.9136602399999</v>
      </c>
      <c r="AJ123">
        <f t="shared" si="44"/>
        <v>2890.6745753</v>
      </c>
      <c r="AO123" t="e">
        <f>_xlfn.CONCAT(A123," ",B123," ",C123," ",#REF!," ",E123," ",F123," ",G123," ",H123," ",I123," ",N123," ",O123," ",P123," ",Q123," ",R123," ",AE123," ",AF123," ",AG123," ",AH123," ",AI123," ",AJ123)</f>
        <v>#REF!</v>
      </c>
    </row>
    <row r="124" spans="1:41" x14ac:dyDescent="0.35">
      <c r="A124" s="1" t="s">
        <v>25</v>
      </c>
      <c r="B124" s="1">
        <v>2020</v>
      </c>
      <c r="C124" s="1">
        <v>2</v>
      </c>
      <c r="D124" s="1">
        <v>403</v>
      </c>
      <c r="E124" s="1">
        <v>4</v>
      </c>
      <c r="F124" s="1">
        <v>2</v>
      </c>
      <c r="G124" s="15">
        <v>100</v>
      </c>
      <c r="H124" s="1" t="s">
        <v>16</v>
      </c>
      <c r="I124" s="1" t="s">
        <v>29</v>
      </c>
      <c r="J124" s="7" t="s">
        <v>14</v>
      </c>
      <c r="K124" s="7" t="str">
        <f t="shared" si="24"/>
        <v>.</v>
      </c>
      <c r="L124" s="7" t="str">
        <f t="shared" si="25"/>
        <v>.</v>
      </c>
      <c r="M124" s="7" t="s">
        <v>14</v>
      </c>
      <c r="N124" s="1">
        <v>0</v>
      </c>
      <c r="O124" s="1" t="s">
        <v>14</v>
      </c>
      <c r="P124" s="1" t="s">
        <v>14</v>
      </c>
      <c r="Q124" s="1">
        <v>78.489999999999995</v>
      </c>
      <c r="R124" s="1">
        <v>5278.5214820000001</v>
      </c>
      <c r="S124" s="15">
        <f t="shared" si="27"/>
        <v>44.29</v>
      </c>
      <c r="T124" s="7">
        <f t="shared" si="28"/>
        <v>109.39</v>
      </c>
      <c r="U124">
        <f t="shared" si="35"/>
        <v>42</v>
      </c>
      <c r="V124">
        <f t="shared" si="36"/>
        <v>103.74</v>
      </c>
      <c r="W124">
        <f t="shared" si="37"/>
        <v>86.289999999999992</v>
      </c>
      <c r="X124">
        <f t="shared" si="38"/>
        <v>213.13</v>
      </c>
      <c r="Y124">
        <f t="shared" si="29"/>
        <v>706.41</v>
      </c>
      <c r="Z124">
        <f t="shared" si="30"/>
        <v>941.87999999999988</v>
      </c>
      <c r="AA124">
        <f t="shared" si="31"/>
        <v>1177.3499999999999</v>
      </c>
      <c r="AB124">
        <f t="shared" si="32"/>
        <v>1741.9120890600002</v>
      </c>
      <c r="AC124">
        <f t="shared" si="33"/>
        <v>2322.5494520800003</v>
      </c>
      <c r="AD124">
        <f t="shared" si="34"/>
        <v>2903.1868151000003</v>
      </c>
      <c r="AE124">
        <f t="shared" si="39"/>
        <v>620.12</v>
      </c>
      <c r="AF124">
        <f t="shared" si="40"/>
        <v>855.58999999999992</v>
      </c>
      <c r="AG124">
        <f t="shared" si="41"/>
        <v>1091.06</v>
      </c>
      <c r="AH124">
        <f t="shared" si="42"/>
        <v>1528.7820890600001</v>
      </c>
      <c r="AI124">
        <f t="shared" si="43"/>
        <v>2109.4194520800002</v>
      </c>
      <c r="AJ124">
        <f t="shared" si="44"/>
        <v>2690.0568151000002</v>
      </c>
      <c r="AO124" t="e">
        <f>_xlfn.CONCAT(A124," ",B124," ",C124," ",#REF!," ",E124," ",F124," ",G124," ",H124," ",I124," ",N124," ",O124," ",P124," ",Q124," ",R124," ",AE124," ",AF124," ",AG124," ",AH124," ",AI124," ",AJ124)</f>
        <v>#REF!</v>
      </c>
    </row>
    <row r="125" spans="1:41" x14ac:dyDescent="0.35">
      <c r="A125" s="1" t="s">
        <v>25</v>
      </c>
      <c r="B125" s="1">
        <v>2020</v>
      </c>
      <c r="C125" s="1">
        <v>2</v>
      </c>
      <c r="D125" s="1">
        <v>404</v>
      </c>
      <c r="E125" s="1">
        <v>4</v>
      </c>
      <c r="F125" s="1">
        <v>6</v>
      </c>
      <c r="G125" s="15">
        <v>160</v>
      </c>
      <c r="H125" s="1" t="s">
        <v>16</v>
      </c>
      <c r="I125" s="1" t="s">
        <v>29</v>
      </c>
      <c r="J125" s="7" t="s">
        <v>14</v>
      </c>
      <c r="K125" s="7" t="str">
        <f t="shared" si="24"/>
        <v>.</v>
      </c>
      <c r="L125" s="7" t="str">
        <f t="shared" si="25"/>
        <v>.</v>
      </c>
      <c r="M125" s="7" t="s">
        <v>14</v>
      </c>
      <c r="N125" s="1">
        <v>0</v>
      </c>
      <c r="O125" s="1" t="s">
        <v>14</v>
      </c>
      <c r="P125" s="1" t="s">
        <v>14</v>
      </c>
      <c r="Q125" s="1">
        <v>85.14</v>
      </c>
      <c r="R125" s="1">
        <v>5725.688776</v>
      </c>
      <c r="S125" s="15">
        <f t="shared" si="27"/>
        <v>70.86</v>
      </c>
      <c r="T125" s="7">
        <f t="shared" si="28"/>
        <v>175.02</v>
      </c>
      <c r="U125">
        <f t="shared" si="35"/>
        <v>42</v>
      </c>
      <c r="V125">
        <f t="shared" si="36"/>
        <v>103.74</v>
      </c>
      <c r="W125">
        <f t="shared" si="37"/>
        <v>112.86</v>
      </c>
      <c r="X125">
        <f t="shared" si="38"/>
        <v>278.76</v>
      </c>
      <c r="Y125">
        <f t="shared" si="29"/>
        <v>766.26</v>
      </c>
      <c r="Z125">
        <f t="shared" si="30"/>
        <v>1021.6800000000001</v>
      </c>
      <c r="AA125">
        <f t="shared" si="31"/>
        <v>1277.0999999999999</v>
      </c>
      <c r="AB125">
        <f t="shared" si="32"/>
        <v>1889.4772960800001</v>
      </c>
      <c r="AC125">
        <f t="shared" si="33"/>
        <v>2519.30306144</v>
      </c>
      <c r="AD125">
        <f t="shared" si="34"/>
        <v>3149.1288268000003</v>
      </c>
      <c r="AE125">
        <f t="shared" si="39"/>
        <v>679.97</v>
      </c>
      <c r="AF125">
        <f t="shared" si="40"/>
        <v>935.3900000000001</v>
      </c>
      <c r="AG125">
        <f t="shared" si="41"/>
        <v>1190.81</v>
      </c>
      <c r="AH125">
        <f t="shared" si="42"/>
        <v>1676.34729608</v>
      </c>
      <c r="AI125">
        <f t="shared" si="43"/>
        <v>2306.1730614399999</v>
      </c>
      <c r="AJ125">
        <f t="shared" si="44"/>
        <v>2935.9988268000002</v>
      </c>
      <c r="AO125" t="e">
        <f>_xlfn.CONCAT(A125," ",B125," ",C125," ",#REF!," ",E125," ",F125," ",G125," ",H125," ",I125," ",N125," ",O125," ",P125," ",Q125," ",R125," ",AE125," ",AF125," ",AG125," ",AH125," ",AI125," ",AJ125)</f>
        <v>#REF!</v>
      </c>
    </row>
    <row r="126" spans="1:41" x14ac:dyDescent="0.35">
      <c r="A126" s="1" t="s">
        <v>25</v>
      </c>
      <c r="B126" s="1">
        <v>2020</v>
      </c>
      <c r="C126" s="1">
        <v>2</v>
      </c>
      <c r="D126" s="1">
        <v>405</v>
      </c>
      <c r="E126" s="1">
        <v>4</v>
      </c>
      <c r="F126" s="1">
        <v>3</v>
      </c>
      <c r="G126" s="15">
        <v>100</v>
      </c>
      <c r="H126" s="1" t="s">
        <v>16</v>
      </c>
      <c r="I126" s="1" t="s">
        <v>30</v>
      </c>
      <c r="J126" s="7" t="s">
        <v>14</v>
      </c>
      <c r="K126" s="7" t="str">
        <f t="shared" si="24"/>
        <v>.</v>
      </c>
      <c r="L126" s="7" t="str">
        <f t="shared" si="25"/>
        <v>.</v>
      </c>
      <c r="M126" s="7" t="s">
        <v>17</v>
      </c>
      <c r="N126" s="1">
        <v>0</v>
      </c>
      <c r="O126" s="1" t="s">
        <v>14</v>
      </c>
      <c r="P126" s="1" t="s">
        <v>14</v>
      </c>
      <c r="Q126" s="1">
        <v>74.87</v>
      </c>
      <c r="R126" s="1">
        <v>5035.3397930000001</v>
      </c>
      <c r="S126" s="15">
        <f t="shared" si="27"/>
        <v>44.29</v>
      </c>
      <c r="T126" s="7">
        <f t="shared" si="28"/>
        <v>109.39</v>
      </c>
      <c r="U126">
        <f t="shared" si="35"/>
        <v>42</v>
      </c>
      <c r="V126">
        <f t="shared" si="36"/>
        <v>103.74</v>
      </c>
      <c r="W126">
        <f t="shared" si="37"/>
        <v>86.289999999999992</v>
      </c>
      <c r="X126">
        <f t="shared" si="38"/>
        <v>213.13</v>
      </c>
      <c r="Y126">
        <f t="shared" si="29"/>
        <v>673.83</v>
      </c>
      <c r="Z126">
        <f t="shared" si="30"/>
        <v>898.44</v>
      </c>
      <c r="AA126">
        <f t="shared" si="31"/>
        <v>1123.0500000000002</v>
      </c>
      <c r="AB126">
        <f t="shared" si="32"/>
        <v>1661.66213169</v>
      </c>
      <c r="AC126">
        <f t="shared" si="33"/>
        <v>2215.5495089199999</v>
      </c>
      <c r="AD126">
        <f t="shared" si="34"/>
        <v>2769.4368861500002</v>
      </c>
      <c r="AE126">
        <f t="shared" si="39"/>
        <v>587.54000000000008</v>
      </c>
      <c r="AF126">
        <f t="shared" si="40"/>
        <v>812.15000000000009</v>
      </c>
      <c r="AG126">
        <f t="shared" si="41"/>
        <v>1036.7600000000002</v>
      </c>
      <c r="AH126">
        <f t="shared" si="42"/>
        <v>1448.5321316899999</v>
      </c>
      <c r="AI126">
        <f t="shared" si="43"/>
        <v>2002.4195089199998</v>
      </c>
      <c r="AJ126">
        <f t="shared" si="44"/>
        <v>2556.3068861500001</v>
      </c>
      <c r="AO126" t="e">
        <f>_xlfn.CONCAT(A126," ",B126," ",C126," ",#REF!," ",E126," ",F126," ",G126," ",H126," ",I126," ",N126," ",O126," ",P126," ",Q126," ",R126," ",AE126," ",AF126," ",AG126," ",AH126," ",AI126," ",AJ126)</f>
        <v>#REF!</v>
      </c>
    </row>
    <row r="127" spans="1:41" x14ac:dyDescent="0.35">
      <c r="A127" s="1" t="s">
        <v>25</v>
      </c>
      <c r="B127" s="1">
        <v>2020</v>
      </c>
      <c r="C127" s="1">
        <v>2</v>
      </c>
      <c r="D127" s="1">
        <v>406</v>
      </c>
      <c r="E127" s="1">
        <v>4</v>
      </c>
      <c r="F127" s="1">
        <v>8</v>
      </c>
      <c r="G127" s="15">
        <v>160</v>
      </c>
      <c r="H127" s="1" t="s">
        <v>16</v>
      </c>
      <c r="I127" s="1" t="s">
        <v>28</v>
      </c>
      <c r="J127" s="7" t="s">
        <v>14</v>
      </c>
      <c r="K127" s="7" t="str">
        <f t="shared" si="24"/>
        <v>.</v>
      </c>
      <c r="L127" s="7" t="str">
        <f t="shared" si="25"/>
        <v>.</v>
      </c>
      <c r="M127" s="7" t="s">
        <v>14</v>
      </c>
      <c r="N127" s="1">
        <v>0</v>
      </c>
      <c r="O127" s="1" t="s">
        <v>14</v>
      </c>
      <c r="P127" s="1" t="s">
        <v>14</v>
      </c>
      <c r="Q127" s="1">
        <v>81.36</v>
      </c>
      <c r="R127" s="1">
        <v>5471.6103540000004</v>
      </c>
      <c r="S127" s="15">
        <f t="shared" si="27"/>
        <v>70.86</v>
      </c>
      <c r="T127" s="7">
        <f t="shared" si="28"/>
        <v>175.02</v>
      </c>
      <c r="U127">
        <f t="shared" si="35"/>
        <v>17.875</v>
      </c>
      <c r="V127">
        <f t="shared" si="36"/>
        <v>44.15</v>
      </c>
      <c r="W127">
        <f t="shared" si="37"/>
        <v>88.734999999999999</v>
      </c>
      <c r="X127">
        <f t="shared" si="38"/>
        <v>219.17000000000002</v>
      </c>
      <c r="Y127">
        <f t="shared" si="29"/>
        <v>732.24</v>
      </c>
      <c r="Z127">
        <f t="shared" si="30"/>
        <v>976.31999999999994</v>
      </c>
      <c r="AA127">
        <f t="shared" si="31"/>
        <v>1220.4000000000001</v>
      </c>
      <c r="AB127">
        <f t="shared" si="32"/>
        <v>1805.6314168200001</v>
      </c>
      <c r="AC127">
        <f t="shared" si="33"/>
        <v>2407.50855576</v>
      </c>
      <c r="AD127">
        <f t="shared" si="34"/>
        <v>3009.3856947000004</v>
      </c>
      <c r="AE127">
        <f t="shared" si="39"/>
        <v>645.95000000000005</v>
      </c>
      <c r="AF127">
        <f t="shared" si="40"/>
        <v>890.03</v>
      </c>
      <c r="AG127">
        <f t="shared" si="41"/>
        <v>1134.1100000000001</v>
      </c>
      <c r="AH127">
        <f t="shared" si="42"/>
        <v>1592.50141682</v>
      </c>
      <c r="AI127">
        <f t="shared" si="43"/>
        <v>2194.3785557599999</v>
      </c>
      <c r="AJ127">
        <f t="shared" si="44"/>
        <v>2796.2556947000003</v>
      </c>
      <c r="AO127" t="e">
        <f>_xlfn.CONCAT(A127," ",B127," ",C127," ",#REF!," ",E127," ",F127," ",G127," ",H127," ",I127," ",N127," ",O127," ",P127," ",Q127," ",R127," ",AE127," ",AF127," ",AG127," ",AH127," ",AI127," ",AJ127)</f>
        <v>#REF!</v>
      </c>
    </row>
    <row r="128" spans="1:41" x14ac:dyDescent="0.35">
      <c r="A128" s="1" t="s">
        <v>25</v>
      </c>
      <c r="B128" s="1">
        <v>2020</v>
      </c>
      <c r="C128" s="1">
        <v>2</v>
      </c>
      <c r="D128" s="1">
        <v>407</v>
      </c>
      <c r="E128" s="1">
        <v>4</v>
      </c>
      <c r="F128" s="1">
        <v>9</v>
      </c>
      <c r="G128" s="15">
        <v>100</v>
      </c>
      <c r="H128" s="1" t="s">
        <v>17</v>
      </c>
      <c r="I128" s="1" t="s">
        <v>27</v>
      </c>
      <c r="J128" s="7">
        <v>110</v>
      </c>
      <c r="K128" s="7">
        <f t="shared" si="24"/>
        <v>239.13043478260869</v>
      </c>
      <c r="L128" s="7">
        <f t="shared" si="25"/>
        <v>268.47826086956519</v>
      </c>
      <c r="M128" s="7" t="s">
        <v>14</v>
      </c>
      <c r="N128" s="1">
        <v>0</v>
      </c>
      <c r="O128" s="1" t="s">
        <v>14</v>
      </c>
      <c r="P128" s="1" t="s">
        <v>14</v>
      </c>
      <c r="Q128" s="1">
        <v>70.319999999999993</v>
      </c>
      <c r="R128" s="1">
        <v>4729.3500199999999</v>
      </c>
      <c r="S128" s="15">
        <f t="shared" si="27"/>
        <v>44.29</v>
      </c>
      <c r="T128" s="7">
        <f t="shared" si="28"/>
        <v>109.39</v>
      </c>
      <c r="U128">
        <f t="shared" si="35"/>
        <v>0</v>
      </c>
      <c r="V128">
        <f t="shared" si="36"/>
        <v>0</v>
      </c>
      <c r="W128">
        <f t="shared" si="37"/>
        <v>44.29</v>
      </c>
      <c r="X128">
        <f t="shared" si="38"/>
        <v>109.39</v>
      </c>
      <c r="Y128">
        <f t="shared" si="29"/>
        <v>632.87999999999988</v>
      </c>
      <c r="Z128">
        <f t="shared" si="30"/>
        <v>843.83999999999992</v>
      </c>
      <c r="AA128">
        <f t="shared" si="31"/>
        <v>1054.8</v>
      </c>
      <c r="AB128">
        <f t="shared" si="32"/>
        <v>1560.6855066000001</v>
      </c>
      <c r="AC128">
        <f t="shared" si="33"/>
        <v>2080.9140087999999</v>
      </c>
      <c r="AD128">
        <f t="shared" si="34"/>
        <v>2601.142511</v>
      </c>
      <c r="AE128">
        <f t="shared" si="39"/>
        <v>546.58999999999992</v>
      </c>
      <c r="AF128">
        <f t="shared" si="40"/>
        <v>757.55</v>
      </c>
      <c r="AG128">
        <f t="shared" si="41"/>
        <v>968.51</v>
      </c>
      <c r="AH128">
        <f t="shared" si="42"/>
        <v>1347.5555066000002</v>
      </c>
      <c r="AI128">
        <f t="shared" si="43"/>
        <v>1867.7840087999998</v>
      </c>
      <c r="AJ128">
        <f t="shared" si="44"/>
        <v>2388.0125109999999</v>
      </c>
      <c r="AO128" t="e">
        <f>_xlfn.CONCAT(A128," ",B128," ",C128," ",#REF!," ",E128," ",F128," ",G128," ",H128," ",I128," ",N128," ",O128," ",P128," ",Q128," ",R128," ",AE128," ",AF128," ",AG128," ",AH128," ",AI128," ",AJ128)</f>
        <v>#REF!</v>
      </c>
    </row>
    <row r="129" spans="1:41" x14ac:dyDescent="0.35">
      <c r="A129" s="1" t="s">
        <v>25</v>
      </c>
      <c r="B129" s="1">
        <v>2020</v>
      </c>
      <c r="C129" s="1">
        <v>2</v>
      </c>
      <c r="D129" s="1">
        <v>408</v>
      </c>
      <c r="E129" s="1">
        <v>4</v>
      </c>
      <c r="F129" s="1">
        <v>5</v>
      </c>
      <c r="G129" s="15">
        <v>160</v>
      </c>
      <c r="H129" s="1" t="s">
        <v>16</v>
      </c>
      <c r="I129" s="1" t="s">
        <v>27</v>
      </c>
      <c r="J129" s="7" t="s">
        <v>14</v>
      </c>
      <c r="K129" s="7" t="str">
        <f t="shared" si="24"/>
        <v>.</v>
      </c>
      <c r="L129" s="7" t="str">
        <f t="shared" si="25"/>
        <v>.</v>
      </c>
      <c r="M129" s="7" t="s">
        <v>14</v>
      </c>
      <c r="N129" s="1">
        <v>0</v>
      </c>
      <c r="O129" s="1" t="s">
        <v>14</v>
      </c>
      <c r="P129" s="1" t="s">
        <v>14</v>
      </c>
      <c r="Q129" s="1">
        <v>75.98</v>
      </c>
      <c r="R129" s="1">
        <v>5109.7521850000003</v>
      </c>
      <c r="S129" s="15">
        <f t="shared" si="27"/>
        <v>70.86</v>
      </c>
      <c r="T129" s="7">
        <f t="shared" si="28"/>
        <v>175.02</v>
      </c>
      <c r="U129">
        <f t="shared" si="35"/>
        <v>0</v>
      </c>
      <c r="V129">
        <f t="shared" si="36"/>
        <v>0</v>
      </c>
      <c r="W129">
        <f t="shared" si="37"/>
        <v>70.86</v>
      </c>
      <c r="X129">
        <f t="shared" si="38"/>
        <v>175.02</v>
      </c>
      <c r="Y129">
        <f t="shared" si="29"/>
        <v>683.82</v>
      </c>
      <c r="Z129">
        <f t="shared" si="30"/>
        <v>911.76</v>
      </c>
      <c r="AA129">
        <f t="shared" si="31"/>
        <v>1139.7</v>
      </c>
      <c r="AB129">
        <f t="shared" si="32"/>
        <v>1686.2182210500002</v>
      </c>
      <c r="AC129">
        <f t="shared" si="33"/>
        <v>2248.2909614</v>
      </c>
      <c r="AD129">
        <f t="shared" si="34"/>
        <v>2810.3637017500005</v>
      </c>
      <c r="AE129">
        <f t="shared" si="39"/>
        <v>597.53000000000009</v>
      </c>
      <c r="AF129">
        <f t="shared" si="40"/>
        <v>825.47</v>
      </c>
      <c r="AG129">
        <f t="shared" si="41"/>
        <v>1053.4100000000001</v>
      </c>
      <c r="AH129">
        <f t="shared" si="42"/>
        <v>1473.0882210500004</v>
      </c>
      <c r="AI129">
        <f t="shared" si="43"/>
        <v>2035.1609613999999</v>
      </c>
      <c r="AJ129">
        <f t="shared" si="44"/>
        <v>2597.2337017500004</v>
      </c>
      <c r="AO129" t="e">
        <f>_xlfn.CONCAT(A129," ",B129," ",C129," ",#REF!," ",E129," ",F129," ",G129," ",H129," ",I129," ",N129," ",O129," ",P129," ",Q129," ",R129," ",AE129," ",AF129," ",AG129," ",AH129," ",AI129," ",AJ129)</f>
        <v>#REF!</v>
      </c>
    </row>
    <row r="130" spans="1:41" x14ac:dyDescent="0.35">
      <c r="A130" s="1" t="s">
        <v>25</v>
      </c>
      <c r="B130" s="1">
        <v>2020</v>
      </c>
      <c r="C130" s="1">
        <v>2</v>
      </c>
      <c r="D130" s="1">
        <v>409</v>
      </c>
      <c r="E130" s="1">
        <v>4</v>
      </c>
      <c r="F130" s="1">
        <v>1</v>
      </c>
      <c r="G130" s="15">
        <v>100</v>
      </c>
      <c r="H130" s="1" t="s">
        <v>16</v>
      </c>
      <c r="I130" s="1" t="s">
        <v>27</v>
      </c>
      <c r="J130" s="7" t="s">
        <v>14</v>
      </c>
      <c r="K130" s="7" t="str">
        <f t="shared" ref="K130:K193" si="45">IF(H130="Y",(J130*100)/46,".")</f>
        <v>.</v>
      </c>
      <c r="L130" s="7" t="str">
        <f t="shared" ref="L130:L193" si="46">IF(H130="Y",(K130/2.2)*2.47,".")</f>
        <v>.</v>
      </c>
      <c r="M130" s="7" t="s">
        <v>14</v>
      </c>
      <c r="N130" s="1">
        <v>0</v>
      </c>
      <c r="O130" s="1" t="s">
        <v>14</v>
      </c>
      <c r="P130" s="1" t="s">
        <v>14</v>
      </c>
      <c r="Q130" s="1">
        <v>67.77</v>
      </c>
      <c r="R130" s="1">
        <v>4557.6000299999996</v>
      </c>
      <c r="S130" s="15">
        <f t="shared" ref="S130:S193" si="47">IF(G130=100,44.29,70.86)</f>
        <v>44.29</v>
      </c>
      <c r="T130" s="7">
        <f t="shared" ref="T130:T193" si="48">IF(G130=100,109.39,175.02)</f>
        <v>109.39</v>
      </c>
      <c r="U130">
        <f t="shared" si="35"/>
        <v>0</v>
      </c>
      <c r="V130">
        <f t="shared" si="36"/>
        <v>0</v>
      </c>
      <c r="W130">
        <f t="shared" si="37"/>
        <v>44.29</v>
      </c>
      <c r="X130">
        <f t="shared" si="38"/>
        <v>109.39</v>
      </c>
      <c r="Y130">
        <f t="shared" ref="Y130:Y193" si="49">$Q130*9</f>
        <v>609.92999999999995</v>
      </c>
      <c r="Z130">
        <f t="shared" ref="Z130:Z193" si="50">$Q130*12</f>
        <v>813.24</v>
      </c>
      <c r="AA130">
        <f t="shared" ref="AA130:AA193" si="51">$Q130*15</f>
        <v>1016.55</v>
      </c>
      <c r="AB130">
        <f t="shared" ref="AB130:AB193" si="52">$R130*0.33</f>
        <v>1504.0080098999999</v>
      </c>
      <c r="AC130">
        <f t="shared" ref="AC130:AC193" si="53">$R130*0.44</f>
        <v>2005.3440131999998</v>
      </c>
      <c r="AD130">
        <f t="shared" ref="AD130:AD193" si="54">$R130*0.55</f>
        <v>2506.6800165</v>
      </c>
      <c r="AE130">
        <f t="shared" si="39"/>
        <v>523.64</v>
      </c>
      <c r="AF130">
        <f t="shared" si="40"/>
        <v>726.95</v>
      </c>
      <c r="AG130">
        <f t="shared" si="41"/>
        <v>930.26</v>
      </c>
      <c r="AH130">
        <f t="shared" si="42"/>
        <v>1290.8780099000001</v>
      </c>
      <c r="AI130">
        <f t="shared" si="43"/>
        <v>1792.2140132</v>
      </c>
      <c r="AJ130">
        <f t="shared" si="44"/>
        <v>2293.5500164999999</v>
      </c>
      <c r="AO130" t="e">
        <f>_xlfn.CONCAT(A130," ",B130," ",C130," ",#REF!," ",E130," ",F130," ",G130," ",H130," ",I130," ",N130," ",O130," ",P130," ",Q130," ",R130," ",AE130," ",AF130," ",AG130," ",AH130," ",AI130," ",AJ130)</f>
        <v>#REF!</v>
      </c>
    </row>
    <row r="131" spans="1:41" x14ac:dyDescent="0.35">
      <c r="A131" s="1" t="s">
        <v>25</v>
      </c>
      <c r="B131" s="1">
        <v>2020</v>
      </c>
      <c r="C131" s="1">
        <v>2</v>
      </c>
      <c r="D131" s="1">
        <v>410</v>
      </c>
      <c r="E131" s="1">
        <v>4</v>
      </c>
      <c r="F131" s="1">
        <v>16</v>
      </c>
      <c r="G131" s="15">
        <v>160</v>
      </c>
      <c r="H131" s="1" t="s">
        <v>17</v>
      </c>
      <c r="I131" s="1" t="s">
        <v>28</v>
      </c>
      <c r="J131" s="7">
        <v>110</v>
      </c>
      <c r="K131" s="7">
        <f t="shared" si="45"/>
        <v>239.13043478260869</v>
      </c>
      <c r="L131" s="7">
        <f t="shared" si="46"/>
        <v>268.47826086956519</v>
      </c>
      <c r="M131" s="7" t="s">
        <v>14</v>
      </c>
      <c r="N131" s="1">
        <v>0</v>
      </c>
      <c r="O131" s="1" t="s">
        <v>14</v>
      </c>
      <c r="P131" s="1" t="s">
        <v>14</v>
      </c>
      <c r="Q131" s="1">
        <v>66.81</v>
      </c>
      <c r="R131" s="1">
        <v>4492.7197839999999</v>
      </c>
      <c r="S131" s="15">
        <f t="shared" si="47"/>
        <v>70.86</v>
      </c>
      <c r="T131" s="7">
        <f t="shared" si="48"/>
        <v>175.02</v>
      </c>
      <c r="U131">
        <f t="shared" ref="U131:U194" si="55">IF(I131="Endura_R3",42,IF(I131="Cobra_V5",17.875,IF((AND(I131="Endura_Sporecaster",M131="Y")),42,0)))</f>
        <v>17.875</v>
      </c>
      <c r="V131">
        <f t="shared" ref="V131:V194" si="56">IF(I131="Endura_R3",103.74,IF(I131="Cobra_V5",44.15,IF((AND(I131="Endura_Sporecaster",M131="Y")),103.74,0)))</f>
        <v>44.15</v>
      </c>
      <c r="W131">
        <f t="shared" ref="W131:W194" si="57">SUM(S131,U131)</f>
        <v>88.734999999999999</v>
      </c>
      <c r="X131">
        <f t="shared" ref="X131:X194" si="58">SUM(T131,V131)</f>
        <v>219.17000000000002</v>
      </c>
      <c r="Y131">
        <f t="shared" si="49"/>
        <v>601.29</v>
      </c>
      <c r="Z131">
        <f t="shared" si="50"/>
        <v>801.72</v>
      </c>
      <c r="AA131">
        <f t="shared" si="51"/>
        <v>1002.1500000000001</v>
      </c>
      <c r="AB131">
        <f t="shared" si="52"/>
        <v>1482.5975287200001</v>
      </c>
      <c r="AC131">
        <f t="shared" si="53"/>
        <v>1976.7967049599999</v>
      </c>
      <c r="AD131">
        <f t="shared" si="54"/>
        <v>2470.9958812</v>
      </c>
      <c r="AE131">
        <f t="shared" ref="AE131:AE194" si="59">Y131-$W$2</f>
        <v>515</v>
      </c>
      <c r="AF131">
        <f t="shared" ref="AF131:AF194" si="60">Z131-$W$2</f>
        <v>715.43000000000006</v>
      </c>
      <c r="AG131">
        <f t="shared" ref="AG131:AG194" si="61">AA131-$W$2</f>
        <v>915.86000000000013</v>
      </c>
      <c r="AH131">
        <f t="shared" ref="AH131:AH194" si="62">AB131-$X$2</f>
        <v>1269.4675287200002</v>
      </c>
      <c r="AI131">
        <f t="shared" ref="AI131:AI194" si="63">AC131-$X$2</f>
        <v>1763.6667049600001</v>
      </c>
      <c r="AJ131">
        <f t="shared" ref="AJ131:AJ194" si="64">AD131-$X$2</f>
        <v>2257.8658811999999</v>
      </c>
      <c r="AO131" t="e">
        <f>_xlfn.CONCAT(A131," ",B131," ",C131," ",#REF!," ",E131," ",F131," ",G131," ",H131," ",I131," ",N131," ",O131," ",P131," ",Q131," ",R131," ",AE131," ",AF131," ",AG131," ",AH131," ",AI131," ",AJ131)</f>
        <v>#REF!</v>
      </c>
    </row>
    <row r="132" spans="1:41" x14ac:dyDescent="0.35">
      <c r="A132" s="1" t="s">
        <v>25</v>
      </c>
      <c r="B132" s="1">
        <v>2020</v>
      </c>
      <c r="C132" s="1">
        <v>2</v>
      </c>
      <c r="D132" s="1">
        <v>411</v>
      </c>
      <c r="E132" s="1">
        <v>4</v>
      </c>
      <c r="F132" s="1">
        <v>11</v>
      </c>
      <c r="G132" s="15">
        <v>100</v>
      </c>
      <c r="H132" s="1" t="s">
        <v>17</v>
      </c>
      <c r="I132" s="1" t="s">
        <v>30</v>
      </c>
      <c r="J132" s="7">
        <v>110</v>
      </c>
      <c r="K132" s="7">
        <f t="shared" si="45"/>
        <v>239.13043478260869</v>
      </c>
      <c r="L132" s="7">
        <f t="shared" si="46"/>
        <v>268.47826086956519</v>
      </c>
      <c r="M132" s="7" t="s">
        <v>17</v>
      </c>
      <c r="N132" s="1">
        <v>0</v>
      </c>
      <c r="O132" s="1" t="s">
        <v>14</v>
      </c>
      <c r="P132" s="1" t="s">
        <v>14</v>
      </c>
      <c r="Q132" s="1">
        <v>62.79</v>
      </c>
      <c r="R132" s="1">
        <v>4222.6038630000003</v>
      </c>
      <c r="S132" s="15">
        <f t="shared" si="47"/>
        <v>44.29</v>
      </c>
      <c r="T132" s="7">
        <f t="shared" si="48"/>
        <v>109.39</v>
      </c>
      <c r="U132">
        <f t="shared" si="55"/>
        <v>42</v>
      </c>
      <c r="V132">
        <f t="shared" si="56"/>
        <v>103.74</v>
      </c>
      <c r="W132">
        <f t="shared" si="57"/>
        <v>86.289999999999992</v>
      </c>
      <c r="X132">
        <f t="shared" si="58"/>
        <v>213.13</v>
      </c>
      <c r="Y132">
        <f t="shared" si="49"/>
        <v>565.11</v>
      </c>
      <c r="Z132">
        <f t="shared" si="50"/>
        <v>753.48</v>
      </c>
      <c r="AA132">
        <f t="shared" si="51"/>
        <v>941.85</v>
      </c>
      <c r="AB132">
        <f t="shared" si="52"/>
        <v>1393.4592747900001</v>
      </c>
      <c r="AC132">
        <f t="shared" si="53"/>
        <v>1857.9456997200002</v>
      </c>
      <c r="AD132">
        <f t="shared" si="54"/>
        <v>2322.4321246500003</v>
      </c>
      <c r="AE132">
        <f t="shared" si="59"/>
        <v>478.82000000000005</v>
      </c>
      <c r="AF132">
        <f t="shared" si="60"/>
        <v>667.19</v>
      </c>
      <c r="AG132">
        <f t="shared" si="61"/>
        <v>855.56000000000006</v>
      </c>
      <c r="AH132">
        <f t="shared" si="62"/>
        <v>1180.32927479</v>
      </c>
      <c r="AI132">
        <f t="shared" si="63"/>
        <v>1644.8156997200003</v>
      </c>
      <c r="AJ132">
        <f t="shared" si="64"/>
        <v>2109.3021246500002</v>
      </c>
      <c r="AO132" t="e">
        <f>_xlfn.CONCAT(A132," ",B132," ",C132," ",#REF!," ",E132," ",F132," ",G132," ",H132," ",I132," ",N132," ",O132," ",P132," ",Q132," ",R132," ",AE132," ",AF132," ",AG132," ",AH132," ",AI132," ",AJ132)</f>
        <v>#REF!</v>
      </c>
    </row>
    <row r="133" spans="1:41" x14ac:dyDescent="0.35">
      <c r="A133" s="1" t="s">
        <v>25</v>
      </c>
      <c r="B133" s="1">
        <v>2020</v>
      </c>
      <c r="C133" s="1">
        <v>2</v>
      </c>
      <c r="D133" s="1">
        <v>412</v>
      </c>
      <c r="E133" s="1">
        <v>4</v>
      </c>
      <c r="F133" s="1">
        <v>7</v>
      </c>
      <c r="G133" s="15">
        <v>160</v>
      </c>
      <c r="H133" s="1" t="s">
        <v>16</v>
      </c>
      <c r="I133" s="1" t="s">
        <v>30</v>
      </c>
      <c r="J133" s="7" t="s">
        <v>14</v>
      </c>
      <c r="K133" s="7" t="str">
        <f t="shared" si="45"/>
        <v>.</v>
      </c>
      <c r="L133" s="7" t="str">
        <f t="shared" si="46"/>
        <v>.</v>
      </c>
      <c r="M133" s="7" t="s">
        <v>17</v>
      </c>
      <c r="N133" s="1">
        <v>0</v>
      </c>
      <c r="O133" s="1" t="s">
        <v>14</v>
      </c>
      <c r="P133" s="1" t="s">
        <v>14</v>
      </c>
      <c r="Q133" s="1">
        <v>62.31</v>
      </c>
      <c r="R133" s="1">
        <v>4190.3458760000003</v>
      </c>
      <c r="S133" s="15">
        <f t="shared" si="47"/>
        <v>70.86</v>
      </c>
      <c r="T133" s="7">
        <f t="shared" si="48"/>
        <v>175.02</v>
      </c>
      <c r="U133">
        <f t="shared" si="55"/>
        <v>42</v>
      </c>
      <c r="V133">
        <f t="shared" si="56"/>
        <v>103.74</v>
      </c>
      <c r="W133">
        <f t="shared" si="57"/>
        <v>112.86</v>
      </c>
      <c r="X133">
        <f t="shared" si="58"/>
        <v>278.76</v>
      </c>
      <c r="Y133">
        <f t="shared" si="49"/>
        <v>560.79</v>
      </c>
      <c r="Z133">
        <f t="shared" si="50"/>
        <v>747.72</v>
      </c>
      <c r="AA133">
        <f t="shared" si="51"/>
        <v>934.65000000000009</v>
      </c>
      <c r="AB133">
        <f t="shared" si="52"/>
        <v>1382.8141390800001</v>
      </c>
      <c r="AC133">
        <f t="shared" si="53"/>
        <v>1843.7521854400002</v>
      </c>
      <c r="AD133">
        <f t="shared" si="54"/>
        <v>2304.6902318000002</v>
      </c>
      <c r="AE133">
        <f t="shared" si="59"/>
        <v>474.5</v>
      </c>
      <c r="AF133">
        <f t="shared" si="60"/>
        <v>661.43000000000006</v>
      </c>
      <c r="AG133">
        <f t="shared" si="61"/>
        <v>848.36000000000013</v>
      </c>
      <c r="AH133">
        <f t="shared" si="62"/>
        <v>1169.68413908</v>
      </c>
      <c r="AI133">
        <f t="shared" si="63"/>
        <v>1630.6221854400001</v>
      </c>
      <c r="AJ133">
        <f t="shared" si="64"/>
        <v>2091.5602318000001</v>
      </c>
      <c r="AO133" t="e">
        <f>_xlfn.CONCAT(A133," ",B133," ",C133," ",#REF!," ",E133," ",F133," ",G133," ",H133," ",I133," ",N133," ",O133," ",P133," ",Q133," ",R133," ",AE133," ",AF133," ",AG133," ",AH133," ",AI133," ",AJ133)</f>
        <v>#REF!</v>
      </c>
    </row>
    <row r="134" spans="1:41" x14ac:dyDescent="0.35">
      <c r="A134" s="1" t="s">
        <v>25</v>
      </c>
      <c r="B134" s="1">
        <v>2020</v>
      </c>
      <c r="C134" s="1">
        <v>2</v>
      </c>
      <c r="D134" s="7">
        <v>413</v>
      </c>
      <c r="E134" s="7">
        <v>4</v>
      </c>
      <c r="F134" s="7">
        <v>12</v>
      </c>
      <c r="G134" s="7">
        <v>100</v>
      </c>
      <c r="H134" s="1" t="s">
        <v>17</v>
      </c>
      <c r="I134" s="1" t="s">
        <v>28</v>
      </c>
      <c r="J134" s="7">
        <v>110</v>
      </c>
      <c r="K134" s="7">
        <f t="shared" si="45"/>
        <v>239.13043478260869</v>
      </c>
      <c r="L134" s="7">
        <f t="shared" si="46"/>
        <v>268.47826086956519</v>
      </c>
      <c r="M134" s="7" t="s">
        <v>14</v>
      </c>
      <c r="N134" s="1">
        <v>0</v>
      </c>
      <c r="O134" s="1" t="s">
        <v>14</v>
      </c>
      <c r="P134" s="1" t="s">
        <v>14</v>
      </c>
      <c r="Q134" s="1">
        <v>59.59</v>
      </c>
      <c r="R134" s="1">
        <v>4007.536975</v>
      </c>
      <c r="S134" s="15">
        <f t="shared" si="47"/>
        <v>44.29</v>
      </c>
      <c r="T134" s="7">
        <f t="shared" si="48"/>
        <v>109.39</v>
      </c>
      <c r="U134">
        <f t="shared" si="55"/>
        <v>17.875</v>
      </c>
      <c r="V134">
        <f t="shared" si="56"/>
        <v>44.15</v>
      </c>
      <c r="W134">
        <f t="shared" si="57"/>
        <v>62.164999999999999</v>
      </c>
      <c r="X134">
        <f t="shared" si="58"/>
        <v>153.54</v>
      </c>
      <c r="Y134">
        <f t="shared" si="49"/>
        <v>536.31000000000006</v>
      </c>
      <c r="Z134">
        <f t="shared" si="50"/>
        <v>715.08</v>
      </c>
      <c r="AA134">
        <f t="shared" si="51"/>
        <v>893.85</v>
      </c>
      <c r="AB134">
        <f t="shared" si="52"/>
        <v>1322.4872017500002</v>
      </c>
      <c r="AC134">
        <f t="shared" si="53"/>
        <v>1763.3162689999999</v>
      </c>
      <c r="AD134">
        <f t="shared" si="54"/>
        <v>2204.1453362500001</v>
      </c>
      <c r="AE134">
        <f t="shared" si="59"/>
        <v>450.0200000000001</v>
      </c>
      <c r="AF134">
        <f t="shared" si="60"/>
        <v>628.79000000000008</v>
      </c>
      <c r="AG134">
        <f t="shared" si="61"/>
        <v>807.56000000000006</v>
      </c>
      <c r="AH134">
        <f t="shared" si="62"/>
        <v>1109.3572017500001</v>
      </c>
      <c r="AI134">
        <f t="shared" si="63"/>
        <v>1550.1862689999998</v>
      </c>
      <c r="AJ134">
        <f t="shared" si="64"/>
        <v>1991.01533625</v>
      </c>
      <c r="AO134" t="e">
        <f>_xlfn.CONCAT(A134," ",B134," ",C134," ",#REF!," ",E134," ",F134," ",G134," ",H134," ",I134," ",N134," ",O134," ",P134," ",Q134," ",R134," ",AE134," ",AF134," ",AG134," ",AH134," ",AI134," ",AJ134)</f>
        <v>#REF!</v>
      </c>
    </row>
    <row r="135" spans="1:41" x14ac:dyDescent="0.35">
      <c r="A135" s="1" t="s">
        <v>25</v>
      </c>
      <c r="B135" s="1">
        <v>2020</v>
      </c>
      <c r="C135" s="1">
        <v>2</v>
      </c>
      <c r="D135" s="7">
        <v>414</v>
      </c>
      <c r="E135" s="7">
        <v>4</v>
      </c>
      <c r="F135" s="7">
        <v>14</v>
      </c>
      <c r="G135" s="7">
        <v>160</v>
      </c>
      <c r="H135" s="1" t="s">
        <v>17</v>
      </c>
      <c r="I135" s="1" t="s">
        <v>29</v>
      </c>
      <c r="J135" s="7">
        <v>110</v>
      </c>
      <c r="K135" s="7">
        <f t="shared" si="45"/>
        <v>239.13043478260869</v>
      </c>
      <c r="L135" s="7">
        <f t="shared" si="46"/>
        <v>268.47826086956519</v>
      </c>
      <c r="M135" s="7" t="s">
        <v>14</v>
      </c>
      <c r="N135" s="1">
        <v>0</v>
      </c>
      <c r="O135" s="1" t="s">
        <v>14</v>
      </c>
      <c r="P135" s="1" t="s">
        <v>14</v>
      </c>
      <c r="Q135" s="1">
        <v>58.21</v>
      </c>
      <c r="R135" s="1">
        <v>3914.9302499999999</v>
      </c>
      <c r="S135" s="15">
        <f t="shared" si="47"/>
        <v>70.86</v>
      </c>
      <c r="T135" s="7">
        <f t="shared" si="48"/>
        <v>175.02</v>
      </c>
      <c r="U135">
        <f t="shared" si="55"/>
        <v>42</v>
      </c>
      <c r="V135">
        <f t="shared" si="56"/>
        <v>103.74</v>
      </c>
      <c r="W135">
        <f t="shared" si="57"/>
        <v>112.86</v>
      </c>
      <c r="X135">
        <f t="shared" si="58"/>
        <v>278.76</v>
      </c>
      <c r="Y135">
        <f t="shared" si="49"/>
        <v>523.89</v>
      </c>
      <c r="Z135">
        <f t="shared" si="50"/>
        <v>698.52</v>
      </c>
      <c r="AA135">
        <f t="shared" si="51"/>
        <v>873.15</v>
      </c>
      <c r="AB135">
        <f t="shared" si="52"/>
        <v>1291.9269825000001</v>
      </c>
      <c r="AC135">
        <f t="shared" si="53"/>
        <v>1722.5693099999999</v>
      </c>
      <c r="AD135">
        <f t="shared" si="54"/>
        <v>2153.2116375000001</v>
      </c>
      <c r="AE135">
        <f t="shared" si="59"/>
        <v>437.6</v>
      </c>
      <c r="AF135">
        <f t="shared" si="60"/>
        <v>612.23</v>
      </c>
      <c r="AG135">
        <f t="shared" si="61"/>
        <v>786.86</v>
      </c>
      <c r="AH135">
        <f t="shared" si="62"/>
        <v>1078.7969825</v>
      </c>
      <c r="AI135">
        <f t="shared" si="63"/>
        <v>1509.4393099999998</v>
      </c>
      <c r="AJ135">
        <f t="shared" si="64"/>
        <v>1940.0816374999999</v>
      </c>
      <c r="AO135" t="e">
        <f>_xlfn.CONCAT(A135," ",B135," ",C135," ",#REF!," ",E135," ",F135," ",G135," ",H135," ",I135," ",N135," ",O135," ",P135," ",Q135," ",R135," ",AE135," ",AF135," ",AG135," ",AH135," ",AI135," ",AJ135)</f>
        <v>#REF!</v>
      </c>
    </row>
    <row r="136" spans="1:41" x14ac:dyDescent="0.35">
      <c r="A136" s="1" t="s">
        <v>25</v>
      </c>
      <c r="B136" s="1">
        <v>2020</v>
      </c>
      <c r="C136" s="1">
        <v>2</v>
      </c>
      <c r="D136" s="7">
        <v>415</v>
      </c>
      <c r="E136" s="7">
        <v>4</v>
      </c>
      <c r="F136" s="7">
        <v>10</v>
      </c>
      <c r="G136" s="7">
        <v>100</v>
      </c>
      <c r="H136" s="1" t="s">
        <v>17</v>
      </c>
      <c r="I136" s="1" t="s">
        <v>29</v>
      </c>
      <c r="J136" s="7">
        <v>110</v>
      </c>
      <c r="K136" s="7">
        <f t="shared" si="45"/>
        <v>239.13043478260869</v>
      </c>
      <c r="L136" s="7">
        <f t="shared" si="46"/>
        <v>268.47826086956519</v>
      </c>
      <c r="M136" s="7" t="s">
        <v>14</v>
      </c>
      <c r="N136" s="1">
        <v>1.1000000000000001</v>
      </c>
      <c r="O136" s="1" t="s">
        <v>14</v>
      </c>
      <c r="P136" s="1" t="s">
        <v>14</v>
      </c>
      <c r="Q136" s="1">
        <v>56.9</v>
      </c>
      <c r="R136" s="1">
        <v>3826.7274670000002</v>
      </c>
      <c r="S136" s="15">
        <f t="shared" si="47"/>
        <v>44.29</v>
      </c>
      <c r="T136" s="7">
        <f t="shared" si="48"/>
        <v>109.39</v>
      </c>
      <c r="U136">
        <f t="shared" si="55"/>
        <v>42</v>
      </c>
      <c r="V136">
        <f t="shared" si="56"/>
        <v>103.74</v>
      </c>
      <c r="W136">
        <f t="shared" si="57"/>
        <v>86.289999999999992</v>
      </c>
      <c r="X136">
        <f t="shared" si="58"/>
        <v>213.13</v>
      </c>
      <c r="Y136">
        <f t="shared" si="49"/>
        <v>512.1</v>
      </c>
      <c r="Z136">
        <f t="shared" si="50"/>
        <v>682.8</v>
      </c>
      <c r="AA136">
        <f t="shared" si="51"/>
        <v>853.5</v>
      </c>
      <c r="AB136">
        <f t="shared" si="52"/>
        <v>1262.8200641100002</v>
      </c>
      <c r="AC136">
        <f t="shared" si="53"/>
        <v>1683.76008548</v>
      </c>
      <c r="AD136">
        <f t="shared" si="54"/>
        <v>2104.7001068500003</v>
      </c>
      <c r="AE136">
        <f t="shared" si="59"/>
        <v>425.81000000000006</v>
      </c>
      <c r="AF136">
        <f t="shared" si="60"/>
        <v>596.51</v>
      </c>
      <c r="AG136">
        <f t="shared" si="61"/>
        <v>767.21</v>
      </c>
      <c r="AH136">
        <f t="shared" si="62"/>
        <v>1049.6900641100001</v>
      </c>
      <c r="AI136">
        <f t="shared" si="63"/>
        <v>1470.6300854800002</v>
      </c>
      <c r="AJ136">
        <f t="shared" si="64"/>
        <v>1891.5701068500002</v>
      </c>
      <c r="AO136" t="e">
        <f>_xlfn.CONCAT(A136," ",B136," ",C136," ",#REF!," ",E136," ",F136," ",G136," ",H136," ",I136," ",N136," ",O136," ",P136," ",Q136," ",R136," ",AE136," ",AF136," ",AG136," ",AH136," ",AI136," ",AJ136)</f>
        <v>#REF!</v>
      </c>
    </row>
    <row r="137" spans="1:41" x14ac:dyDescent="0.35">
      <c r="A137" s="1" t="s">
        <v>25</v>
      </c>
      <c r="B137" s="1">
        <v>2020</v>
      </c>
      <c r="C137" s="1">
        <v>2</v>
      </c>
      <c r="D137" s="7">
        <v>416</v>
      </c>
      <c r="E137" s="7">
        <v>4</v>
      </c>
      <c r="F137" s="7">
        <v>15</v>
      </c>
      <c r="G137" s="7">
        <v>160</v>
      </c>
      <c r="H137" s="1" t="s">
        <v>17</v>
      </c>
      <c r="I137" s="1" t="s">
        <v>30</v>
      </c>
      <c r="J137" s="7">
        <v>110</v>
      </c>
      <c r="K137" s="7">
        <f t="shared" si="45"/>
        <v>239.13043478260869</v>
      </c>
      <c r="L137" s="7">
        <f t="shared" si="46"/>
        <v>268.47826086956519</v>
      </c>
      <c r="M137" s="7" t="s">
        <v>17</v>
      </c>
      <c r="N137" s="1">
        <v>0</v>
      </c>
      <c r="O137" s="1" t="s">
        <v>14</v>
      </c>
      <c r="P137" s="1" t="s">
        <v>14</v>
      </c>
      <c r="Q137" s="1">
        <v>57.89</v>
      </c>
      <c r="R137" s="1">
        <v>3893.2804839999999</v>
      </c>
      <c r="S137" s="15">
        <f t="shared" si="47"/>
        <v>70.86</v>
      </c>
      <c r="T137" s="7">
        <f t="shared" si="48"/>
        <v>175.02</v>
      </c>
      <c r="U137">
        <f t="shared" si="55"/>
        <v>42</v>
      </c>
      <c r="V137">
        <f t="shared" si="56"/>
        <v>103.74</v>
      </c>
      <c r="W137">
        <f t="shared" si="57"/>
        <v>112.86</v>
      </c>
      <c r="X137">
        <f t="shared" si="58"/>
        <v>278.76</v>
      </c>
      <c r="Y137">
        <f t="shared" si="49"/>
        <v>521.01</v>
      </c>
      <c r="Z137">
        <f t="shared" si="50"/>
        <v>694.68000000000006</v>
      </c>
      <c r="AA137">
        <f t="shared" si="51"/>
        <v>868.35</v>
      </c>
      <c r="AB137">
        <f t="shared" si="52"/>
        <v>1284.7825597200001</v>
      </c>
      <c r="AC137">
        <f t="shared" si="53"/>
        <v>1713.0434129600001</v>
      </c>
      <c r="AD137">
        <f t="shared" si="54"/>
        <v>2141.3042662000003</v>
      </c>
      <c r="AE137">
        <f t="shared" si="59"/>
        <v>434.72</v>
      </c>
      <c r="AF137">
        <f t="shared" si="60"/>
        <v>608.3900000000001</v>
      </c>
      <c r="AG137">
        <f t="shared" si="61"/>
        <v>782.06000000000006</v>
      </c>
      <c r="AH137">
        <f t="shared" si="62"/>
        <v>1071.6525597200002</v>
      </c>
      <c r="AI137">
        <f t="shared" si="63"/>
        <v>1499.9134129600002</v>
      </c>
      <c r="AJ137">
        <f t="shared" si="64"/>
        <v>1928.1742662000001</v>
      </c>
      <c r="AO137" t="e">
        <f>_xlfn.CONCAT(A137," ",B137," ",C137," ",#REF!," ",E137," ",F137," ",G137," ",H137," ",I137," ",N137," ",O137," ",P137," ",Q137," ",R137," ",AE137," ",AF137," ",AG137," ",AH137," ",AI137," ",AJ137)</f>
        <v>#REF!</v>
      </c>
    </row>
    <row r="138" spans="1:41" x14ac:dyDescent="0.35">
      <c r="A138" s="1" t="s">
        <v>18</v>
      </c>
      <c r="B138" s="1">
        <v>2020</v>
      </c>
      <c r="C138" s="1">
        <v>3</v>
      </c>
      <c r="D138" s="7">
        <v>101</v>
      </c>
      <c r="E138" s="7">
        <v>1</v>
      </c>
      <c r="F138" s="7">
        <v>1</v>
      </c>
      <c r="G138" s="7">
        <v>100</v>
      </c>
      <c r="H138" s="1" t="s">
        <v>15</v>
      </c>
      <c r="I138" s="1" t="s">
        <v>27</v>
      </c>
      <c r="J138" s="7" t="s">
        <v>14</v>
      </c>
      <c r="K138" s="7" t="str">
        <f t="shared" si="45"/>
        <v>.</v>
      </c>
      <c r="L138" s="7" t="str">
        <f t="shared" si="46"/>
        <v>.</v>
      </c>
      <c r="M138" s="7" t="s">
        <v>14</v>
      </c>
      <c r="N138" s="1">
        <v>6.6666666670000003</v>
      </c>
      <c r="O138" s="1">
        <v>3</v>
      </c>
      <c r="P138" s="1">
        <v>6.67</v>
      </c>
      <c r="Q138" s="1">
        <v>80.660102069999994</v>
      </c>
      <c r="R138" s="1">
        <v>5424.3918640000002</v>
      </c>
      <c r="S138" s="15">
        <f t="shared" si="47"/>
        <v>44.29</v>
      </c>
      <c r="T138" s="7">
        <f t="shared" si="48"/>
        <v>109.39</v>
      </c>
      <c r="U138">
        <f t="shared" si="55"/>
        <v>0</v>
      </c>
      <c r="V138">
        <f t="shared" si="56"/>
        <v>0</v>
      </c>
      <c r="W138">
        <f t="shared" si="57"/>
        <v>44.29</v>
      </c>
      <c r="X138">
        <f t="shared" si="58"/>
        <v>109.39</v>
      </c>
      <c r="Y138">
        <f t="shared" si="49"/>
        <v>725.94091862999994</v>
      </c>
      <c r="Z138">
        <f t="shared" si="50"/>
        <v>967.92122483999992</v>
      </c>
      <c r="AA138">
        <f t="shared" si="51"/>
        <v>1209.9015310499999</v>
      </c>
      <c r="AB138">
        <f t="shared" si="52"/>
        <v>1790.0493151200001</v>
      </c>
      <c r="AC138">
        <f t="shared" si="53"/>
        <v>2386.7324201599999</v>
      </c>
      <c r="AD138">
        <f t="shared" si="54"/>
        <v>2983.4155252000005</v>
      </c>
      <c r="AE138">
        <f t="shared" si="59"/>
        <v>639.65091862999998</v>
      </c>
      <c r="AF138">
        <f t="shared" si="60"/>
        <v>881.63122483999996</v>
      </c>
      <c r="AG138">
        <f t="shared" si="61"/>
        <v>1123.6115310499999</v>
      </c>
      <c r="AH138">
        <f t="shared" si="62"/>
        <v>1576.9193151200002</v>
      </c>
      <c r="AI138">
        <f t="shared" si="63"/>
        <v>2173.6024201599998</v>
      </c>
      <c r="AJ138">
        <f t="shared" si="64"/>
        <v>2770.2855252000004</v>
      </c>
      <c r="AO138" t="e">
        <f>_xlfn.CONCAT(A138," ",B138," ",C138," ",#REF!," ",E138," ",F138," ",G138," ",H138," ",I138," ",N138," ",O138," ",P138," ",Q138," ",R138," ",AE138," ",AF138," ",AG138," ",AH138," ",AI138," ",AJ138)</f>
        <v>#REF!</v>
      </c>
    </row>
    <row r="139" spans="1:41" x14ac:dyDescent="0.35">
      <c r="A139" s="1" t="s">
        <v>18</v>
      </c>
      <c r="B139" s="1">
        <v>2020</v>
      </c>
      <c r="C139" s="1">
        <v>3</v>
      </c>
      <c r="D139" s="7">
        <v>102</v>
      </c>
      <c r="E139" s="7">
        <v>1</v>
      </c>
      <c r="F139" s="7">
        <v>2</v>
      </c>
      <c r="G139" s="7">
        <v>100</v>
      </c>
      <c r="H139" s="1" t="s">
        <v>15</v>
      </c>
      <c r="I139" s="1" t="s">
        <v>29</v>
      </c>
      <c r="J139" s="7" t="s">
        <v>14</v>
      </c>
      <c r="K139" s="7" t="str">
        <f t="shared" si="45"/>
        <v>.</v>
      </c>
      <c r="L139" s="7" t="str">
        <f t="shared" si="46"/>
        <v>.</v>
      </c>
      <c r="M139" s="7" t="s">
        <v>14</v>
      </c>
      <c r="N139" s="1">
        <v>3.3333333330000001</v>
      </c>
      <c r="O139" s="1">
        <v>3</v>
      </c>
      <c r="P139" s="1">
        <v>3.33</v>
      </c>
      <c r="Q139" s="1">
        <v>80.091986210000002</v>
      </c>
      <c r="R139" s="1">
        <v>5386.1860720000004</v>
      </c>
      <c r="S139" s="15">
        <f t="shared" si="47"/>
        <v>44.29</v>
      </c>
      <c r="T139" s="7">
        <f t="shared" si="48"/>
        <v>109.39</v>
      </c>
      <c r="U139">
        <f t="shared" si="55"/>
        <v>42</v>
      </c>
      <c r="V139">
        <f t="shared" si="56"/>
        <v>103.74</v>
      </c>
      <c r="W139">
        <f t="shared" si="57"/>
        <v>86.289999999999992</v>
      </c>
      <c r="X139">
        <f t="shared" si="58"/>
        <v>213.13</v>
      </c>
      <c r="Y139">
        <f t="shared" si="49"/>
        <v>720.82787588999997</v>
      </c>
      <c r="Z139">
        <f t="shared" si="50"/>
        <v>961.10383451999996</v>
      </c>
      <c r="AA139">
        <f t="shared" si="51"/>
        <v>1201.3797931500001</v>
      </c>
      <c r="AB139">
        <f t="shared" si="52"/>
        <v>1777.4414037600002</v>
      </c>
      <c r="AC139">
        <f t="shared" si="53"/>
        <v>2369.9218716800001</v>
      </c>
      <c r="AD139">
        <f t="shared" si="54"/>
        <v>2962.4023396000007</v>
      </c>
      <c r="AE139">
        <f t="shared" si="59"/>
        <v>634.53787589000001</v>
      </c>
      <c r="AF139">
        <f t="shared" si="60"/>
        <v>874.81383452</v>
      </c>
      <c r="AG139">
        <f t="shared" si="61"/>
        <v>1115.0897931500001</v>
      </c>
      <c r="AH139">
        <f t="shared" si="62"/>
        <v>1564.3114037600003</v>
      </c>
      <c r="AI139">
        <f t="shared" si="63"/>
        <v>2156.79187168</v>
      </c>
      <c r="AJ139">
        <f t="shared" si="64"/>
        <v>2749.2723396000006</v>
      </c>
      <c r="AO139" t="e">
        <f>_xlfn.CONCAT(A139," ",B139," ",C139," ",#REF!," ",E139," ",F139," ",G139," ",H139," ",I139," ",N139," ",O139," ",P139," ",Q139," ",R139," ",AE139," ",AF139," ",AG139," ",AH139," ",AI139," ",AJ139)</f>
        <v>#REF!</v>
      </c>
    </row>
    <row r="140" spans="1:41" x14ac:dyDescent="0.35">
      <c r="A140" s="1" t="s">
        <v>18</v>
      </c>
      <c r="B140" s="1">
        <v>2020</v>
      </c>
      <c r="C140" s="1">
        <v>3</v>
      </c>
      <c r="D140" s="7">
        <v>103</v>
      </c>
      <c r="E140" s="7">
        <v>1</v>
      </c>
      <c r="F140" s="7">
        <v>3</v>
      </c>
      <c r="G140" s="7">
        <v>100</v>
      </c>
      <c r="H140" s="1" t="s">
        <v>15</v>
      </c>
      <c r="I140" s="1" t="s">
        <v>30</v>
      </c>
      <c r="J140" s="7" t="s">
        <v>14</v>
      </c>
      <c r="K140" s="7" t="str">
        <f t="shared" si="45"/>
        <v>.</v>
      </c>
      <c r="L140" s="7" t="str">
        <f t="shared" si="46"/>
        <v>.</v>
      </c>
      <c r="M140" s="7" t="s">
        <v>16</v>
      </c>
      <c r="N140" s="1">
        <v>3.3333333330000001</v>
      </c>
      <c r="O140" s="1">
        <v>3</v>
      </c>
      <c r="P140" s="1">
        <v>3.33</v>
      </c>
      <c r="Q140" s="1">
        <v>77.486998069999999</v>
      </c>
      <c r="R140" s="1">
        <v>5211.0006199999998</v>
      </c>
      <c r="S140" s="15">
        <f t="shared" si="47"/>
        <v>44.29</v>
      </c>
      <c r="T140" s="7">
        <f t="shared" si="48"/>
        <v>109.39</v>
      </c>
      <c r="U140">
        <f t="shared" si="55"/>
        <v>0</v>
      </c>
      <c r="V140">
        <f t="shared" si="56"/>
        <v>0</v>
      </c>
      <c r="W140">
        <f t="shared" si="57"/>
        <v>44.29</v>
      </c>
      <c r="X140">
        <f t="shared" si="58"/>
        <v>109.39</v>
      </c>
      <c r="Y140">
        <f t="shared" si="49"/>
        <v>697.38298263000001</v>
      </c>
      <c r="Z140">
        <f t="shared" si="50"/>
        <v>929.84397683999998</v>
      </c>
      <c r="AA140">
        <f t="shared" si="51"/>
        <v>1162.3049710499999</v>
      </c>
      <c r="AB140">
        <f t="shared" si="52"/>
        <v>1719.6302046000001</v>
      </c>
      <c r="AC140">
        <f t="shared" si="53"/>
        <v>2292.8402728000001</v>
      </c>
      <c r="AD140">
        <f t="shared" si="54"/>
        <v>2866.0503410000001</v>
      </c>
      <c r="AE140">
        <f t="shared" si="59"/>
        <v>611.09298263000005</v>
      </c>
      <c r="AF140">
        <f t="shared" si="60"/>
        <v>843.55397684000002</v>
      </c>
      <c r="AG140">
        <f t="shared" si="61"/>
        <v>1076.01497105</v>
      </c>
      <c r="AH140">
        <f t="shared" si="62"/>
        <v>1506.5002046</v>
      </c>
      <c r="AI140">
        <f t="shared" si="63"/>
        <v>2079.7102728</v>
      </c>
      <c r="AJ140">
        <f t="shared" si="64"/>
        <v>2652.920341</v>
      </c>
      <c r="AO140" t="e">
        <f>_xlfn.CONCAT(A140," ",B140," ",C140," ",#REF!," ",E140," ",F140," ",G140," ",H140," ",I140," ",N140," ",O140," ",P140," ",Q140," ",R140," ",AE140," ",AF140," ",AG140," ",AH140," ",AI140," ",AJ140)</f>
        <v>#REF!</v>
      </c>
    </row>
    <row r="141" spans="1:41" x14ac:dyDescent="0.35">
      <c r="A141" s="1" t="s">
        <v>18</v>
      </c>
      <c r="B141" s="1">
        <v>2020</v>
      </c>
      <c r="C141" s="1">
        <v>3</v>
      </c>
      <c r="D141" s="7">
        <v>104</v>
      </c>
      <c r="E141" s="7">
        <v>1</v>
      </c>
      <c r="F141" s="7">
        <v>4</v>
      </c>
      <c r="G141" s="7">
        <v>100</v>
      </c>
      <c r="H141" s="1" t="s">
        <v>15</v>
      </c>
      <c r="I141" s="1" t="s">
        <v>28</v>
      </c>
      <c r="J141" s="7" t="s">
        <v>14</v>
      </c>
      <c r="K141" s="7" t="str">
        <f t="shared" si="45"/>
        <v>.</v>
      </c>
      <c r="L141" s="7" t="str">
        <f t="shared" si="46"/>
        <v>.</v>
      </c>
      <c r="M141" s="7" t="s">
        <v>14</v>
      </c>
      <c r="N141" s="1">
        <v>6.6666666670000003</v>
      </c>
      <c r="O141" s="1">
        <v>3</v>
      </c>
      <c r="P141" s="1">
        <v>6.67</v>
      </c>
      <c r="Q141" s="1">
        <v>71.551489099999998</v>
      </c>
      <c r="R141" s="1">
        <v>4811.8376420000004</v>
      </c>
      <c r="S141" s="15">
        <f t="shared" si="47"/>
        <v>44.29</v>
      </c>
      <c r="T141" s="7">
        <f t="shared" si="48"/>
        <v>109.39</v>
      </c>
      <c r="U141">
        <f t="shared" si="55"/>
        <v>17.875</v>
      </c>
      <c r="V141">
        <f t="shared" si="56"/>
        <v>44.15</v>
      </c>
      <c r="W141">
        <f t="shared" si="57"/>
        <v>62.164999999999999</v>
      </c>
      <c r="X141">
        <f t="shared" si="58"/>
        <v>153.54</v>
      </c>
      <c r="Y141">
        <f t="shared" si="49"/>
        <v>643.96340190000001</v>
      </c>
      <c r="Z141">
        <f t="shared" si="50"/>
        <v>858.61786919999997</v>
      </c>
      <c r="AA141">
        <f t="shared" si="51"/>
        <v>1073.2723364999999</v>
      </c>
      <c r="AB141">
        <f t="shared" si="52"/>
        <v>1587.9064218600001</v>
      </c>
      <c r="AC141">
        <f t="shared" si="53"/>
        <v>2117.2085624800002</v>
      </c>
      <c r="AD141">
        <f t="shared" si="54"/>
        <v>2646.5107031000002</v>
      </c>
      <c r="AE141">
        <f t="shared" si="59"/>
        <v>557.67340190000004</v>
      </c>
      <c r="AF141">
        <f t="shared" si="60"/>
        <v>772.32786920000001</v>
      </c>
      <c r="AG141">
        <f t="shared" si="61"/>
        <v>986.98233649999997</v>
      </c>
      <c r="AH141">
        <f t="shared" si="62"/>
        <v>1374.77642186</v>
      </c>
      <c r="AI141">
        <f t="shared" si="63"/>
        <v>1904.0785624800001</v>
      </c>
      <c r="AJ141">
        <f t="shared" si="64"/>
        <v>2433.3807031000001</v>
      </c>
      <c r="AO141" t="e">
        <f>_xlfn.CONCAT(A141," ",B141," ",C141," ",#REF!," ",E141," ",F141," ",G141," ",H141," ",I141," ",N141," ",O141," ",P141," ",Q141," ",R141," ",AE141," ",AF141," ",AG141," ",AH141," ",AI141," ",AJ141)</f>
        <v>#REF!</v>
      </c>
    </row>
    <row r="142" spans="1:41" x14ac:dyDescent="0.35">
      <c r="A142" s="1" t="s">
        <v>18</v>
      </c>
      <c r="B142" s="1">
        <v>2020</v>
      </c>
      <c r="C142" s="1">
        <v>3</v>
      </c>
      <c r="D142" s="7">
        <v>105</v>
      </c>
      <c r="E142" s="15">
        <v>1</v>
      </c>
      <c r="F142" s="7">
        <v>5</v>
      </c>
      <c r="G142" s="7">
        <v>160</v>
      </c>
      <c r="H142" s="1" t="s">
        <v>15</v>
      </c>
      <c r="I142" s="1" t="s">
        <v>27</v>
      </c>
      <c r="J142" s="7" t="s">
        <v>14</v>
      </c>
      <c r="K142" s="7" t="str">
        <f t="shared" si="45"/>
        <v>.</v>
      </c>
      <c r="L142" s="7" t="str">
        <f t="shared" si="46"/>
        <v>.</v>
      </c>
      <c r="M142" s="7" t="s">
        <v>14</v>
      </c>
      <c r="N142" s="1">
        <v>0</v>
      </c>
      <c r="O142" s="1">
        <v>0</v>
      </c>
      <c r="P142" s="1">
        <v>0</v>
      </c>
      <c r="Q142" s="1">
        <v>76.119867350000007</v>
      </c>
      <c r="R142" s="1">
        <v>5119.0610790000001</v>
      </c>
      <c r="S142" s="15">
        <f t="shared" si="47"/>
        <v>70.86</v>
      </c>
      <c r="T142" s="7">
        <f t="shared" si="48"/>
        <v>175.02</v>
      </c>
      <c r="U142">
        <f t="shared" si="55"/>
        <v>0</v>
      </c>
      <c r="V142">
        <f t="shared" si="56"/>
        <v>0</v>
      </c>
      <c r="W142">
        <f t="shared" si="57"/>
        <v>70.86</v>
      </c>
      <c r="X142">
        <f t="shared" si="58"/>
        <v>175.02</v>
      </c>
      <c r="Y142">
        <f t="shared" si="49"/>
        <v>685.0788061500001</v>
      </c>
      <c r="Z142">
        <f t="shared" si="50"/>
        <v>913.43840820000014</v>
      </c>
      <c r="AA142">
        <f t="shared" si="51"/>
        <v>1141.7980102500001</v>
      </c>
      <c r="AB142">
        <f t="shared" si="52"/>
        <v>1689.2901560700002</v>
      </c>
      <c r="AC142">
        <f t="shared" si="53"/>
        <v>2252.38687476</v>
      </c>
      <c r="AD142">
        <f t="shared" si="54"/>
        <v>2815.4835934500002</v>
      </c>
      <c r="AE142">
        <f t="shared" si="59"/>
        <v>598.78880615000014</v>
      </c>
      <c r="AF142">
        <f t="shared" si="60"/>
        <v>827.14840820000018</v>
      </c>
      <c r="AG142">
        <f t="shared" si="61"/>
        <v>1055.5080102500001</v>
      </c>
      <c r="AH142">
        <f t="shared" si="62"/>
        <v>1476.1601560700001</v>
      </c>
      <c r="AI142">
        <f t="shared" si="63"/>
        <v>2039.2568747599998</v>
      </c>
      <c r="AJ142">
        <f t="shared" si="64"/>
        <v>2602.3535934500001</v>
      </c>
      <c r="AO142" t="e">
        <f>_xlfn.CONCAT(A142," ",B142," ",C142," ",#REF!," ",E142," ",F142," ",G142," ",H142," ",I142," ",N142," ",O142," ",P142," ",Q142," ",R142," ",AE142," ",AF142," ",AG142," ",AH142," ",AI142," ",AJ142)</f>
        <v>#REF!</v>
      </c>
    </row>
    <row r="143" spans="1:41" x14ac:dyDescent="0.35">
      <c r="A143" s="1" t="s">
        <v>18</v>
      </c>
      <c r="B143" s="1">
        <v>2020</v>
      </c>
      <c r="C143" s="1">
        <v>3</v>
      </c>
      <c r="D143" s="7">
        <v>106</v>
      </c>
      <c r="E143" s="15">
        <v>1</v>
      </c>
      <c r="F143" s="7">
        <v>6</v>
      </c>
      <c r="G143" s="7">
        <v>160</v>
      </c>
      <c r="H143" s="1" t="s">
        <v>15</v>
      </c>
      <c r="I143" s="1" t="s">
        <v>29</v>
      </c>
      <c r="J143" s="7" t="s">
        <v>14</v>
      </c>
      <c r="K143" s="7" t="str">
        <f t="shared" si="45"/>
        <v>.</v>
      </c>
      <c r="L143" s="7" t="str">
        <f t="shared" si="46"/>
        <v>.</v>
      </c>
      <c r="M143" s="7" t="s">
        <v>14</v>
      </c>
      <c r="N143" s="1">
        <v>0</v>
      </c>
      <c r="O143" s="1">
        <v>0</v>
      </c>
      <c r="P143" s="1">
        <v>0</v>
      </c>
      <c r="Q143" s="1">
        <v>81.38122869</v>
      </c>
      <c r="R143" s="1">
        <v>5472.8876289999998</v>
      </c>
      <c r="S143" s="15">
        <f t="shared" si="47"/>
        <v>70.86</v>
      </c>
      <c r="T143" s="7">
        <f t="shared" si="48"/>
        <v>175.02</v>
      </c>
      <c r="U143">
        <f t="shared" si="55"/>
        <v>42</v>
      </c>
      <c r="V143">
        <f t="shared" si="56"/>
        <v>103.74</v>
      </c>
      <c r="W143">
        <f t="shared" si="57"/>
        <v>112.86</v>
      </c>
      <c r="X143">
        <f t="shared" si="58"/>
        <v>278.76</v>
      </c>
      <c r="Y143">
        <f t="shared" si="49"/>
        <v>732.43105820999995</v>
      </c>
      <c r="Z143">
        <f t="shared" si="50"/>
        <v>976.57474428</v>
      </c>
      <c r="AA143">
        <f t="shared" si="51"/>
        <v>1220.7184303500001</v>
      </c>
      <c r="AB143">
        <f t="shared" si="52"/>
        <v>1806.0529175700001</v>
      </c>
      <c r="AC143">
        <f t="shared" si="53"/>
        <v>2408.0705567599998</v>
      </c>
      <c r="AD143">
        <f t="shared" si="54"/>
        <v>3010.0881959500002</v>
      </c>
      <c r="AE143">
        <f t="shared" si="59"/>
        <v>646.14105820999998</v>
      </c>
      <c r="AF143">
        <f t="shared" si="60"/>
        <v>890.28474428000004</v>
      </c>
      <c r="AG143">
        <f t="shared" si="61"/>
        <v>1134.4284303500001</v>
      </c>
      <c r="AH143">
        <f t="shared" si="62"/>
        <v>1592.9229175700002</v>
      </c>
      <c r="AI143">
        <f t="shared" si="63"/>
        <v>2194.9405567599997</v>
      </c>
      <c r="AJ143">
        <f t="shared" si="64"/>
        <v>2796.9581959500001</v>
      </c>
      <c r="AO143" t="e">
        <f>_xlfn.CONCAT(A143," ",B143," ",C143," ",#REF!," ",E143," ",F143," ",G143," ",H143," ",I143," ",N143," ",O143," ",P143," ",Q143," ",R143," ",AE143," ",AF143," ",AG143," ",AH143," ",AI143," ",AJ143)</f>
        <v>#REF!</v>
      </c>
    </row>
    <row r="144" spans="1:41" x14ac:dyDescent="0.35">
      <c r="A144" s="1" t="s">
        <v>18</v>
      </c>
      <c r="B144" s="1">
        <v>2020</v>
      </c>
      <c r="C144" s="1">
        <v>3</v>
      </c>
      <c r="D144" s="7">
        <v>107</v>
      </c>
      <c r="E144" s="15">
        <v>1</v>
      </c>
      <c r="F144" s="7">
        <v>7</v>
      </c>
      <c r="G144" s="7">
        <v>160</v>
      </c>
      <c r="H144" s="1" t="s">
        <v>15</v>
      </c>
      <c r="I144" s="1" t="s">
        <v>30</v>
      </c>
      <c r="J144" s="7" t="s">
        <v>14</v>
      </c>
      <c r="K144" s="7" t="str">
        <f t="shared" si="45"/>
        <v>.</v>
      </c>
      <c r="L144" s="7" t="str">
        <f t="shared" si="46"/>
        <v>.</v>
      </c>
      <c r="M144" s="7" t="s">
        <v>16</v>
      </c>
      <c r="N144" s="1">
        <v>0</v>
      </c>
      <c r="O144" s="1">
        <v>0</v>
      </c>
      <c r="P144" s="1">
        <v>0</v>
      </c>
      <c r="Q144" s="1">
        <v>83.295665659999997</v>
      </c>
      <c r="R144" s="1">
        <v>5601.6335150000004</v>
      </c>
      <c r="S144" s="15">
        <f t="shared" si="47"/>
        <v>70.86</v>
      </c>
      <c r="T144" s="7">
        <f t="shared" si="48"/>
        <v>175.02</v>
      </c>
      <c r="U144">
        <f t="shared" si="55"/>
        <v>0</v>
      </c>
      <c r="V144">
        <f t="shared" si="56"/>
        <v>0</v>
      </c>
      <c r="W144">
        <f t="shared" si="57"/>
        <v>70.86</v>
      </c>
      <c r="X144">
        <f t="shared" si="58"/>
        <v>175.02</v>
      </c>
      <c r="Y144">
        <f t="shared" si="49"/>
        <v>749.66099093999992</v>
      </c>
      <c r="Z144">
        <f t="shared" si="50"/>
        <v>999.54798791999997</v>
      </c>
      <c r="AA144">
        <f t="shared" si="51"/>
        <v>1249.4349849</v>
      </c>
      <c r="AB144">
        <f t="shared" si="52"/>
        <v>1848.5390599500001</v>
      </c>
      <c r="AC144">
        <f t="shared" si="53"/>
        <v>2464.7187466</v>
      </c>
      <c r="AD144">
        <f t="shared" si="54"/>
        <v>3080.8984332500004</v>
      </c>
      <c r="AE144">
        <f t="shared" si="59"/>
        <v>663.37099093999996</v>
      </c>
      <c r="AF144">
        <f t="shared" si="60"/>
        <v>913.25798792000001</v>
      </c>
      <c r="AG144">
        <f t="shared" si="61"/>
        <v>1163.1449849000001</v>
      </c>
      <c r="AH144">
        <f t="shared" si="62"/>
        <v>1635.40905995</v>
      </c>
      <c r="AI144">
        <f t="shared" si="63"/>
        <v>2251.5887465999999</v>
      </c>
      <c r="AJ144">
        <f t="shared" si="64"/>
        <v>2867.7684332500003</v>
      </c>
      <c r="AO144" t="e">
        <f>_xlfn.CONCAT(A144," ",B144," ",C144," ",#REF!," ",E144," ",F144," ",G144," ",H144," ",I144," ",N144," ",O144," ",P144," ",Q144," ",R144," ",AE144," ",AF144," ",AG144," ",AH144," ",AI144," ",AJ144)</f>
        <v>#REF!</v>
      </c>
    </row>
    <row r="145" spans="1:41" x14ac:dyDescent="0.35">
      <c r="A145" s="1" t="s">
        <v>18</v>
      </c>
      <c r="B145" s="1">
        <v>2020</v>
      </c>
      <c r="C145" s="1">
        <v>3</v>
      </c>
      <c r="D145" s="7">
        <v>108</v>
      </c>
      <c r="E145" s="15">
        <v>1</v>
      </c>
      <c r="F145" s="7">
        <v>8</v>
      </c>
      <c r="G145" s="7">
        <v>160</v>
      </c>
      <c r="H145" s="1" t="s">
        <v>15</v>
      </c>
      <c r="I145" s="1" t="s">
        <v>28</v>
      </c>
      <c r="J145" s="7" t="s">
        <v>14</v>
      </c>
      <c r="K145" s="7" t="str">
        <f t="shared" si="45"/>
        <v>.</v>
      </c>
      <c r="L145" s="7" t="str">
        <f t="shared" si="46"/>
        <v>.</v>
      </c>
      <c r="M145" s="7" t="s">
        <v>14</v>
      </c>
      <c r="N145" s="1">
        <v>0</v>
      </c>
      <c r="O145" s="1">
        <v>0</v>
      </c>
      <c r="P145" s="1">
        <v>0</v>
      </c>
      <c r="Q145" s="1">
        <v>84.343489890000001</v>
      </c>
      <c r="R145" s="1">
        <v>5672.0996949999999</v>
      </c>
      <c r="S145" s="15">
        <f t="shared" si="47"/>
        <v>70.86</v>
      </c>
      <c r="T145" s="7">
        <f t="shared" si="48"/>
        <v>175.02</v>
      </c>
      <c r="U145">
        <f t="shared" si="55"/>
        <v>17.875</v>
      </c>
      <c r="V145">
        <f t="shared" si="56"/>
        <v>44.15</v>
      </c>
      <c r="W145">
        <f t="shared" si="57"/>
        <v>88.734999999999999</v>
      </c>
      <c r="X145">
        <f t="shared" si="58"/>
        <v>219.17000000000002</v>
      </c>
      <c r="Y145">
        <f t="shared" si="49"/>
        <v>759.09140901000001</v>
      </c>
      <c r="Z145">
        <f t="shared" si="50"/>
        <v>1012.12187868</v>
      </c>
      <c r="AA145">
        <f t="shared" si="51"/>
        <v>1265.15234835</v>
      </c>
      <c r="AB145">
        <f t="shared" si="52"/>
        <v>1871.79289935</v>
      </c>
      <c r="AC145">
        <f t="shared" si="53"/>
        <v>2495.7238658000001</v>
      </c>
      <c r="AD145">
        <f t="shared" si="54"/>
        <v>3119.6548322500003</v>
      </c>
      <c r="AE145">
        <f t="shared" si="59"/>
        <v>672.80140901000004</v>
      </c>
      <c r="AF145">
        <f t="shared" si="60"/>
        <v>925.83187868000005</v>
      </c>
      <c r="AG145">
        <f t="shared" si="61"/>
        <v>1178.86234835</v>
      </c>
      <c r="AH145">
        <f t="shared" si="62"/>
        <v>1658.6628993499999</v>
      </c>
      <c r="AI145">
        <f t="shared" si="63"/>
        <v>2282.5938658</v>
      </c>
      <c r="AJ145">
        <f t="shared" si="64"/>
        <v>2906.5248322500001</v>
      </c>
      <c r="AO145" t="e">
        <f>_xlfn.CONCAT(A145," ",B145," ",C145," ",#REF!," ",E145," ",F145," ",G145," ",H145," ",I145," ",N145," ",O145," ",P145," ",Q145," ",R145," ",AE145," ",AF145," ",AG145," ",AH145," ",AI145," ",AJ145)</f>
        <v>#REF!</v>
      </c>
    </row>
    <row r="146" spans="1:41" x14ac:dyDescent="0.35">
      <c r="A146" s="1" t="s">
        <v>18</v>
      </c>
      <c r="B146" s="1">
        <v>2020</v>
      </c>
      <c r="C146" s="1">
        <v>3</v>
      </c>
      <c r="D146" s="7">
        <v>109</v>
      </c>
      <c r="E146" s="15">
        <v>1</v>
      </c>
      <c r="F146" s="7">
        <v>9</v>
      </c>
      <c r="G146" s="7">
        <v>100</v>
      </c>
      <c r="H146" s="1" t="s">
        <v>17</v>
      </c>
      <c r="I146" s="1" t="s">
        <v>27</v>
      </c>
      <c r="J146" s="7">
        <v>150</v>
      </c>
      <c r="K146" s="7">
        <f t="shared" si="45"/>
        <v>326.08695652173913</v>
      </c>
      <c r="L146" s="7">
        <f t="shared" si="46"/>
        <v>366.10671936758894</v>
      </c>
      <c r="M146" s="7" t="s">
        <v>14</v>
      </c>
      <c r="N146" s="1">
        <v>0</v>
      </c>
      <c r="O146" s="1">
        <v>0</v>
      </c>
      <c r="P146" s="1">
        <v>0</v>
      </c>
      <c r="Q146" s="1">
        <v>88.213840000000005</v>
      </c>
      <c r="R146" s="1">
        <v>5932.3807399999996</v>
      </c>
      <c r="S146" s="15">
        <f t="shared" si="47"/>
        <v>44.29</v>
      </c>
      <c r="T146" s="7">
        <f t="shared" si="48"/>
        <v>109.39</v>
      </c>
      <c r="U146">
        <f t="shared" si="55"/>
        <v>0</v>
      </c>
      <c r="V146">
        <f t="shared" si="56"/>
        <v>0</v>
      </c>
      <c r="W146">
        <f t="shared" si="57"/>
        <v>44.29</v>
      </c>
      <c r="X146">
        <f t="shared" si="58"/>
        <v>109.39</v>
      </c>
      <c r="Y146">
        <f t="shared" si="49"/>
        <v>793.92456000000004</v>
      </c>
      <c r="Z146">
        <f t="shared" si="50"/>
        <v>1058.5660800000001</v>
      </c>
      <c r="AA146">
        <f t="shared" si="51"/>
        <v>1323.2076000000002</v>
      </c>
      <c r="AB146">
        <f t="shared" si="52"/>
        <v>1957.6856442000001</v>
      </c>
      <c r="AC146">
        <f t="shared" si="53"/>
        <v>2610.2475255999998</v>
      </c>
      <c r="AD146">
        <f t="shared" si="54"/>
        <v>3262.8094070000002</v>
      </c>
      <c r="AE146">
        <f t="shared" si="59"/>
        <v>707.63456000000008</v>
      </c>
      <c r="AF146">
        <f t="shared" si="60"/>
        <v>972.27608000000009</v>
      </c>
      <c r="AG146">
        <f t="shared" si="61"/>
        <v>1236.9176000000002</v>
      </c>
      <c r="AH146">
        <f t="shared" si="62"/>
        <v>1744.5556442000002</v>
      </c>
      <c r="AI146">
        <f t="shared" si="63"/>
        <v>2397.1175255999997</v>
      </c>
      <c r="AJ146">
        <f t="shared" si="64"/>
        <v>3049.6794070000001</v>
      </c>
      <c r="AO146" t="e">
        <f>_xlfn.CONCAT(A146," ",B146," ",C146," ",#REF!," ",E146," ",F146," ",G146," ",H146," ",I146," ",N146," ",O146," ",P146," ",Q146," ",R146," ",AE146," ",AF146," ",AG146," ",AH146," ",AI146," ",AJ146)</f>
        <v>#REF!</v>
      </c>
    </row>
    <row r="147" spans="1:41" x14ac:dyDescent="0.35">
      <c r="A147" s="1" t="s">
        <v>18</v>
      </c>
      <c r="B147" s="1">
        <v>2020</v>
      </c>
      <c r="C147" s="1">
        <v>3</v>
      </c>
      <c r="D147" s="7">
        <v>110</v>
      </c>
      <c r="E147" s="15">
        <v>1</v>
      </c>
      <c r="F147" s="7">
        <v>10</v>
      </c>
      <c r="G147" s="7">
        <v>100</v>
      </c>
      <c r="H147" s="1" t="s">
        <v>17</v>
      </c>
      <c r="I147" s="1" t="s">
        <v>29</v>
      </c>
      <c r="J147" s="7">
        <v>150</v>
      </c>
      <c r="K147" s="7">
        <f t="shared" si="45"/>
        <v>326.08695652173913</v>
      </c>
      <c r="L147" s="7">
        <f t="shared" si="46"/>
        <v>366.10671936758894</v>
      </c>
      <c r="M147" s="7" t="s">
        <v>14</v>
      </c>
      <c r="N147" s="1">
        <v>0</v>
      </c>
      <c r="O147" s="1">
        <v>0</v>
      </c>
      <c r="P147" s="1">
        <v>0</v>
      </c>
      <c r="Q147" s="1">
        <v>82.738498210000003</v>
      </c>
      <c r="R147" s="1">
        <v>5564.1640040000002</v>
      </c>
      <c r="S147" s="15">
        <f t="shared" si="47"/>
        <v>44.29</v>
      </c>
      <c r="T147" s="7">
        <f t="shared" si="48"/>
        <v>109.39</v>
      </c>
      <c r="U147">
        <f t="shared" si="55"/>
        <v>42</v>
      </c>
      <c r="V147">
        <f t="shared" si="56"/>
        <v>103.74</v>
      </c>
      <c r="W147">
        <f t="shared" si="57"/>
        <v>86.289999999999992</v>
      </c>
      <c r="X147">
        <f t="shared" si="58"/>
        <v>213.13</v>
      </c>
      <c r="Y147">
        <f t="shared" si="49"/>
        <v>744.64648389000001</v>
      </c>
      <c r="Z147">
        <f t="shared" si="50"/>
        <v>992.86197852000009</v>
      </c>
      <c r="AA147">
        <f t="shared" si="51"/>
        <v>1241.0774731500001</v>
      </c>
      <c r="AB147">
        <f t="shared" si="52"/>
        <v>1836.1741213200003</v>
      </c>
      <c r="AC147">
        <f t="shared" si="53"/>
        <v>2448.2321617600001</v>
      </c>
      <c r="AD147">
        <f t="shared" si="54"/>
        <v>3060.2902022000003</v>
      </c>
      <c r="AE147">
        <f t="shared" si="59"/>
        <v>658.35648389000005</v>
      </c>
      <c r="AF147">
        <f t="shared" si="60"/>
        <v>906.57197852000013</v>
      </c>
      <c r="AG147">
        <f t="shared" si="61"/>
        <v>1154.7874731500001</v>
      </c>
      <c r="AH147">
        <f t="shared" si="62"/>
        <v>1623.0441213200002</v>
      </c>
      <c r="AI147">
        <f t="shared" si="63"/>
        <v>2235.1021617599999</v>
      </c>
      <c r="AJ147">
        <f t="shared" si="64"/>
        <v>2847.1602022000002</v>
      </c>
      <c r="AO147" t="e">
        <f>_xlfn.CONCAT(A147," ",B147," ",C147," ",#REF!," ",E147," ",F147," ",G147," ",H147," ",I147," ",N147," ",O147," ",P147," ",Q147," ",R147," ",AE147," ",AF147," ",AG147," ",AH147," ",AI147," ",AJ147)</f>
        <v>#REF!</v>
      </c>
    </row>
    <row r="148" spans="1:41" x14ac:dyDescent="0.35">
      <c r="A148" s="1" t="s">
        <v>18</v>
      </c>
      <c r="B148" s="1">
        <v>2020</v>
      </c>
      <c r="C148" s="1">
        <v>3</v>
      </c>
      <c r="D148" s="7">
        <v>111</v>
      </c>
      <c r="E148" s="15">
        <v>1</v>
      </c>
      <c r="F148" s="7">
        <v>11</v>
      </c>
      <c r="G148" s="7">
        <v>100</v>
      </c>
      <c r="H148" s="1" t="s">
        <v>17</v>
      </c>
      <c r="I148" s="1" t="s">
        <v>30</v>
      </c>
      <c r="J148" s="7">
        <v>150</v>
      </c>
      <c r="K148" s="7">
        <f t="shared" si="45"/>
        <v>326.08695652173913</v>
      </c>
      <c r="L148" s="7">
        <f t="shared" si="46"/>
        <v>366.10671936758894</v>
      </c>
      <c r="M148" s="7" t="s">
        <v>16</v>
      </c>
      <c r="N148" s="1">
        <v>0</v>
      </c>
      <c r="O148" s="1">
        <v>0</v>
      </c>
      <c r="P148" s="1">
        <v>0</v>
      </c>
      <c r="Q148" s="1">
        <v>76.693714920000005</v>
      </c>
      <c r="R148" s="1">
        <v>5157.6523280000001</v>
      </c>
      <c r="S148" s="15">
        <f t="shared" si="47"/>
        <v>44.29</v>
      </c>
      <c r="T148" s="7">
        <f t="shared" si="48"/>
        <v>109.39</v>
      </c>
      <c r="U148">
        <f t="shared" si="55"/>
        <v>0</v>
      </c>
      <c r="V148">
        <f t="shared" si="56"/>
        <v>0</v>
      </c>
      <c r="W148">
        <f t="shared" si="57"/>
        <v>44.29</v>
      </c>
      <c r="X148">
        <f t="shared" si="58"/>
        <v>109.39</v>
      </c>
      <c r="Y148">
        <f t="shared" si="49"/>
        <v>690.24343428000009</v>
      </c>
      <c r="Z148">
        <f t="shared" si="50"/>
        <v>920.32457904000012</v>
      </c>
      <c r="AA148">
        <f t="shared" si="51"/>
        <v>1150.4057238</v>
      </c>
      <c r="AB148">
        <f t="shared" si="52"/>
        <v>1702.0252682400001</v>
      </c>
      <c r="AC148">
        <f t="shared" si="53"/>
        <v>2269.3670243199999</v>
      </c>
      <c r="AD148">
        <f t="shared" si="54"/>
        <v>2836.7087804000003</v>
      </c>
      <c r="AE148">
        <f t="shared" si="59"/>
        <v>603.95343428000012</v>
      </c>
      <c r="AF148">
        <f t="shared" si="60"/>
        <v>834.03457904000015</v>
      </c>
      <c r="AG148">
        <f t="shared" si="61"/>
        <v>1064.1157238000001</v>
      </c>
      <c r="AH148">
        <f t="shared" si="62"/>
        <v>1488.89526824</v>
      </c>
      <c r="AI148">
        <f t="shared" si="63"/>
        <v>2056.2370243199998</v>
      </c>
      <c r="AJ148">
        <f t="shared" si="64"/>
        <v>2623.5787804000001</v>
      </c>
      <c r="AO148" t="e">
        <f>_xlfn.CONCAT(A148," ",B148," ",C148," ",#REF!," ",E148," ",F148," ",G148," ",H148," ",I148," ",N148," ",O148," ",P148," ",Q148," ",R148," ",AE148," ",AF148," ",AG148," ",AH148," ",AI148," ",AJ148)</f>
        <v>#REF!</v>
      </c>
    </row>
    <row r="149" spans="1:41" x14ac:dyDescent="0.35">
      <c r="A149" s="1" t="s">
        <v>18</v>
      </c>
      <c r="B149" s="1">
        <v>2020</v>
      </c>
      <c r="C149" s="1">
        <v>3</v>
      </c>
      <c r="D149" s="7">
        <v>112</v>
      </c>
      <c r="E149" s="15">
        <v>1</v>
      </c>
      <c r="F149" s="7">
        <v>12</v>
      </c>
      <c r="G149" s="7">
        <v>100</v>
      </c>
      <c r="H149" s="1" t="s">
        <v>17</v>
      </c>
      <c r="I149" s="1" t="s">
        <v>28</v>
      </c>
      <c r="J149" s="7">
        <v>150</v>
      </c>
      <c r="K149" s="7">
        <f t="shared" si="45"/>
        <v>326.08695652173913</v>
      </c>
      <c r="L149" s="7">
        <f t="shared" si="46"/>
        <v>366.10671936758894</v>
      </c>
      <c r="M149" s="7" t="s">
        <v>14</v>
      </c>
      <c r="N149" s="1">
        <v>4.255319149</v>
      </c>
      <c r="O149" s="1">
        <v>3</v>
      </c>
      <c r="P149" s="1">
        <v>4.26</v>
      </c>
      <c r="Q149" s="1">
        <v>77.890000790000002</v>
      </c>
      <c r="R149" s="1">
        <v>5238.1025529999997</v>
      </c>
      <c r="S149" s="15">
        <f t="shared" si="47"/>
        <v>44.29</v>
      </c>
      <c r="T149" s="7">
        <f t="shared" si="48"/>
        <v>109.39</v>
      </c>
      <c r="U149">
        <f t="shared" si="55"/>
        <v>17.875</v>
      </c>
      <c r="V149">
        <f t="shared" si="56"/>
        <v>44.15</v>
      </c>
      <c r="W149">
        <f t="shared" si="57"/>
        <v>62.164999999999999</v>
      </c>
      <c r="X149">
        <f t="shared" si="58"/>
        <v>153.54</v>
      </c>
      <c r="Y149">
        <f t="shared" si="49"/>
        <v>701.01000711000006</v>
      </c>
      <c r="Z149">
        <f t="shared" si="50"/>
        <v>934.68000948000008</v>
      </c>
      <c r="AA149">
        <f t="shared" si="51"/>
        <v>1168.3500118500001</v>
      </c>
      <c r="AB149">
        <f t="shared" si="52"/>
        <v>1728.5738424900001</v>
      </c>
      <c r="AC149">
        <f t="shared" si="53"/>
        <v>2304.7651233199999</v>
      </c>
      <c r="AD149">
        <f t="shared" si="54"/>
        <v>2880.9564041500003</v>
      </c>
      <c r="AE149">
        <f t="shared" si="59"/>
        <v>614.7200071100001</v>
      </c>
      <c r="AF149">
        <f t="shared" si="60"/>
        <v>848.39000948000012</v>
      </c>
      <c r="AG149">
        <f t="shared" si="61"/>
        <v>1082.0600118500001</v>
      </c>
      <c r="AH149">
        <f t="shared" si="62"/>
        <v>1515.44384249</v>
      </c>
      <c r="AI149">
        <f t="shared" si="63"/>
        <v>2091.6351233199998</v>
      </c>
      <c r="AJ149">
        <f t="shared" si="64"/>
        <v>2667.8264041500001</v>
      </c>
      <c r="AO149" t="e">
        <f>_xlfn.CONCAT(A149," ",B149," ",C149," ",#REF!," ",E149," ",F149," ",G149," ",H149," ",I149," ",N149," ",O149," ",P149," ",Q149," ",R149," ",AE149," ",AF149," ",AG149," ",AH149," ",AI149," ",AJ149)</f>
        <v>#REF!</v>
      </c>
    </row>
    <row r="150" spans="1:41" x14ac:dyDescent="0.35">
      <c r="A150" s="1" t="s">
        <v>18</v>
      </c>
      <c r="B150" s="1">
        <v>2020</v>
      </c>
      <c r="C150" s="1">
        <v>3</v>
      </c>
      <c r="D150" s="1">
        <v>113</v>
      </c>
      <c r="E150" s="15">
        <v>1</v>
      </c>
      <c r="F150" s="1">
        <v>13</v>
      </c>
      <c r="G150" s="7">
        <v>160</v>
      </c>
      <c r="H150" s="1" t="s">
        <v>17</v>
      </c>
      <c r="I150" s="1" t="s">
        <v>27</v>
      </c>
      <c r="J150" s="7">
        <v>150</v>
      </c>
      <c r="K150" s="7">
        <f t="shared" si="45"/>
        <v>326.08695652173913</v>
      </c>
      <c r="L150" s="7">
        <f t="shared" si="46"/>
        <v>366.10671936758894</v>
      </c>
      <c r="M150" s="7" t="s">
        <v>14</v>
      </c>
      <c r="N150" s="1">
        <v>0</v>
      </c>
      <c r="O150" s="1">
        <v>0</v>
      </c>
      <c r="P150" s="1">
        <v>0</v>
      </c>
      <c r="Q150" s="1">
        <v>73.225089580000002</v>
      </c>
      <c r="R150" s="1">
        <v>4924.3872739999997</v>
      </c>
      <c r="S150" s="15">
        <f t="shared" si="47"/>
        <v>70.86</v>
      </c>
      <c r="T150" s="7">
        <f t="shared" si="48"/>
        <v>175.02</v>
      </c>
      <c r="U150">
        <f t="shared" si="55"/>
        <v>0</v>
      </c>
      <c r="V150">
        <f t="shared" si="56"/>
        <v>0</v>
      </c>
      <c r="W150">
        <f t="shared" si="57"/>
        <v>70.86</v>
      </c>
      <c r="X150">
        <f t="shared" si="58"/>
        <v>175.02</v>
      </c>
      <c r="Y150">
        <f t="shared" si="49"/>
        <v>659.02580622000005</v>
      </c>
      <c r="Z150">
        <f t="shared" si="50"/>
        <v>878.70107496000003</v>
      </c>
      <c r="AA150">
        <f t="shared" si="51"/>
        <v>1098.3763437</v>
      </c>
      <c r="AB150">
        <f t="shared" si="52"/>
        <v>1625.0478004199999</v>
      </c>
      <c r="AC150">
        <f t="shared" si="53"/>
        <v>2166.7304005599999</v>
      </c>
      <c r="AD150">
        <f t="shared" si="54"/>
        <v>2708.4130006999999</v>
      </c>
      <c r="AE150">
        <f t="shared" si="59"/>
        <v>572.73580622000009</v>
      </c>
      <c r="AF150">
        <f t="shared" si="60"/>
        <v>792.41107496000006</v>
      </c>
      <c r="AG150">
        <f t="shared" si="61"/>
        <v>1012.0863437</v>
      </c>
      <c r="AH150">
        <f t="shared" si="62"/>
        <v>1411.9178004199998</v>
      </c>
      <c r="AI150">
        <f t="shared" si="63"/>
        <v>1953.6004005599998</v>
      </c>
      <c r="AJ150">
        <f t="shared" si="64"/>
        <v>2495.2830006999998</v>
      </c>
      <c r="AO150" t="e">
        <f>_xlfn.CONCAT(A150," ",B150," ",C150," ",#REF!," ",E150," ",F150," ",G150," ",H150," ",I150," ",N150," ",O150," ",P150," ",Q150," ",R150," ",AE150," ",AF150," ",AG150," ",AH150," ",AI150," ",AJ150)</f>
        <v>#REF!</v>
      </c>
    </row>
    <row r="151" spans="1:41" x14ac:dyDescent="0.35">
      <c r="A151" s="1" t="s">
        <v>18</v>
      </c>
      <c r="B151" s="1">
        <v>2020</v>
      </c>
      <c r="C151" s="1">
        <v>3</v>
      </c>
      <c r="D151" s="1">
        <v>114</v>
      </c>
      <c r="E151" s="15">
        <v>1</v>
      </c>
      <c r="F151" s="1">
        <v>14</v>
      </c>
      <c r="G151" s="7">
        <v>160</v>
      </c>
      <c r="H151" s="1" t="s">
        <v>17</v>
      </c>
      <c r="I151" s="1" t="s">
        <v>29</v>
      </c>
      <c r="J151" s="7">
        <v>150</v>
      </c>
      <c r="K151" s="7">
        <f t="shared" si="45"/>
        <v>326.08695652173913</v>
      </c>
      <c r="L151" s="7">
        <f t="shared" si="46"/>
        <v>366.10671936758894</v>
      </c>
      <c r="M151" s="7" t="s">
        <v>14</v>
      </c>
      <c r="N151" s="1">
        <v>5.4054054049999998</v>
      </c>
      <c r="O151" s="1">
        <v>3</v>
      </c>
      <c r="P151" s="1">
        <v>5.41</v>
      </c>
      <c r="Q151" s="1">
        <v>77.267028409999995</v>
      </c>
      <c r="R151" s="1">
        <v>5196.2076610000004</v>
      </c>
      <c r="S151" s="15">
        <f t="shared" si="47"/>
        <v>70.86</v>
      </c>
      <c r="T151" s="7">
        <f t="shared" si="48"/>
        <v>175.02</v>
      </c>
      <c r="U151">
        <f t="shared" si="55"/>
        <v>42</v>
      </c>
      <c r="V151">
        <f t="shared" si="56"/>
        <v>103.74</v>
      </c>
      <c r="W151">
        <f t="shared" si="57"/>
        <v>112.86</v>
      </c>
      <c r="X151">
        <f t="shared" si="58"/>
        <v>278.76</v>
      </c>
      <c r="Y151">
        <f t="shared" si="49"/>
        <v>695.40325568999992</v>
      </c>
      <c r="Z151">
        <f t="shared" si="50"/>
        <v>927.20434091999994</v>
      </c>
      <c r="AA151">
        <f t="shared" si="51"/>
        <v>1159.0054261499999</v>
      </c>
      <c r="AB151">
        <f t="shared" si="52"/>
        <v>1714.7485281300003</v>
      </c>
      <c r="AC151">
        <f t="shared" si="53"/>
        <v>2286.3313708400001</v>
      </c>
      <c r="AD151">
        <f t="shared" si="54"/>
        <v>2857.9142135500006</v>
      </c>
      <c r="AE151">
        <f t="shared" si="59"/>
        <v>609.11325568999996</v>
      </c>
      <c r="AF151">
        <f t="shared" si="60"/>
        <v>840.91434091999997</v>
      </c>
      <c r="AG151">
        <f t="shared" si="61"/>
        <v>1072.71542615</v>
      </c>
      <c r="AH151">
        <f t="shared" si="62"/>
        <v>1501.6185281300004</v>
      </c>
      <c r="AI151">
        <f t="shared" si="63"/>
        <v>2073.20137084</v>
      </c>
      <c r="AJ151">
        <f t="shared" si="64"/>
        <v>2644.7842135500005</v>
      </c>
      <c r="AO151" t="e">
        <f>_xlfn.CONCAT(A151," ",B151," ",C151," ",#REF!," ",E151," ",F151," ",G151," ",H151," ",I151," ",N151," ",O151," ",P151," ",Q151," ",R151," ",AE151," ",AF151," ",AG151," ",AH151," ",AI151," ",AJ151)</f>
        <v>#REF!</v>
      </c>
    </row>
    <row r="152" spans="1:41" x14ac:dyDescent="0.35">
      <c r="A152" s="1" t="s">
        <v>18</v>
      </c>
      <c r="B152" s="1">
        <v>2020</v>
      </c>
      <c r="C152" s="1">
        <v>3</v>
      </c>
      <c r="D152" s="15">
        <v>115</v>
      </c>
      <c r="E152" s="15">
        <v>1</v>
      </c>
      <c r="F152" s="1">
        <v>15</v>
      </c>
      <c r="G152" s="7">
        <v>160</v>
      </c>
      <c r="H152" s="1" t="s">
        <v>17</v>
      </c>
      <c r="I152" s="1" t="s">
        <v>30</v>
      </c>
      <c r="J152" s="7">
        <v>150</v>
      </c>
      <c r="K152" s="7">
        <f t="shared" si="45"/>
        <v>326.08695652173913</v>
      </c>
      <c r="L152" s="7">
        <f t="shared" si="46"/>
        <v>366.10671936758894</v>
      </c>
      <c r="M152" s="7" t="s">
        <v>16</v>
      </c>
      <c r="N152" s="1">
        <v>0</v>
      </c>
      <c r="O152" s="1">
        <v>0</v>
      </c>
      <c r="P152" s="1">
        <v>0</v>
      </c>
      <c r="Q152" s="1">
        <v>63.912233380000004</v>
      </c>
      <c r="R152" s="1">
        <v>4298.0976950000004</v>
      </c>
      <c r="S152" s="15">
        <f t="shared" si="47"/>
        <v>70.86</v>
      </c>
      <c r="T152" s="7">
        <f t="shared" si="48"/>
        <v>175.02</v>
      </c>
      <c r="U152">
        <f t="shared" si="55"/>
        <v>0</v>
      </c>
      <c r="V152">
        <f t="shared" si="56"/>
        <v>0</v>
      </c>
      <c r="W152">
        <f t="shared" si="57"/>
        <v>70.86</v>
      </c>
      <c r="X152">
        <f t="shared" si="58"/>
        <v>175.02</v>
      </c>
      <c r="Y152">
        <f t="shared" si="49"/>
        <v>575.21010042</v>
      </c>
      <c r="Z152">
        <f t="shared" si="50"/>
        <v>766.94680056000004</v>
      </c>
      <c r="AA152">
        <f t="shared" si="51"/>
        <v>958.68350070000008</v>
      </c>
      <c r="AB152">
        <f t="shared" si="52"/>
        <v>1418.3722393500002</v>
      </c>
      <c r="AC152">
        <f t="shared" si="53"/>
        <v>1891.1629858000001</v>
      </c>
      <c r="AD152">
        <f t="shared" si="54"/>
        <v>2363.9537322500005</v>
      </c>
      <c r="AE152">
        <f t="shared" si="59"/>
        <v>488.92010042000004</v>
      </c>
      <c r="AF152">
        <f t="shared" si="60"/>
        <v>680.65680056000008</v>
      </c>
      <c r="AG152">
        <f t="shared" si="61"/>
        <v>872.39350070000012</v>
      </c>
      <c r="AH152">
        <f t="shared" si="62"/>
        <v>1205.2422393500001</v>
      </c>
      <c r="AI152">
        <f t="shared" si="63"/>
        <v>1678.0329858</v>
      </c>
      <c r="AJ152">
        <f t="shared" si="64"/>
        <v>2150.8237322500004</v>
      </c>
      <c r="AO152" t="e">
        <f>_xlfn.CONCAT(A152," ",B152," ",C152," ",#REF!," ",E152," ",F152," ",G152," ",H152," ",I152," ",N152," ",O152," ",P152," ",Q152," ",R152," ",AE152," ",AF152," ",AG152," ",AH152," ",AI152," ",AJ152)</f>
        <v>#REF!</v>
      </c>
    </row>
    <row r="153" spans="1:41" x14ac:dyDescent="0.35">
      <c r="A153" s="1" t="s">
        <v>18</v>
      </c>
      <c r="B153" s="1">
        <v>2020</v>
      </c>
      <c r="C153" s="1">
        <v>3</v>
      </c>
      <c r="D153" s="15">
        <v>116</v>
      </c>
      <c r="E153" s="15">
        <v>1</v>
      </c>
      <c r="F153" s="1">
        <v>16</v>
      </c>
      <c r="G153" s="7">
        <v>160</v>
      </c>
      <c r="H153" s="1" t="s">
        <v>17</v>
      </c>
      <c r="I153" s="1" t="s">
        <v>28</v>
      </c>
      <c r="J153" s="7">
        <v>150</v>
      </c>
      <c r="K153" s="7">
        <f t="shared" si="45"/>
        <v>326.08695652173913</v>
      </c>
      <c r="L153" s="7">
        <f t="shared" si="46"/>
        <v>366.10671936758894</v>
      </c>
      <c r="M153" s="7" t="s">
        <v>14</v>
      </c>
      <c r="N153" s="1">
        <v>0</v>
      </c>
      <c r="O153" s="1">
        <v>0</v>
      </c>
      <c r="P153" s="1">
        <v>0</v>
      </c>
      <c r="Q153" s="1">
        <v>76.791182500000005</v>
      </c>
      <c r="R153" s="1">
        <v>5164.2070229999999</v>
      </c>
      <c r="S153" s="15">
        <f t="shared" si="47"/>
        <v>70.86</v>
      </c>
      <c r="T153" s="7">
        <f t="shared" si="48"/>
        <v>175.02</v>
      </c>
      <c r="U153">
        <f t="shared" si="55"/>
        <v>17.875</v>
      </c>
      <c r="V153">
        <f t="shared" si="56"/>
        <v>44.15</v>
      </c>
      <c r="W153">
        <f t="shared" si="57"/>
        <v>88.734999999999999</v>
      </c>
      <c r="X153">
        <f t="shared" si="58"/>
        <v>219.17000000000002</v>
      </c>
      <c r="Y153">
        <f t="shared" si="49"/>
        <v>691.12064250000003</v>
      </c>
      <c r="Z153">
        <f t="shared" si="50"/>
        <v>921.49419000000012</v>
      </c>
      <c r="AA153">
        <f t="shared" si="51"/>
        <v>1151.8677375</v>
      </c>
      <c r="AB153">
        <f t="shared" si="52"/>
        <v>1704.18831759</v>
      </c>
      <c r="AC153">
        <f t="shared" si="53"/>
        <v>2272.2510901199998</v>
      </c>
      <c r="AD153">
        <f t="shared" si="54"/>
        <v>2840.3138626500004</v>
      </c>
      <c r="AE153">
        <f t="shared" si="59"/>
        <v>604.83064250000007</v>
      </c>
      <c r="AF153">
        <f t="shared" si="60"/>
        <v>835.20419000000015</v>
      </c>
      <c r="AG153">
        <f t="shared" si="61"/>
        <v>1065.5777375</v>
      </c>
      <c r="AH153">
        <f t="shared" si="62"/>
        <v>1491.0583175900001</v>
      </c>
      <c r="AI153">
        <f t="shared" si="63"/>
        <v>2059.1210901199997</v>
      </c>
      <c r="AJ153">
        <f t="shared" si="64"/>
        <v>2627.1838626500003</v>
      </c>
      <c r="AO153" t="e">
        <f>_xlfn.CONCAT(A153," ",B153," ",C153," ",#REF!," ",E153," ",F153," ",G153," ",H153," ",I153," ",N153," ",O153," ",P153," ",Q153," ",R153," ",AE153," ",AF153," ",AG153," ",AH153," ",AI153," ",AJ153)</f>
        <v>#REF!</v>
      </c>
    </row>
    <row r="154" spans="1:41" x14ac:dyDescent="0.35">
      <c r="A154" s="1" t="s">
        <v>18</v>
      </c>
      <c r="B154" s="1">
        <v>2020</v>
      </c>
      <c r="C154" s="1">
        <v>3</v>
      </c>
      <c r="D154" s="1">
        <v>201</v>
      </c>
      <c r="E154" s="1">
        <v>2</v>
      </c>
      <c r="F154" s="1">
        <v>4</v>
      </c>
      <c r="G154" s="15">
        <v>100</v>
      </c>
      <c r="H154" s="1" t="s">
        <v>15</v>
      </c>
      <c r="I154" s="1" t="s">
        <v>28</v>
      </c>
      <c r="J154" s="7" t="s">
        <v>14</v>
      </c>
      <c r="K154" s="7" t="str">
        <f t="shared" si="45"/>
        <v>.</v>
      </c>
      <c r="L154" s="7" t="str">
        <f t="shared" si="46"/>
        <v>.</v>
      </c>
      <c r="M154" s="7" t="s">
        <v>14</v>
      </c>
      <c r="N154" s="1">
        <v>0</v>
      </c>
      <c r="O154" s="1">
        <v>0</v>
      </c>
      <c r="P154" s="1">
        <v>0</v>
      </c>
      <c r="Q154" s="1">
        <v>74.048766979999996</v>
      </c>
      <c r="R154" s="1">
        <v>4979.779579</v>
      </c>
      <c r="S154" s="15">
        <f t="shared" si="47"/>
        <v>44.29</v>
      </c>
      <c r="T154" s="7">
        <f t="shared" si="48"/>
        <v>109.39</v>
      </c>
      <c r="U154">
        <f t="shared" si="55"/>
        <v>17.875</v>
      </c>
      <c r="V154">
        <f t="shared" si="56"/>
        <v>44.15</v>
      </c>
      <c r="W154">
        <f t="shared" si="57"/>
        <v>62.164999999999999</v>
      </c>
      <c r="X154">
        <f t="shared" si="58"/>
        <v>153.54</v>
      </c>
      <c r="Y154">
        <f t="shared" si="49"/>
        <v>666.43890281999995</v>
      </c>
      <c r="Z154">
        <f t="shared" si="50"/>
        <v>888.58520376000001</v>
      </c>
      <c r="AA154">
        <f t="shared" si="51"/>
        <v>1110.7315047</v>
      </c>
      <c r="AB154">
        <f t="shared" si="52"/>
        <v>1643.3272610700001</v>
      </c>
      <c r="AC154">
        <f t="shared" si="53"/>
        <v>2191.10301476</v>
      </c>
      <c r="AD154">
        <f t="shared" si="54"/>
        <v>2738.8787684500003</v>
      </c>
      <c r="AE154">
        <f t="shared" si="59"/>
        <v>580.14890281999999</v>
      </c>
      <c r="AF154">
        <f t="shared" si="60"/>
        <v>802.29520376000005</v>
      </c>
      <c r="AG154">
        <f t="shared" si="61"/>
        <v>1024.4415047</v>
      </c>
      <c r="AH154">
        <f t="shared" si="62"/>
        <v>1430.19726107</v>
      </c>
      <c r="AI154">
        <f t="shared" si="63"/>
        <v>1977.9730147599998</v>
      </c>
      <c r="AJ154">
        <f t="shared" si="64"/>
        <v>2525.7487684500002</v>
      </c>
      <c r="AO154" t="e">
        <f>_xlfn.CONCAT(A154," ",B154," ",C154," ",#REF!," ",E154," ",F154," ",G154," ",H154," ",I154," ",N154," ",O154," ",P154," ",Q154," ",R154," ",AE154," ",AF154," ",AG154," ",AH154," ",AI154," ",AJ154)</f>
        <v>#REF!</v>
      </c>
    </row>
    <row r="155" spans="1:41" x14ac:dyDescent="0.35">
      <c r="A155" s="1" t="s">
        <v>18</v>
      </c>
      <c r="B155" s="1">
        <v>2020</v>
      </c>
      <c r="C155" s="1">
        <v>3</v>
      </c>
      <c r="D155" s="1">
        <v>202</v>
      </c>
      <c r="E155" s="1">
        <v>2</v>
      </c>
      <c r="F155" s="1">
        <v>7</v>
      </c>
      <c r="G155" s="15">
        <v>160</v>
      </c>
      <c r="H155" s="1" t="s">
        <v>15</v>
      </c>
      <c r="I155" s="1" t="s">
        <v>30</v>
      </c>
      <c r="J155" s="7" t="s">
        <v>14</v>
      </c>
      <c r="K155" s="7" t="str">
        <f t="shared" si="45"/>
        <v>.</v>
      </c>
      <c r="L155" s="7" t="str">
        <f t="shared" si="46"/>
        <v>.</v>
      </c>
      <c r="M155" s="7" t="s">
        <v>16</v>
      </c>
      <c r="N155" s="1">
        <v>3.3333333330000001</v>
      </c>
      <c r="O155" s="1">
        <v>3</v>
      </c>
      <c r="P155" s="1">
        <v>3.33</v>
      </c>
      <c r="Q155" s="1">
        <v>84.566921460000003</v>
      </c>
      <c r="R155" s="1">
        <v>5687.1254680000002</v>
      </c>
      <c r="S155" s="15">
        <f t="shared" si="47"/>
        <v>70.86</v>
      </c>
      <c r="T155" s="7">
        <f t="shared" si="48"/>
        <v>175.02</v>
      </c>
      <c r="U155">
        <f t="shared" si="55"/>
        <v>0</v>
      </c>
      <c r="V155">
        <f t="shared" si="56"/>
        <v>0</v>
      </c>
      <c r="W155">
        <f t="shared" si="57"/>
        <v>70.86</v>
      </c>
      <c r="X155">
        <f t="shared" si="58"/>
        <v>175.02</v>
      </c>
      <c r="Y155">
        <f t="shared" si="49"/>
        <v>761.10229314000003</v>
      </c>
      <c r="Z155">
        <f t="shared" si="50"/>
        <v>1014.80305752</v>
      </c>
      <c r="AA155">
        <f t="shared" si="51"/>
        <v>1268.5038219</v>
      </c>
      <c r="AB155">
        <f t="shared" si="52"/>
        <v>1876.7514044400002</v>
      </c>
      <c r="AC155">
        <f t="shared" si="53"/>
        <v>2502.3352059200001</v>
      </c>
      <c r="AD155">
        <f t="shared" si="54"/>
        <v>3127.9190074000003</v>
      </c>
      <c r="AE155">
        <f t="shared" si="59"/>
        <v>674.81229314000007</v>
      </c>
      <c r="AF155">
        <f t="shared" si="60"/>
        <v>928.51305752000007</v>
      </c>
      <c r="AG155">
        <f t="shared" si="61"/>
        <v>1182.2138219000001</v>
      </c>
      <c r="AH155">
        <f t="shared" si="62"/>
        <v>1663.6214044400003</v>
      </c>
      <c r="AI155">
        <f t="shared" si="63"/>
        <v>2289.20520592</v>
      </c>
      <c r="AJ155">
        <f t="shared" si="64"/>
        <v>2914.7890074000002</v>
      </c>
      <c r="AO155" t="e">
        <f>_xlfn.CONCAT(A155," ",B155," ",C155," ",#REF!," ",E155," ",F155," ",G155," ",H155," ",I155," ",N155," ",O155," ",P155," ",Q155," ",R155," ",AE155," ",AF155," ",AG155," ",AH155," ",AI155," ",AJ155)</f>
        <v>#REF!</v>
      </c>
    </row>
    <row r="156" spans="1:41" x14ac:dyDescent="0.35">
      <c r="A156" s="1" t="s">
        <v>18</v>
      </c>
      <c r="B156" s="1">
        <v>2020</v>
      </c>
      <c r="C156" s="1">
        <v>3</v>
      </c>
      <c r="D156" s="1">
        <v>203</v>
      </c>
      <c r="E156" s="1">
        <v>2</v>
      </c>
      <c r="F156" s="1">
        <v>10</v>
      </c>
      <c r="G156" s="15">
        <v>100</v>
      </c>
      <c r="H156" s="1" t="s">
        <v>17</v>
      </c>
      <c r="I156" s="1" t="s">
        <v>29</v>
      </c>
      <c r="J156" s="7">
        <v>150</v>
      </c>
      <c r="K156" s="7">
        <f t="shared" si="45"/>
        <v>326.08695652173913</v>
      </c>
      <c r="L156" s="7">
        <f t="shared" si="46"/>
        <v>366.10671936758894</v>
      </c>
      <c r="M156" s="7" t="s">
        <v>14</v>
      </c>
      <c r="N156" s="1">
        <v>0</v>
      </c>
      <c r="O156" s="1">
        <v>0</v>
      </c>
      <c r="P156" s="1">
        <v>0</v>
      </c>
      <c r="Q156" s="1">
        <v>69.270614069999993</v>
      </c>
      <c r="R156" s="1">
        <v>4658.4487959999997</v>
      </c>
      <c r="S156" s="15">
        <f t="shared" si="47"/>
        <v>44.29</v>
      </c>
      <c r="T156" s="7">
        <f t="shared" si="48"/>
        <v>109.39</v>
      </c>
      <c r="U156">
        <f t="shared" si="55"/>
        <v>42</v>
      </c>
      <c r="V156">
        <f t="shared" si="56"/>
        <v>103.74</v>
      </c>
      <c r="W156">
        <f t="shared" si="57"/>
        <v>86.289999999999992</v>
      </c>
      <c r="X156">
        <f t="shared" si="58"/>
        <v>213.13</v>
      </c>
      <c r="Y156">
        <f t="shared" si="49"/>
        <v>623.43552662999991</v>
      </c>
      <c r="Z156">
        <f t="shared" si="50"/>
        <v>831.24736883999992</v>
      </c>
      <c r="AA156">
        <f t="shared" si="51"/>
        <v>1039.0592110499999</v>
      </c>
      <c r="AB156">
        <f t="shared" si="52"/>
        <v>1537.2881026800001</v>
      </c>
      <c r="AC156">
        <f t="shared" si="53"/>
        <v>2049.7174702399998</v>
      </c>
      <c r="AD156">
        <f t="shared" si="54"/>
        <v>2562.1468378</v>
      </c>
      <c r="AE156">
        <f t="shared" si="59"/>
        <v>537.14552662999995</v>
      </c>
      <c r="AF156">
        <f t="shared" si="60"/>
        <v>744.95736883999996</v>
      </c>
      <c r="AG156">
        <f t="shared" si="61"/>
        <v>952.76921104999997</v>
      </c>
      <c r="AH156">
        <f t="shared" si="62"/>
        <v>1324.15810268</v>
      </c>
      <c r="AI156">
        <f t="shared" si="63"/>
        <v>1836.5874702399997</v>
      </c>
      <c r="AJ156">
        <f t="shared" si="64"/>
        <v>2349.0168377999998</v>
      </c>
      <c r="AO156" t="e">
        <f>_xlfn.CONCAT(A156," ",B156," ",C156," ",#REF!," ",E156," ",F156," ",G156," ",H156," ",I156," ",N156," ",O156," ",P156," ",Q156," ",R156," ",AE156," ",AF156," ",AG156," ",AH156," ",AI156," ",AJ156)</f>
        <v>#REF!</v>
      </c>
    </row>
    <row r="157" spans="1:41" x14ac:dyDescent="0.35">
      <c r="A157" s="1" t="s">
        <v>18</v>
      </c>
      <c r="B157" s="1">
        <v>2020</v>
      </c>
      <c r="C157" s="1">
        <v>3</v>
      </c>
      <c r="D157" s="1">
        <v>204</v>
      </c>
      <c r="E157" s="1">
        <v>2</v>
      </c>
      <c r="F157" s="1">
        <v>8</v>
      </c>
      <c r="G157" s="15">
        <v>160</v>
      </c>
      <c r="H157" s="1" t="s">
        <v>15</v>
      </c>
      <c r="I157" s="1" t="s">
        <v>28</v>
      </c>
      <c r="J157" s="7" t="s">
        <v>14</v>
      </c>
      <c r="K157" s="7" t="str">
        <f t="shared" si="45"/>
        <v>.</v>
      </c>
      <c r="L157" s="7" t="str">
        <f t="shared" si="46"/>
        <v>.</v>
      </c>
      <c r="M157" s="7" t="s">
        <v>14</v>
      </c>
      <c r="N157" s="1">
        <v>0</v>
      </c>
      <c r="O157" s="1">
        <v>0</v>
      </c>
      <c r="P157" s="1">
        <v>0</v>
      </c>
      <c r="Q157" s="1">
        <v>81.191929849999994</v>
      </c>
      <c r="R157" s="1">
        <v>5460.1572829999996</v>
      </c>
      <c r="S157" s="15">
        <f t="shared" si="47"/>
        <v>70.86</v>
      </c>
      <c r="T157" s="7">
        <f t="shared" si="48"/>
        <v>175.02</v>
      </c>
      <c r="U157">
        <f t="shared" si="55"/>
        <v>17.875</v>
      </c>
      <c r="V157">
        <f t="shared" si="56"/>
        <v>44.15</v>
      </c>
      <c r="W157">
        <f t="shared" si="57"/>
        <v>88.734999999999999</v>
      </c>
      <c r="X157">
        <f t="shared" si="58"/>
        <v>219.17000000000002</v>
      </c>
      <c r="Y157">
        <f t="shared" si="49"/>
        <v>730.7273686499999</v>
      </c>
      <c r="Z157">
        <f t="shared" si="50"/>
        <v>974.30315819999987</v>
      </c>
      <c r="AA157">
        <f t="shared" si="51"/>
        <v>1217.87894775</v>
      </c>
      <c r="AB157">
        <f t="shared" si="52"/>
        <v>1801.85190339</v>
      </c>
      <c r="AC157">
        <f t="shared" si="53"/>
        <v>2402.4692045199999</v>
      </c>
      <c r="AD157">
        <f t="shared" si="54"/>
        <v>3003.0865056500002</v>
      </c>
      <c r="AE157">
        <f t="shared" si="59"/>
        <v>644.43736864999994</v>
      </c>
      <c r="AF157">
        <f t="shared" si="60"/>
        <v>888.01315819999991</v>
      </c>
      <c r="AG157">
        <f t="shared" si="61"/>
        <v>1131.58894775</v>
      </c>
      <c r="AH157">
        <f t="shared" si="62"/>
        <v>1588.7219033900001</v>
      </c>
      <c r="AI157">
        <f t="shared" si="63"/>
        <v>2189.3392045199998</v>
      </c>
      <c r="AJ157">
        <f t="shared" si="64"/>
        <v>2789.9565056500001</v>
      </c>
      <c r="AO157" t="e">
        <f>_xlfn.CONCAT(A157," ",B157," ",C157," ",#REF!," ",E157," ",F157," ",G157," ",H157," ",I157," ",N157," ",O157," ",P157," ",Q157," ",R157," ",AE157," ",AF157," ",AG157," ",AH157," ",AI157," ",AJ157)</f>
        <v>#REF!</v>
      </c>
    </row>
    <row r="158" spans="1:41" x14ac:dyDescent="0.35">
      <c r="A158" s="1" t="s">
        <v>18</v>
      </c>
      <c r="B158" s="1">
        <v>2020</v>
      </c>
      <c r="C158" s="1">
        <v>3</v>
      </c>
      <c r="D158" s="1">
        <v>205</v>
      </c>
      <c r="E158" s="1">
        <v>2</v>
      </c>
      <c r="F158" s="1">
        <v>14</v>
      </c>
      <c r="G158" s="15">
        <v>160</v>
      </c>
      <c r="H158" s="1" t="s">
        <v>17</v>
      </c>
      <c r="I158" s="1" t="s">
        <v>29</v>
      </c>
      <c r="J158" s="7">
        <v>150</v>
      </c>
      <c r="K158" s="7">
        <f t="shared" si="45"/>
        <v>326.08695652173913</v>
      </c>
      <c r="L158" s="7">
        <f t="shared" si="46"/>
        <v>366.10671936758894</v>
      </c>
      <c r="M158" s="7" t="s">
        <v>14</v>
      </c>
      <c r="N158" s="1">
        <v>0</v>
      </c>
      <c r="O158" s="1">
        <v>0</v>
      </c>
      <c r="P158" s="1">
        <v>0</v>
      </c>
      <c r="Q158" s="1">
        <v>75.206256550000006</v>
      </c>
      <c r="R158" s="1">
        <v>5057.6207530000001</v>
      </c>
      <c r="S158" s="15">
        <f t="shared" si="47"/>
        <v>70.86</v>
      </c>
      <c r="T158" s="7">
        <f t="shared" si="48"/>
        <v>175.02</v>
      </c>
      <c r="U158">
        <f t="shared" si="55"/>
        <v>42</v>
      </c>
      <c r="V158">
        <f t="shared" si="56"/>
        <v>103.74</v>
      </c>
      <c r="W158">
        <f t="shared" si="57"/>
        <v>112.86</v>
      </c>
      <c r="X158">
        <f t="shared" si="58"/>
        <v>278.76</v>
      </c>
      <c r="Y158">
        <f t="shared" si="49"/>
        <v>676.85630895000008</v>
      </c>
      <c r="Z158">
        <f t="shared" si="50"/>
        <v>902.47507860000007</v>
      </c>
      <c r="AA158">
        <f t="shared" si="51"/>
        <v>1128.0938482500001</v>
      </c>
      <c r="AB158">
        <f t="shared" si="52"/>
        <v>1669.0148484900001</v>
      </c>
      <c r="AC158">
        <f t="shared" si="53"/>
        <v>2225.3531313200001</v>
      </c>
      <c r="AD158">
        <f t="shared" si="54"/>
        <v>2781.6914141500001</v>
      </c>
      <c r="AE158">
        <f t="shared" si="59"/>
        <v>590.56630895000012</v>
      </c>
      <c r="AF158">
        <f t="shared" si="60"/>
        <v>816.18507860000011</v>
      </c>
      <c r="AG158">
        <f t="shared" si="61"/>
        <v>1041.8038482500001</v>
      </c>
      <c r="AH158">
        <f t="shared" si="62"/>
        <v>1455.88484849</v>
      </c>
      <c r="AI158">
        <f t="shared" si="63"/>
        <v>2012.22313132</v>
      </c>
      <c r="AJ158">
        <f t="shared" si="64"/>
        <v>2568.56141415</v>
      </c>
      <c r="AO158" t="e">
        <f>_xlfn.CONCAT(A158," ",B158," ",C158," ",#REF!," ",E158," ",F158," ",G158," ",H158," ",I158," ",N158," ",O158," ",P158," ",Q158," ",R158," ",AE158," ",AF158," ",AG158," ",AH158," ",AI158," ",AJ158)</f>
        <v>#REF!</v>
      </c>
    </row>
    <row r="159" spans="1:41" x14ac:dyDescent="0.35">
      <c r="A159" s="1" t="s">
        <v>18</v>
      </c>
      <c r="B159" s="1">
        <v>2020</v>
      </c>
      <c r="C159" s="1">
        <v>3</v>
      </c>
      <c r="D159" s="1">
        <v>206</v>
      </c>
      <c r="E159" s="1">
        <v>2</v>
      </c>
      <c r="F159" s="1">
        <v>15</v>
      </c>
      <c r="G159" s="15">
        <v>160</v>
      </c>
      <c r="H159" s="1" t="s">
        <v>17</v>
      </c>
      <c r="I159" s="1" t="s">
        <v>30</v>
      </c>
      <c r="J159" s="7">
        <v>150</v>
      </c>
      <c r="K159" s="7">
        <f t="shared" si="45"/>
        <v>326.08695652173913</v>
      </c>
      <c r="L159" s="7">
        <f t="shared" si="46"/>
        <v>366.10671936758894</v>
      </c>
      <c r="M159" s="7" t="s">
        <v>16</v>
      </c>
      <c r="N159" s="1">
        <v>15</v>
      </c>
      <c r="O159" s="1">
        <v>3</v>
      </c>
      <c r="P159" s="1">
        <v>15</v>
      </c>
      <c r="Q159" s="1">
        <v>70.484161810000003</v>
      </c>
      <c r="R159" s="1">
        <v>4740.0598819999996</v>
      </c>
      <c r="S159" s="15">
        <f t="shared" si="47"/>
        <v>70.86</v>
      </c>
      <c r="T159" s="7">
        <f t="shared" si="48"/>
        <v>175.02</v>
      </c>
      <c r="U159">
        <f t="shared" si="55"/>
        <v>0</v>
      </c>
      <c r="V159">
        <f t="shared" si="56"/>
        <v>0</v>
      </c>
      <c r="W159">
        <f t="shared" si="57"/>
        <v>70.86</v>
      </c>
      <c r="X159">
        <f t="shared" si="58"/>
        <v>175.02</v>
      </c>
      <c r="Y159">
        <f t="shared" si="49"/>
        <v>634.35745629000007</v>
      </c>
      <c r="Z159">
        <f t="shared" si="50"/>
        <v>845.8099417200001</v>
      </c>
      <c r="AA159">
        <f t="shared" si="51"/>
        <v>1057.2624271500001</v>
      </c>
      <c r="AB159">
        <f t="shared" si="52"/>
        <v>1564.2197610599999</v>
      </c>
      <c r="AC159">
        <f t="shared" si="53"/>
        <v>2085.6263480799998</v>
      </c>
      <c r="AD159">
        <f t="shared" si="54"/>
        <v>2607.0329351</v>
      </c>
      <c r="AE159">
        <f t="shared" si="59"/>
        <v>548.06745629000011</v>
      </c>
      <c r="AF159">
        <f t="shared" si="60"/>
        <v>759.51994172000013</v>
      </c>
      <c r="AG159">
        <f t="shared" si="61"/>
        <v>970.97242715000016</v>
      </c>
      <c r="AH159">
        <f t="shared" si="62"/>
        <v>1351.08976106</v>
      </c>
      <c r="AI159">
        <f t="shared" si="63"/>
        <v>1872.4963480799997</v>
      </c>
      <c r="AJ159">
        <f t="shared" si="64"/>
        <v>2393.9029350999999</v>
      </c>
      <c r="AO159" t="e">
        <f>_xlfn.CONCAT(A159," ",B159," ",C159," ",#REF!," ",E159," ",F159," ",G159," ",H159," ",I159," ",N159," ",O159," ",P159," ",Q159," ",R159," ",AE159," ",AF159," ",AG159," ",AH159," ",AI159," ",AJ159)</f>
        <v>#REF!</v>
      </c>
    </row>
    <row r="160" spans="1:41" x14ac:dyDescent="0.35">
      <c r="A160" s="1" t="s">
        <v>18</v>
      </c>
      <c r="B160" s="1">
        <v>2020</v>
      </c>
      <c r="C160" s="1">
        <v>3</v>
      </c>
      <c r="D160" s="1">
        <v>207</v>
      </c>
      <c r="E160" s="1">
        <v>2</v>
      </c>
      <c r="F160" s="1">
        <v>13</v>
      </c>
      <c r="G160" s="15">
        <v>160</v>
      </c>
      <c r="H160" s="1" t="s">
        <v>17</v>
      </c>
      <c r="I160" s="1" t="s">
        <v>27</v>
      </c>
      <c r="J160" s="7">
        <v>150</v>
      </c>
      <c r="K160" s="7">
        <f t="shared" si="45"/>
        <v>326.08695652173913</v>
      </c>
      <c r="L160" s="7">
        <f t="shared" si="46"/>
        <v>366.10671936758894</v>
      </c>
      <c r="M160" s="7" t="s">
        <v>14</v>
      </c>
      <c r="N160" s="1">
        <v>12.195121950000001</v>
      </c>
      <c r="O160" s="1">
        <v>3</v>
      </c>
      <c r="P160" s="1">
        <v>12.2</v>
      </c>
      <c r="Q160" s="1">
        <v>68.515287959999995</v>
      </c>
      <c r="R160" s="1">
        <v>4607.6531150000001</v>
      </c>
      <c r="S160" s="15">
        <f t="shared" si="47"/>
        <v>70.86</v>
      </c>
      <c r="T160" s="7">
        <f t="shared" si="48"/>
        <v>175.02</v>
      </c>
      <c r="U160">
        <f t="shared" si="55"/>
        <v>0</v>
      </c>
      <c r="V160">
        <f t="shared" si="56"/>
        <v>0</v>
      </c>
      <c r="W160">
        <f t="shared" si="57"/>
        <v>70.86</v>
      </c>
      <c r="X160">
        <f t="shared" si="58"/>
        <v>175.02</v>
      </c>
      <c r="Y160">
        <f t="shared" si="49"/>
        <v>616.63759163999998</v>
      </c>
      <c r="Z160">
        <f t="shared" si="50"/>
        <v>822.18345551999994</v>
      </c>
      <c r="AA160">
        <f t="shared" si="51"/>
        <v>1027.7293193999999</v>
      </c>
      <c r="AB160">
        <f t="shared" si="52"/>
        <v>1520.5255279500002</v>
      </c>
      <c r="AC160">
        <f t="shared" si="53"/>
        <v>2027.3673706</v>
      </c>
      <c r="AD160">
        <f t="shared" si="54"/>
        <v>2534.2092132500002</v>
      </c>
      <c r="AE160">
        <f t="shared" si="59"/>
        <v>530.34759164000002</v>
      </c>
      <c r="AF160">
        <f t="shared" si="60"/>
        <v>735.89345551999997</v>
      </c>
      <c r="AG160">
        <f t="shared" si="61"/>
        <v>941.43931939999993</v>
      </c>
      <c r="AH160">
        <f t="shared" si="62"/>
        <v>1307.3955279500001</v>
      </c>
      <c r="AI160">
        <f t="shared" si="63"/>
        <v>1814.2373705999998</v>
      </c>
      <c r="AJ160">
        <f t="shared" si="64"/>
        <v>2321.0792132500001</v>
      </c>
      <c r="AO160" t="e">
        <f>_xlfn.CONCAT(A160," ",B160," ",C160," ",#REF!," ",E160," ",F160," ",G160," ",H160," ",I160," ",N160," ",O160," ",P160," ",Q160," ",R160," ",AE160," ",AF160," ",AG160," ",AH160," ",AI160," ",AJ160)</f>
        <v>#REF!</v>
      </c>
    </row>
    <row r="161" spans="1:41" x14ac:dyDescent="0.35">
      <c r="A161" s="1" t="s">
        <v>18</v>
      </c>
      <c r="B161" s="1">
        <v>2020</v>
      </c>
      <c r="C161" s="1">
        <v>3</v>
      </c>
      <c r="D161" s="1">
        <v>208</v>
      </c>
      <c r="E161" s="1">
        <v>2</v>
      </c>
      <c r="F161" s="1">
        <v>2</v>
      </c>
      <c r="G161" s="15">
        <v>100</v>
      </c>
      <c r="H161" s="1" t="s">
        <v>15</v>
      </c>
      <c r="I161" s="1" t="s">
        <v>29</v>
      </c>
      <c r="J161" s="7" t="s">
        <v>14</v>
      </c>
      <c r="K161" s="7" t="str">
        <f t="shared" si="45"/>
        <v>.</v>
      </c>
      <c r="L161" s="7" t="str">
        <f t="shared" si="46"/>
        <v>.</v>
      </c>
      <c r="M161" s="7" t="s">
        <v>14</v>
      </c>
      <c r="N161" s="1">
        <v>0</v>
      </c>
      <c r="O161" s="1">
        <v>0</v>
      </c>
      <c r="P161" s="1">
        <v>0</v>
      </c>
      <c r="Q161" s="1">
        <v>69.674007799999998</v>
      </c>
      <c r="R161" s="1">
        <v>4685.5770249999996</v>
      </c>
      <c r="S161" s="15">
        <f t="shared" si="47"/>
        <v>44.29</v>
      </c>
      <c r="T161" s="7">
        <f t="shared" si="48"/>
        <v>109.39</v>
      </c>
      <c r="U161">
        <f t="shared" si="55"/>
        <v>42</v>
      </c>
      <c r="V161">
        <f t="shared" si="56"/>
        <v>103.74</v>
      </c>
      <c r="W161">
        <f t="shared" si="57"/>
        <v>86.289999999999992</v>
      </c>
      <c r="X161">
        <f t="shared" si="58"/>
        <v>213.13</v>
      </c>
      <c r="Y161">
        <f t="shared" si="49"/>
        <v>627.06607020000001</v>
      </c>
      <c r="Z161">
        <f t="shared" si="50"/>
        <v>836.08809359999998</v>
      </c>
      <c r="AA161">
        <f t="shared" si="51"/>
        <v>1045.1101169999999</v>
      </c>
      <c r="AB161">
        <f t="shared" si="52"/>
        <v>1546.2404182499999</v>
      </c>
      <c r="AC161">
        <f t="shared" si="53"/>
        <v>2061.6538909999999</v>
      </c>
      <c r="AD161">
        <f t="shared" si="54"/>
        <v>2577.0673637499999</v>
      </c>
      <c r="AE161">
        <f t="shared" si="59"/>
        <v>540.77607020000005</v>
      </c>
      <c r="AF161">
        <f t="shared" si="60"/>
        <v>749.79809360000002</v>
      </c>
      <c r="AG161">
        <f t="shared" si="61"/>
        <v>958.82011699999998</v>
      </c>
      <c r="AH161">
        <f t="shared" si="62"/>
        <v>1333.1104182499998</v>
      </c>
      <c r="AI161">
        <f t="shared" si="63"/>
        <v>1848.5238909999998</v>
      </c>
      <c r="AJ161">
        <f t="shared" si="64"/>
        <v>2363.9373637499998</v>
      </c>
      <c r="AO161" t="e">
        <f>_xlfn.CONCAT(A161," ",B161," ",C161," ",#REF!," ",E161," ",F161," ",G161," ",H161," ",I161," ",N161," ",O161," ",P161," ",Q161," ",R161," ",AE161," ",AF161," ",AG161," ",AH161," ",AI161," ",AJ161)</f>
        <v>#REF!</v>
      </c>
    </row>
    <row r="162" spans="1:41" x14ac:dyDescent="0.35">
      <c r="A162" s="1" t="s">
        <v>18</v>
      </c>
      <c r="B162" s="1">
        <v>2020</v>
      </c>
      <c r="C162" s="1">
        <v>3</v>
      </c>
      <c r="D162" s="1">
        <v>209</v>
      </c>
      <c r="E162" s="1">
        <v>2</v>
      </c>
      <c r="F162" s="1">
        <v>9</v>
      </c>
      <c r="G162" s="15">
        <v>100</v>
      </c>
      <c r="H162" s="1" t="s">
        <v>17</v>
      </c>
      <c r="I162" s="1" t="s">
        <v>27</v>
      </c>
      <c r="J162" s="7">
        <v>150</v>
      </c>
      <c r="K162" s="7">
        <f t="shared" si="45"/>
        <v>326.08695652173913</v>
      </c>
      <c r="L162" s="7">
        <f t="shared" si="46"/>
        <v>366.10671936758894</v>
      </c>
      <c r="M162" s="7" t="s">
        <v>14</v>
      </c>
      <c r="N162" s="1">
        <v>0</v>
      </c>
      <c r="O162" s="1">
        <v>0</v>
      </c>
      <c r="P162" s="1">
        <v>0</v>
      </c>
      <c r="Q162" s="1">
        <v>70.172599329999997</v>
      </c>
      <c r="R162" s="1">
        <v>4719.1073050000005</v>
      </c>
      <c r="S162" s="15">
        <f t="shared" si="47"/>
        <v>44.29</v>
      </c>
      <c r="T162" s="7">
        <f t="shared" si="48"/>
        <v>109.39</v>
      </c>
      <c r="U162">
        <f t="shared" si="55"/>
        <v>0</v>
      </c>
      <c r="V162">
        <f t="shared" si="56"/>
        <v>0</v>
      </c>
      <c r="W162">
        <f t="shared" si="57"/>
        <v>44.29</v>
      </c>
      <c r="X162">
        <f t="shared" si="58"/>
        <v>109.39</v>
      </c>
      <c r="Y162">
        <f t="shared" si="49"/>
        <v>631.55339397</v>
      </c>
      <c r="Z162">
        <f t="shared" si="50"/>
        <v>842.07119195999996</v>
      </c>
      <c r="AA162">
        <f t="shared" si="51"/>
        <v>1052.58898995</v>
      </c>
      <c r="AB162">
        <f t="shared" si="52"/>
        <v>1557.3054106500001</v>
      </c>
      <c r="AC162">
        <f t="shared" si="53"/>
        <v>2076.4072142</v>
      </c>
      <c r="AD162">
        <f t="shared" si="54"/>
        <v>2595.5090177500006</v>
      </c>
      <c r="AE162">
        <f t="shared" si="59"/>
        <v>545.26339397000004</v>
      </c>
      <c r="AF162">
        <f t="shared" si="60"/>
        <v>755.78119196</v>
      </c>
      <c r="AG162">
        <f t="shared" si="61"/>
        <v>966.29898995000008</v>
      </c>
      <c r="AH162">
        <f t="shared" si="62"/>
        <v>1344.1754106500002</v>
      </c>
      <c r="AI162">
        <f t="shared" si="63"/>
        <v>1863.2772141999999</v>
      </c>
      <c r="AJ162">
        <f t="shared" si="64"/>
        <v>2382.3790177500005</v>
      </c>
      <c r="AO162" t="e">
        <f>_xlfn.CONCAT(A162," ",B162," ",C162," ",#REF!," ",E162," ",F162," ",G162," ",H162," ",I162," ",N162," ",O162," ",P162," ",Q162," ",R162," ",AE162," ",AF162," ",AG162," ",AH162," ",AI162," ",AJ162)</f>
        <v>#REF!</v>
      </c>
    </row>
    <row r="163" spans="1:41" x14ac:dyDescent="0.35">
      <c r="A163" s="1" t="s">
        <v>18</v>
      </c>
      <c r="B163" s="1">
        <v>2020</v>
      </c>
      <c r="C163" s="1">
        <v>3</v>
      </c>
      <c r="D163" s="1">
        <v>210</v>
      </c>
      <c r="E163" s="1">
        <v>2</v>
      </c>
      <c r="F163" s="1">
        <v>3</v>
      </c>
      <c r="G163" s="15">
        <v>100</v>
      </c>
      <c r="H163" s="1" t="s">
        <v>15</v>
      </c>
      <c r="I163" s="1" t="s">
        <v>30</v>
      </c>
      <c r="J163" s="7" t="s">
        <v>14</v>
      </c>
      <c r="K163" s="7" t="str">
        <f t="shared" si="45"/>
        <v>.</v>
      </c>
      <c r="L163" s="7" t="str">
        <f t="shared" si="46"/>
        <v>.</v>
      </c>
      <c r="M163" s="7" t="s">
        <v>16</v>
      </c>
      <c r="N163" s="1">
        <v>0</v>
      </c>
      <c r="O163" s="1">
        <v>0</v>
      </c>
      <c r="P163" s="1">
        <v>0</v>
      </c>
      <c r="Q163" s="1">
        <v>75.735127879999993</v>
      </c>
      <c r="R163" s="1">
        <v>5093.1873500000002</v>
      </c>
      <c r="S163" s="15">
        <f t="shared" si="47"/>
        <v>44.29</v>
      </c>
      <c r="T163" s="7">
        <f t="shared" si="48"/>
        <v>109.39</v>
      </c>
      <c r="U163">
        <f t="shared" si="55"/>
        <v>0</v>
      </c>
      <c r="V163">
        <f t="shared" si="56"/>
        <v>0</v>
      </c>
      <c r="W163">
        <f t="shared" si="57"/>
        <v>44.29</v>
      </c>
      <c r="X163">
        <f t="shared" si="58"/>
        <v>109.39</v>
      </c>
      <c r="Y163">
        <f t="shared" si="49"/>
        <v>681.61615091999988</v>
      </c>
      <c r="Z163">
        <f t="shared" si="50"/>
        <v>908.82153455999992</v>
      </c>
      <c r="AA163">
        <f t="shared" si="51"/>
        <v>1136.0269182</v>
      </c>
      <c r="AB163">
        <f t="shared" si="52"/>
        <v>1680.7518255000002</v>
      </c>
      <c r="AC163">
        <f t="shared" si="53"/>
        <v>2241.002434</v>
      </c>
      <c r="AD163">
        <f t="shared" si="54"/>
        <v>2801.2530425000004</v>
      </c>
      <c r="AE163">
        <f t="shared" si="59"/>
        <v>595.32615091999992</v>
      </c>
      <c r="AF163">
        <f t="shared" si="60"/>
        <v>822.53153455999995</v>
      </c>
      <c r="AG163">
        <f t="shared" si="61"/>
        <v>1049.7369182</v>
      </c>
      <c r="AH163">
        <f t="shared" si="62"/>
        <v>1467.6218255000003</v>
      </c>
      <c r="AI163">
        <f t="shared" si="63"/>
        <v>2027.8724339999999</v>
      </c>
      <c r="AJ163">
        <f t="shared" si="64"/>
        <v>2588.1230425000003</v>
      </c>
      <c r="AO163" t="e">
        <f>_xlfn.CONCAT(A163," ",B163," ",C163," ",#REF!," ",E163," ",F163," ",G163," ",H163," ",I163," ",N163," ",O163," ",P163," ",Q163," ",R163," ",AE163," ",AF163," ",AG163," ",AH163," ",AI163," ",AJ163)</f>
        <v>#REF!</v>
      </c>
    </row>
    <row r="164" spans="1:41" x14ac:dyDescent="0.35">
      <c r="A164" s="1" t="s">
        <v>18</v>
      </c>
      <c r="B164" s="1">
        <v>2020</v>
      </c>
      <c r="C164" s="1">
        <v>3</v>
      </c>
      <c r="D164" s="1">
        <v>211</v>
      </c>
      <c r="E164" s="1">
        <v>2</v>
      </c>
      <c r="F164" s="1">
        <v>16</v>
      </c>
      <c r="G164" s="15">
        <v>160</v>
      </c>
      <c r="H164" s="1" t="s">
        <v>17</v>
      </c>
      <c r="I164" s="1" t="s">
        <v>28</v>
      </c>
      <c r="J164" s="7">
        <v>150</v>
      </c>
      <c r="K164" s="7">
        <f t="shared" si="45"/>
        <v>326.08695652173913</v>
      </c>
      <c r="L164" s="7">
        <f t="shared" si="46"/>
        <v>366.10671936758894</v>
      </c>
      <c r="M164" s="7" t="s">
        <v>14</v>
      </c>
      <c r="N164" s="1">
        <v>0</v>
      </c>
      <c r="O164" s="1">
        <v>0</v>
      </c>
      <c r="P164" s="1">
        <v>0</v>
      </c>
      <c r="Q164" s="1">
        <v>69.543408869999993</v>
      </c>
      <c r="R164" s="1">
        <v>4676.7942460000004</v>
      </c>
      <c r="S164" s="15">
        <f t="shared" si="47"/>
        <v>70.86</v>
      </c>
      <c r="T164" s="7">
        <f t="shared" si="48"/>
        <v>175.02</v>
      </c>
      <c r="U164">
        <f t="shared" si="55"/>
        <v>17.875</v>
      </c>
      <c r="V164">
        <f t="shared" si="56"/>
        <v>44.15</v>
      </c>
      <c r="W164">
        <f t="shared" si="57"/>
        <v>88.734999999999999</v>
      </c>
      <c r="X164">
        <f t="shared" si="58"/>
        <v>219.17000000000002</v>
      </c>
      <c r="Y164">
        <f t="shared" si="49"/>
        <v>625.89067982999995</v>
      </c>
      <c r="Z164">
        <f t="shared" si="50"/>
        <v>834.52090643999986</v>
      </c>
      <c r="AA164">
        <f t="shared" si="51"/>
        <v>1043.15113305</v>
      </c>
      <c r="AB164">
        <f t="shared" si="52"/>
        <v>1543.3421011800001</v>
      </c>
      <c r="AC164">
        <f t="shared" si="53"/>
        <v>2057.7894682400001</v>
      </c>
      <c r="AD164">
        <f t="shared" si="54"/>
        <v>2572.2368353000006</v>
      </c>
      <c r="AE164">
        <f t="shared" si="59"/>
        <v>539.60067982999999</v>
      </c>
      <c r="AF164">
        <f t="shared" si="60"/>
        <v>748.2309064399999</v>
      </c>
      <c r="AG164">
        <f t="shared" si="61"/>
        <v>956.86113305000003</v>
      </c>
      <c r="AH164">
        <f t="shared" si="62"/>
        <v>1330.21210118</v>
      </c>
      <c r="AI164">
        <f t="shared" si="63"/>
        <v>1844.65946824</v>
      </c>
      <c r="AJ164">
        <f t="shared" si="64"/>
        <v>2359.1068353000005</v>
      </c>
      <c r="AO164" t="e">
        <f>_xlfn.CONCAT(A164," ",B164," ",C164," ",#REF!," ",E164," ",F164," ",G164," ",H164," ",I164," ",N164," ",O164," ",P164," ",Q164," ",R164," ",AE164," ",AF164," ",AG164," ",AH164," ",AI164," ",AJ164)</f>
        <v>#REF!</v>
      </c>
    </row>
    <row r="165" spans="1:41" x14ac:dyDescent="0.35">
      <c r="A165" s="1" t="s">
        <v>18</v>
      </c>
      <c r="B165" s="1">
        <v>2020</v>
      </c>
      <c r="C165" s="1">
        <v>3</v>
      </c>
      <c r="D165" s="1">
        <v>212</v>
      </c>
      <c r="E165" s="1">
        <v>2</v>
      </c>
      <c r="F165" s="1">
        <v>11</v>
      </c>
      <c r="G165" s="15">
        <v>100</v>
      </c>
      <c r="H165" s="1" t="s">
        <v>17</v>
      </c>
      <c r="I165" s="1" t="s">
        <v>30</v>
      </c>
      <c r="J165" s="7">
        <v>150</v>
      </c>
      <c r="K165" s="7">
        <f t="shared" si="45"/>
        <v>326.08695652173913</v>
      </c>
      <c r="L165" s="7">
        <f t="shared" si="46"/>
        <v>366.10671936758894</v>
      </c>
      <c r="M165" s="7" t="s">
        <v>16</v>
      </c>
      <c r="N165" s="1">
        <v>0</v>
      </c>
      <c r="O165" s="1">
        <v>0</v>
      </c>
      <c r="P165" s="1">
        <v>0</v>
      </c>
      <c r="Q165" s="1">
        <v>67.921546329999998</v>
      </c>
      <c r="R165" s="1">
        <v>4567.7239900000004</v>
      </c>
      <c r="S165" s="15">
        <f t="shared" si="47"/>
        <v>44.29</v>
      </c>
      <c r="T165" s="7">
        <f t="shared" si="48"/>
        <v>109.39</v>
      </c>
      <c r="U165">
        <f t="shared" si="55"/>
        <v>0</v>
      </c>
      <c r="V165">
        <f t="shared" si="56"/>
        <v>0</v>
      </c>
      <c r="W165">
        <f t="shared" si="57"/>
        <v>44.29</v>
      </c>
      <c r="X165">
        <f t="shared" si="58"/>
        <v>109.39</v>
      </c>
      <c r="Y165">
        <f t="shared" si="49"/>
        <v>611.29391696999994</v>
      </c>
      <c r="Z165">
        <f t="shared" si="50"/>
        <v>815.05855595999992</v>
      </c>
      <c r="AA165">
        <f t="shared" si="51"/>
        <v>1018.82319495</v>
      </c>
      <c r="AB165">
        <f t="shared" si="52"/>
        <v>1507.3489167000002</v>
      </c>
      <c r="AC165">
        <f t="shared" si="53"/>
        <v>2009.7985556000001</v>
      </c>
      <c r="AD165">
        <f t="shared" si="54"/>
        <v>2512.2481945000004</v>
      </c>
      <c r="AE165">
        <f t="shared" si="59"/>
        <v>525.00391696999998</v>
      </c>
      <c r="AF165">
        <f t="shared" si="60"/>
        <v>728.76855595999996</v>
      </c>
      <c r="AG165">
        <f t="shared" si="61"/>
        <v>932.53319495000005</v>
      </c>
      <c r="AH165">
        <f t="shared" si="62"/>
        <v>1294.2189167000001</v>
      </c>
      <c r="AI165">
        <f t="shared" si="63"/>
        <v>1796.6685556000002</v>
      </c>
      <c r="AJ165">
        <f t="shared" si="64"/>
        <v>2299.1181945000003</v>
      </c>
      <c r="AO165" t="e">
        <f>_xlfn.CONCAT(A165," ",B165," ",C165," ",#REF!," ",E165," ",F165," ",G165," ",H165," ",I165," ",N165," ",O165," ",P165," ",Q165," ",R165," ",AE165," ",AF165," ",AG165," ",AH165," ",AI165," ",AJ165)</f>
        <v>#REF!</v>
      </c>
    </row>
    <row r="166" spans="1:41" x14ac:dyDescent="0.35">
      <c r="A166" s="1" t="s">
        <v>18</v>
      </c>
      <c r="B166" s="1">
        <v>2020</v>
      </c>
      <c r="C166" s="1">
        <v>3</v>
      </c>
      <c r="D166" s="1">
        <v>213</v>
      </c>
      <c r="E166" s="1">
        <v>2</v>
      </c>
      <c r="F166" s="1">
        <v>12</v>
      </c>
      <c r="G166" s="15">
        <v>100</v>
      </c>
      <c r="H166" s="1" t="s">
        <v>17</v>
      </c>
      <c r="I166" s="1" t="s">
        <v>28</v>
      </c>
      <c r="J166" s="7">
        <v>150</v>
      </c>
      <c r="K166" s="7">
        <f t="shared" si="45"/>
        <v>326.08695652173913</v>
      </c>
      <c r="L166" s="7">
        <f t="shared" si="46"/>
        <v>366.10671936758894</v>
      </c>
      <c r="M166" s="7" t="s">
        <v>14</v>
      </c>
      <c r="N166" s="1">
        <v>2.1739130430000002</v>
      </c>
      <c r="O166" s="1">
        <v>3</v>
      </c>
      <c r="P166" s="1">
        <v>2.17</v>
      </c>
      <c r="Q166" s="1">
        <v>73.06034837</v>
      </c>
      <c r="R166" s="1">
        <v>4913.3084280000003</v>
      </c>
      <c r="S166" s="15">
        <f t="shared" si="47"/>
        <v>44.29</v>
      </c>
      <c r="T166" s="7">
        <f t="shared" si="48"/>
        <v>109.39</v>
      </c>
      <c r="U166">
        <f t="shared" si="55"/>
        <v>17.875</v>
      </c>
      <c r="V166">
        <f t="shared" si="56"/>
        <v>44.15</v>
      </c>
      <c r="W166">
        <f t="shared" si="57"/>
        <v>62.164999999999999</v>
      </c>
      <c r="X166">
        <f t="shared" si="58"/>
        <v>153.54</v>
      </c>
      <c r="Y166">
        <f t="shared" si="49"/>
        <v>657.54313533000004</v>
      </c>
      <c r="Z166">
        <f t="shared" si="50"/>
        <v>876.72418044000005</v>
      </c>
      <c r="AA166">
        <f t="shared" si="51"/>
        <v>1095.9052255500001</v>
      </c>
      <c r="AB166">
        <f t="shared" si="52"/>
        <v>1621.3917812400002</v>
      </c>
      <c r="AC166">
        <f t="shared" si="53"/>
        <v>2161.8557083200003</v>
      </c>
      <c r="AD166">
        <f t="shared" si="54"/>
        <v>2702.3196354000002</v>
      </c>
      <c r="AE166">
        <f t="shared" si="59"/>
        <v>571.25313533000008</v>
      </c>
      <c r="AF166">
        <f t="shared" si="60"/>
        <v>790.43418044000009</v>
      </c>
      <c r="AG166">
        <f t="shared" si="61"/>
        <v>1009.6152255500001</v>
      </c>
      <c r="AH166">
        <f t="shared" si="62"/>
        <v>1408.2617812400003</v>
      </c>
      <c r="AI166">
        <f t="shared" si="63"/>
        <v>1948.7257083200002</v>
      </c>
      <c r="AJ166">
        <f t="shared" si="64"/>
        <v>2489.1896354</v>
      </c>
      <c r="AO166" t="e">
        <f>_xlfn.CONCAT(A166," ",B166," ",C166," ",#REF!," ",E166," ",F166," ",G166," ",H166," ",I166," ",N166," ",O166," ",P166," ",Q166," ",R166," ",AE166," ",AF166," ",AG166," ",AH166," ",AI166," ",AJ166)</f>
        <v>#REF!</v>
      </c>
    </row>
    <row r="167" spans="1:41" x14ac:dyDescent="0.35">
      <c r="A167" s="1" t="s">
        <v>18</v>
      </c>
      <c r="B167" s="1">
        <v>2020</v>
      </c>
      <c r="C167" s="1">
        <v>3</v>
      </c>
      <c r="D167" s="1">
        <v>214</v>
      </c>
      <c r="E167" s="1">
        <v>2</v>
      </c>
      <c r="F167" s="1">
        <v>1</v>
      </c>
      <c r="G167" s="15">
        <v>100</v>
      </c>
      <c r="H167" s="1" t="s">
        <v>15</v>
      </c>
      <c r="I167" s="1" t="s">
        <v>27</v>
      </c>
      <c r="J167" s="7" t="s">
        <v>14</v>
      </c>
      <c r="K167" s="7" t="str">
        <f t="shared" si="45"/>
        <v>.</v>
      </c>
      <c r="L167" s="7" t="str">
        <f t="shared" si="46"/>
        <v>.</v>
      </c>
      <c r="M167" s="7" t="s">
        <v>14</v>
      </c>
      <c r="N167" s="1">
        <v>0</v>
      </c>
      <c r="O167" s="1">
        <v>0</v>
      </c>
      <c r="P167" s="1">
        <v>0</v>
      </c>
      <c r="Q167" s="1">
        <v>71.794404650000004</v>
      </c>
      <c r="R167" s="1">
        <v>4828.1737130000001</v>
      </c>
      <c r="S167" s="15">
        <f t="shared" si="47"/>
        <v>44.29</v>
      </c>
      <c r="T167" s="7">
        <f t="shared" si="48"/>
        <v>109.39</v>
      </c>
      <c r="U167">
        <f t="shared" si="55"/>
        <v>0</v>
      </c>
      <c r="V167">
        <f t="shared" si="56"/>
        <v>0</v>
      </c>
      <c r="W167">
        <f t="shared" si="57"/>
        <v>44.29</v>
      </c>
      <c r="X167">
        <f t="shared" si="58"/>
        <v>109.39</v>
      </c>
      <c r="Y167">
        <f t="shared" si="49"/>
        <v>646.14964185000008</v>
      </c>
      <c r="Z167">
        <f t="shared" si="50"/>
        <v>861.53285580000011</v>
      </c>
      <c r="AA167">
        <f t="shared" si="51"/>
        <v>1076.9160697500001</v>
      </c>
      <c r="AB167">
        <f t="shared" si="52"/>
        <v>1593.2973252900001</v>
      </c>
      <c r="AC167">
        <f t="shared" si="53"/>
        <v>2124.39643372</v>
      </c>
      <c r="AD167">
        <f t="shared" si="54"/>
        <v>2655.4955421500003</v>
      </c>
      <c r="AE167">
        <f t="shared" si="59"/>
        <v>559.85964185000012</v>
      </c>
      <c r="AF167">
        <f t="shared" si="60"/>
        <v>775.24285580000014</v>
      </c>
      <c r="AG167">
        <f t="shared" si="61"/>
        <v>990.62606975000017</v>
      </c>
      <c r="AH167">
        <f t="shared" si="62"/>
        <v>1380.16732529</v>
      </c>
      <c r="AI167">
        <f t="shared" si="63"/>
        <v>1911.2664337199999</v>
      </c>
      <c r="AJ167">
        <f t="shared" si="64"/>
        <v>2442.3655421500002</v>
      </c>
      <c r="AO167" t="e">
        <f>_xlfn.CONCAT(A167," ",B167," ",C167," ",#REF!," ",E167," ",F167," ",G167," ",H167," ",I167," ",N167," ",O167," ",P167," ",Q167," ",R167," ",AE167," ",AF167," ",AG167," ",AH167," ",AI167," ",AJ167)</f>
        <v>#REF!</v>
      </c>
    </row>
    <row r="168" spans="1:41" x14ac:dyDescent="0.35">
      <c r="A168" s="1" t="s">
        <v>18</v>
      </c>
      <c r="B168" s="1">
        <v>2020</v>
      </c>
      <c r="C168" s="1">
        <v>3</v>
      </c>
      <c r="D168" s="1">
        <v>215</v>
      </c>
      <c r="E168" s="1">
        <v>2</v>
      </c>
      <c r="F168" s="1">
        <v>6</v>
      </c>
      <c r="G168" s="15">
        <v>160</v>
      </c>
      <c r="H168" s="1" t="s">
        <v>15</v>
      </c>
      <c r="I168" s="1" t="s">
        <v>29</v>
      </c>
      <c r="J168" s="7" t="s">
        <v>14</v>
      </c>
      <c r="K168" s="7" t="str">
        <f t="shared" si="45"/>
        <v>.</v>
      </c>
      <c r="L168" s="7" t="str">
        <f t="shared" si="46"/>
        <v>.</v>
      </c>
      <c r="M168" s="7" t="s">
        <v>14</v>
      </c>
      <c r="N168" s="1">
        <v>0</v>
      </c>
      <c r="O168" s="1">
        <v>0</v>
      </c>
      <c r="P168" s="1">
        <v>0</v>
      </c>
      <c r="Q168" s="1">
        <v>77.817071760000005</v>
      </c>
      <c r="R168" s="1">
        <v>5233.1980759999997</v>
      </c>
      <c r="S168" s="15">
        <f t="shared" si="47"/>
        <v>70.86</v>
      </c>
      <c r="T168" s="7">
        <f t="shared" si="48"/>
        <v>175.02</v>
      </c>
      <c r="U168">
        <f t="shared" si="55"/>
        <v>42</v>
      </c>
      <c r="V168">
        <f t="shared" si="56"/>
        <v>103.74</v>
      </c>
      <c r="W168">
        <f t="shared" si="57"/>
        <v>112.86</v>
      </c>
      <c r="X168">
        <f t="shared" si="58"/>
        <v>278.76</v>
      </c>
      <c r="Y168">
        <f t="shared" si="49"/>
        <v>700.35364584000001</v>
      </c>
      <c r="Z168">
        <f t="shared" si="50"/>
        <v>933.80486112000006</v>
      </c>
      <c r="AA168">
        <f t="shared" si="51"/>
        <v>1167.2560764</v>
      </c>
      <c r="AB168">
        <f t="shared" si="52"/>
        <v>1726.9553650799999</v>
      </c>
      <c r="AC168">
        <f t="shared" si="53"/>
        <v>2302.6071534399998</v>
      </c>
      <c r="AD168">
        <f t="shared" si="54"/>
        <v>2878.2589418000002</v>
      </c>
      <c r="AE168">
        <f t="shared" si="59"/>
        <v>614.06364584000005</v>
      </c>
      <c r="AF168">
        <f t="shared" si="60"/>
        <v>847.51486112000009</v>
      </c>
      <c r="AG168">
        <f t="shared" si="61"/>
        <v>1080.9660764</v>
      </c>
      <c r="AH168">
        <f t="shared" si="62"/>
        <v>1513.8253650799998</v>
      </c>
      <c r="AI168">
        <f t="shared" si="63"/>
        <v>2089.4771534399997</v>
      </c>
      <c r="AJ168">
        <f t="shared" si="64"/>
        <v>2665.1289418000001</v>
      </c>
      <c r="AO168" t="e">
        <f>_xlfn.CONCAT(A168," ",B168," ",C168," ",#REF!," ",E168," ",F168," ",G168," ",H168," ",I168," ",N168," ",O168," ",P168," ",Q168," ",R168," ",AE168," ",AF168," ",AG168," ",AH168," ",AI168," ",AJ168)</f>
        <v>#REF!</v>
      </c>
    </row>
    <row r="169" spans="1:41" x14ac:dyDescent="0.35">
      <c r="A169" s="1" t="s">
        <v>18</v>
      </c>
      <c r="B169" s="1">
        <v>2020</v>
      </c>
      <c r="C169" s="1">
        <v>3</v>
      </c>
      <c r="D169" s="1">
        <v>216</v>
      </c>
      <c r="E169" s="1">
        <v>2</v>
      </c>
      <c r="F169" s="1">
        <v>5</v>
      </c>
      <c r="G169" s="15">
        <v>160</v>
      </c>
      <c r="H169" s="1" t="s">
        <v>15</v>
      </c>
      <c r="I169" s="1" t="s">
        <v>27</v>
      </c>
      <c r="J169" s="7" t="s">
        <v>14</v>
      </c>
      <c r="K169" s="7" t="str">
        <f t="shared" si="45"/>
        <v>.</v>
      </c>
      <c r="L169" s="7" t="str">
        <f t="shared" si="46"/>
        <v>.</v>
      </c>
      <c r="M169" s="7" t="s">
        <v>14</v>
      </c>
      <c r="N169" s="1">
        <v>0</v>
      </c>
      <c r="O169" s="1">
        <v>0</v>
      </c>
      <c r="P169" s="1">
        <v>0</v>
      </c>
      <c r="Q169" s="1">
        <v>81.872228809999996</v>
      </c>
      <c r="R169" s="1">
        <v>5505.9073870000002</v>
      </c>
      <c r="S169" s="15">
        <f t="shared" si="47"/>
        <v>70.86</v>
      </c>
      <c r="T169" s="7">
        <f t="shared" si="48"/>
        <v>175.02</v>
      </c>
      <c r="U169">
        <f t="shared" si="55"/>
        <v>0</v>
      </c>
      <c r="V169">
        <f t="shared" si="56"/>
        <v>0</v>
      </c>
      <c r="W169">
        <f t="shared" si="57"/>
        <v>70.86</v>
      </c>
      <c r="X169">
        <f t="shared" si="58"/>
        <v>175.02</v>
      </c>
      <c r="Y169">
        <f t="shared" si="49"/>
        <v>736.85005928999999</v>
      </c>
      <c r="Z169">
        <f t="shared" si="50"/>
        <v>982.46674571999995</v>
      </c>
      <c r="AA169">
        <f t="shared" si="51"/>
        <v>1228.0834321499999</v>
      </c>
      <c r="AB169">
        <f t="shared" si="52"/>
        <v>1816.9494377100002</v>
      </c>
      <c r="AC169">
        <f t="shared" si="53"/>
        <v>2422.59925028</v>
      </c>
      <c r="AD169">
        <f t="shared" si="54"/>
        <v>3028.2490628500004</v>
      </c>
      <c r="AE169">
        <f t="shared" si="59"/>
        <v>650.56005929000003</v>
      </c>
      <c r="AF169">
        <f t="shared" si="60"/>
        <v>896.17674571999999</v>
      </c>
      <c r="AG169">
        <f t="shared" si="61"/>
        <v>1141.7934321499999</v>
      </c>
      <c r="AH169">
        <f t="shared" si="62"/>
        <v>1603.8194377100003</v>
      </c>
      <c r="AI169">
        <f t="shared" si="63"/>
        <v>2209.4692502799999</v>
      </c>
      <c r="AJ169">
        <f t="shared" si="64"/>
        <v>2815.1190628500003</v>
      </c>
      <c r="AO169" t="e">
        <f>_xlfn.CONCAT(A169," ",B169," ",C169," ",#REF!," ",E169," ",F169," ",G169," ",H169," ",I169," ",N169," ",O169," ",P169," ",Q169," ",R169," ",AE169," ",AF169," ",AG169," ",AH169," ",AI169," ",AJ169)</f>
        <v>#REF!</v>
      </c>
    </row>
    <row r="170" spans="1:41" x14ac:dyDescent="0.35">
      <c r="A170" s="1" t="s">
        <v>19</v>
      </c>
      <c r="B170" s="1">
        <v>2020</v>
      </c>
      <c r="C170" s="1">
        <v>4</v>
      </c>
      <c r="D170" s="15">
        <v>101</v>
      </c>
      <c r="E170" s="15">
        <v>1</v>
      </c>
      <c r="F170" s="15">
        <v>1</v>
      </c>
      <c r="G170" s="15">
        <v>100</v>
      </c>
      <c r="H170" s="1" t="s">
        <v>15</v>
      </c>
      <c r="I170" s="1" t="s">
        <v>27</v>
      </c>
      <c r="J170" s="7" t="s">
        <v>14</v>
      </c>
      <c r="K170" s="7" t="str">
        <f t="shared" si="45"/>
        <v>.</v>
      </c>
      <c r="L170" s="7" t="str">
        <f t="shared" si="46"/>
        <v>.</v>
      </c>
      <c r="M170" s="7" t="s">
        <v>14</v>
      </c>
      <c r="N170" s="1">
        <v>3.3333333330000001</v>
      </c>
      <c r="O170" s="1">
        <v>3</v>
      </c>
      <c r="P170" s="1">
        <v>3.3333333330000001</v>
      </c>
      <c r="Q170" s="1">
        <v>62.136995599999999</v>
      </c>
      <c r="R170" s="1">
        <v>4178.7129539999996</v>
      </c>
      <c r="S170" s="15">
        <f t="shared" si="47"/>
        <v>44.29</v>
      </c>
      <c r="T170" s="7">
        <f t="shared" si="48"/>
        <v>109.39</v>
      </c>
      <c r="U170">
        <f t="shared" si="55"/>
        <v>0</v>
      </c>
      <c r="V170">
        <f t="shared" si="56"/>
        <v>0</v>
      </c>
      <c r="W170">
        <f t="shared" si="57"/>
        <v>44.29</v>
      </c>
      <c r="X170">
        <f t="shared" si="58"/>
        <v>109.39</v>
      </c>
      <c r="Y170">
        <f t="shared" si="49"/>
        <v>559.23296040000002</v>
      </c>
      <c r="Z170">
        <f t="shared" si="50"/>
        <v>745.64394719999996</v>
      </c>
      <c r="AA170">
        <f t="shared" si="51"/>
        <v>932.054934</v>
      </c>
      <c r="AB170">
        <f t="shared" si="52"/>
        <v>1378.9752748199999</v>
      </c>
      <c r="AC170">
        <f t="shared" si="53"/>
        <v>1838.6336997599999</v>
      </c>
      <c r="AD170">
        <f t="shared" si="54"/>
        <v>2298.2921246999999</v>
      </c>
      <c r="AE170">
        <f t="shared" si="59"/>
        <v>472.94296040000006</v>
      </c>
      <c r="AF170">
        <f t="shared" si="60"/>
        <v>659.35394719999999</v>
      </c>
      <c r="AG170">
        <f t="shared" si="61"/>
        <v>845.76493400000004</v>
      </c>
      <c r="AH170">
        <f t="shared" si="62"/>
        <v>1165.8452748199998</v>
      </c>
      <c r="AI170">
        <f t="shared" si="63"/>
        <v>1625.50369976</v>
      </c>
      <c r="AJ170">
        <f t="shared" si="64"/>
        <v>2085.1621246999998</v>
      </c>
      <c r="AO170" t="e">
        <f>_xlfn.CONCAT(A170," ",B170," ",C170," ",#REF!," ",E170," ",F170," ",G170," ",H170," ",I170," ",N170," ",O170," ",P170," ",Q170," ",R170," ",AE170," ",AF170," ",AG170," ",AH170," ",AI170," ",AJ170)</f>
        <v>#REF!</v>
      </c>
    </row>
    <row r="171" spans="1:41" x14ac:dyDescent="0.35">
      <c r="A171" s="1" t="s">
        <v>19</v>
      </c>
      <c r="B171" s="1">
        <v>2020</v>
      </c>
      <c r="C171" s="1">
        <v>4</v>
      </c>
      <c r="D171" s="15">
        <v>102</v>
      </c>
      <c r="E171" s="15">
        <v>1</v>
      </c>
      <c r="F171" s="15">
        <v>2</v>
      </c>
      <c r="G171" s="15">
        <v>100</v>
      </c>
      <c r="H171" s="1" t="s">
        <v>15</v>
      </c>
      <c r="I171" s="1" t="s">
        <v>29</v>
      </c>
      <c r="J171" s="7" t="s">
        <v>14</v>
      </c>
      <c r="K171" s="7" t="str">
        <f t="shared" si="45"/>
        <v>.</v>
      </c>
      <c r="L171" s="7" t="str">
        <f t="shared" si="46"/>
        <v>.</v>
      </c>
      <c r="M171" s="7" t="s">
        <v>14</v>
      </c>
      <c r="N171" s="1">
        <v>10</v>
      </c>
      <c r="O171" s="1">
        <v>3</v>
      </c>
      <c r="P171" s="1">
        <v>10</v>
      </c>
      <c r="Q171" s="1">
        <v>59.534645599999998</v>
      </c>
      <c r="R171" s="1">
        <v>4003.704917</v>
      </c>
      <c r="S171" s="15">
        <f t="shared" si="47"/>
        <v>44.29</v>
      </c>
      <c r="T171" s="7">
        <f t="shared" si="48"/>
        <v>109.39</v>
      </c>
      <c r="U171">
        <f t="shared" si="55"/>
        <v>42</v>
      </c>
      <c r="V171">
        <f t="shared" si="56"/>
        <v>103.74</v>
      </c>
      <c r="W171">
        <f t="shared" si="57"/>
        <v>86.289999999999992</v>
      </c>
      <c r="X171">
        <f t="shared" si="58"/>
        <v>213.13</v>
      </c>
      <c r="Y171">
        <f t="shared" si="49"/>
        <v>535.81181040000001</v>
      </c>
      <c r="Z171">
        <f t="shared" si="50"/>
        <v>714.41574719999994</v>
      </c>
      <c r="AA171">
        <f t="shared" si="51"/>
        <v>893.01968399999998</v>
      </c>
      <c r="AB171">
        <f t="shared" si="52"/>
        <v>1321.2226226100001</v>
      </c>
      <c r="AC171">
        <f t="shared" si="53"/>
        <v>1761.63016348</v>
      </c>
      <c r="AD171">
        <f t="shared" si="54"/>
        <v>2202.0377043500002</v>
      </c>
      <c r="AE171">
        <f t="shared" si="59"/>
        <v>449.52181040000005</v>
      </c>
      <c r="AF171">
        <f t="shared" si="60"/>
        <v>628.12574719999998</v>
      </c>
      <c r="AG171">
        <f t="shared" si="61"/>
        <v>806.72968400000002</v>
      </c>
      <c r="AH171">
        <f t="shared" si="62"/>
        <v>1108.09262261</v>
      </c>
      <c r="AI171">
        <f t="shared" si="63"/>
        <v>1548.5001634800001</v>
      </c>
      <c r="AJ171">
        <f t="shared" si="64"/>
        <v>1988.9077043500001</v>
      </c>
      <c r="AO171" t="e">
        <f>_xlfn.CONCAT(A171," ",B171," ",C171," ",#REF!," ",E171," ",F171," ",G171," ",H171," ",I171," ",N171," ",O171," ",P171," ",Q171," ",R171," ",AE171," ",AF171," ",AG171," ",AH171," ",AI171," ",AJ171)</f>
        <v>#REF!</v>
      </c>
    </row>
    <row r="172" spans="1:41" x14ac:dyDescent="0.35">
      <c r="A172" s="1" t="s">
        <v>19</v>
      </c>
      <c r="B172" s="1">
        <v>2020</v>
      </c>
      <c r="C172" s="1">
        <v>4</v>
      </c>
      <c r="D172" s="15">
        <v>103</v>
      </c>
      <c r="E172" s="15">
        <v>1</v>
      </c>
      <c r="F172" s="15">
        <v>3</v>
      </c>
      <c r="G172" s="15">
        <v>100</v>
      </c>
      <c r="H172" s="1" t="s">
        <v>15</v>
      </c>
      <c r="I172" s="1" t="s">
        <v>30</v>
      </c>
      <c r="J172" s="7" t="s">
        <v>14</v>
      </c>
      <c r="K172" s="7" t="str">
        <f t="shared" si="45"/>
        <v>.</v>
      </c>
      <c r="L172" s="7" t="str">
        <f t="shared" si="46"/>
        <v>.</v>
      </c>
      <c r="M172" s="7" t="s">
        <v>16</v>
      </c>
      <c r="N172" s="1">
        <v>0</v>
      </c>
      <c r="O172" s="1">
        <v>0</v>
      </c>
      <c r="P172" s="1">
        <v>0</v>
      </c>
      <c r="Q172" s="1">
        <v>63.010729900000001</v>
      </c>
      <c r="R172" s="1">
        <v>4237.4715859999997</v>
      </c>
      <c r="S172" s="15">
        <f t="shared" si="47"/>
        <v>44.29</v>
      </c>
      <c r="T172" s="7">
        <f t="shared" si="48"/>
        <v>109.39</v>
      </c>
      <c r="U172">
        <f t="shared" si="55"/>
        <v>0</v>
      </c>
      <c r="V172">
        <f t="shared" si="56"/>
        <v>0</v>
      </c>
      <c r="W172">
        <f t="shared" si="57"/>
        <v>44.29</v>
      </c>
      <c r="X172">
        <f t="shared" si="58"/>
        <v>109.39</v>
      </c>
      <c r="Y172">
        <f t="shared" si="49"/>
        <v>567.09656910000001</v>
      </c>
      <c r="Z172">
        <f t="shared" si="50"/>
        <v>756.12875880000001</v>
      </c>
      <c r="AA172">
        <f t="shared" si="51"/>
        <v>945.16094850000002</v>
      </c>
      <c r="AB172">
        <f t="shared" si="52"/>
        <v>1398.36562338</v>
      </c>
      <c r="AC172">
        <f t="shared" si="53"/>
        <v>1864.4874978399998</v>
      </c>
      <c r="AD172">
        <f t="shared" si="54"/>
        <v>2330.6093722999999</v>
      </c>
      <c r="AE172">
        <f t="shared" si="59"/>
        <v>480.80656910000005</v>
      </c>
      <c r="AF172">
        <f t="shared" si="60"/>
        <v>669.83875880000005</v>
      </c>
      <c r="AG172">
        <f t="shared" si="61"/>
        <v>858.87094850000005</v>
      </c>
      <c r="AH172">
        <f t="shared" si="62"/>
        <v>1185.2356233800001</v>
      </c>
      <c r="AI172">
        <f t="shared" si="63"/>
        <v>1651.3574978399997</v>
      </c>
      <c r="AJ172">
        <f t="shared" si="64"/>
        <v>2117.4793722999998</v>
      </c>
      <c r="AO172" t="e">
        <f>_xlfn.CONCAT(A172," ",B172," ",C172," ",#REF!," ",E172," ",F172," ",G172," ",H172," ",I172," ",N172," ",O172," ",P172," ",Q172," ",R172," ",AE172," ",AF172," ",AG172," ",AH172," ",AI172," ",AJ172)</f>
        <v>#REF!</v>
      </c>
    </row>
    <row r="173" spans="1:41" x14ac:dyDescent="0.35">
      <c r="A173" s="1" t="s">
        <v>19</v>
      </c>
      <c r="B173" s="1">
        <v>2020</v>
      </c>
      <c r="C173" s="1">
        <v>4</v>
      </c>
      <c r="D173" s="15">
        <v>104</v>
      </c>
      <c r="E173" s="15">
        <v>1</v>
      </c>
      <c r="F173" s="15">
        <v>4</v>
      </c>
      <c r="G173" s="15">
        <v>100</v>
      </c>
      <c r="H173" s="1" t="s">
        <v>15</v>
      </c>
      <c r="I173" s="1" t="s">
        <v>28</v>
      </c>
      <c r="J173" s="7" t="s">
        <v>14</v>
      </c>
      <c r="K173" s="7" t="str">
        <f t="shared" si="45"/>
        <v>.</v>
      </c>
      <c r="L173" s="7" t="str">
        <f t="shared" si="46"/>
        <v>.</v>
      </c>
      <c r="M173" s="7" t="s">
        <v>14</v>
      </c>
      <c r="N173" s="1">
        <v>0</v>
      </c>
      <c r="O173" s="1">
        <v>0</v>
      </c>
      <c r="P173" s="1">
        <v>0</v>
      </c>
      <c r="Q173" s="1">
        <v>62.435616799999998</v>
      </c>
      <c r="R173" s="1">
        <v>4198.7952299999997</v>
      </c>
      <c r="S173" s="15">
        <f t="shared" si="47"/>
        <v>44.29</v>
      </c>
      <c r="T173" s="7">
        <f t="shared" si="48"/>
        <v>109.39</v>
      </c>
      <c r="U173">
        <f t="shared" si="55"/>
        <v>17.875</v>
      </c>
      <c r="V173">
        <f t="shared" si="56"/>
        <v>44.15</v>
      </c>
      <c r="W173">
        <f t="shared" si="57"/>
        <v>62.164999999999999</v>
      </c>
      <c r="X173">
        <f t="shared" si="58"/>
        <v>153.54</v>
      </c>
      <c r="Y173">
        <f t="shared" si="49"/>
        <v>561.92055119999998</v>
      </c>
      <c r="Z173">
        <f t="shared" si="50"/>
        <v>749.22740160000001</v>
      </c>
      <c r="AA173">
        <f t="shared" si="51"/>
        <v>936.53425199999992</v>
      </c>
      <c r="AB173">
        <f t="shared" si="52"/>
        <v>1385.6024259000001</v>
      </c>
      <c r="AC173">
        <f t="shared" si="53"/>
        <v>1847.4699011999999</v>
      </c>
      <c r="AD173">
        <f t="shared" si="54"/>
        <v>2309.3373765000001</v>
      </c>
      <c r="AE173">
        <f t="shared" si="59"/>
        <v>475.63055120000001</v>
      </c>
      <c r="AF173">
        <f t="shared" si="60"/>
        <v>662.93740160000004</v>
      </c>
      <c r="AG173">
        <f t="shared" si="61"/>
        <v>850.24425199999996</v>
      </c>
      <c r="AH173">
        <f t="shared" si="62"/>
        <v>1172.4724259</v>
      </c>
      <c r="AI173">
        <f t="shared" si="63"/>
        <v>1634.3399012</v>
      </c>
      <c r="AJ173">
        <f t="shared" si="64"/>
        <v>2096.2073765</v>
      </c>
      <c r="AO173" t="e">
        <f>_xlfn.CONCAT(A173," ",B173," ",C173," ",#REF!," ",E173," ",F173," ",G173," ",H173," ",I173," ",N173," ",O173," ",P173," ",Q173," ",R173," ",AE173," ",AF173," ",AG173," ",AH173," ",AI173," ",AJ173)</f>
        <v>#REF!</v>
      </c>
    </row>
    <row r="174" spans="1:41" x14ac:dyDescent="0.35">
      <c r="A174" s="1" t="s">
        <v>19</v>
      </c>
      <c r="B174" s="1">
        <v>2020</v>
      </c>
      <c r="C174" s="1">
        <v>4</v>
      </c>
      <c r="D174" s="15">
        <v>201</v>
      </c>
      <c r="E174" s="15">
        <v>2</v>
      </c>
      <c r="F174" s="15">
        <v>3</v>
      </c>
      <c r="G174" s="15">
        <v>100</v>
      </c>
      <c r="H174" s="1" t="s">
        <v>15</v>
      </c>
      <c r="I174" s="1" t="s">
        <v>30</v>
      </c>
      <c r="J174" s="7" t="s">
        <v>14</v>
      </c>
      <c r="K174" s="7" t="str">
        <f t="shared" si="45"/>
        <v>.</v>
      </c>
      <c r="L174" s="7" t="str">
        <f t="shared" si="46"/>
        <v>.</v>
      </c>
      <c r="M174" s="7" t="s">
        <v>16</v>
      </c>
      <c r="N174" s="1">
        <v>0</v>
      </c>
      <c r="O174" s="1">
        <v>0</v>
      </c>
      <c r="P174" s="1">
        <v>0</v>
      </c>
      <c r="Q174" s="1">
        <v>58.070406499999997</v>
      </c>
      <c r="R174" s="1">
        <v>3905.234837</v>
      </c>
      <c r="S174" s="15">
        <f t="shared" si="47"/>
        <v>44.29</v>
      </c>
      <c r="T174" s="7">
        <f t="shared" si="48"/>
        <v>109.39</v>
      </c>
      <c r="U174">
        <f t="shared" si="55"/>
        <v>0</v>
      </c>
      <c r="V174">
        <f t="shared" si="56"/>
        <v>0</v>
      </c>
      <c r="W174">
        <f t="shared" si="57"/>
        <v>44.29</v>
      </c>
      <c r="X174">
        <f t="shared" si="58"/>
        <v>109.39</v>
      </c>
      <c r="Y174">
        <f t="shared" si="49"/>
        <v>522.63365850000002</v>
      </c>
      <c r="Z174">
        <f t="shared" si="50"/>
        <v>696.84487799999999</v>
      </c>
      <c r="AA174">
        <f t="shared" si="51"/>
        <v>871.05609749999996</v>
      </c>
      <c r="AB174">
        <f t="shared" si="52"/>
        <v>1288.72749621</v>
      </c>
      <c r="AC174">
        <f t="shared" si="53"/>
        <v>1718.30332828</v>
      </c>
      <c r="AD174">
        <f t="shared" si="54"/>
        <v>2147.8791603500003</v>
      </c>
      <c r="AE174">
        <f t="shared" si="59"/>
        <v>436.34365850000006</v>
      </c>
      <c r="AF174">
        <f t="shared" si="60"/>
        <v>610.55487800000003</v>
      </c>
      <c r="AG174">
        <f t="shared" si="61"/>
        <v>784.7660975</v>
      </c>
      <c r="AH174">
        <f t="shared" si="62"/>
        <v>1075.5974962099999</v>
      </c>
      <c r="AI174">
        <f t="shared" si="63"/>
        <v>1505.1733282800001</v>
      </c>
      <c r="AJ174">
        <f t="shared" si="64"/>
        <v>1934.7491603500002</v>
      </c>
      <c r="AO174" t="e">
        <f>_xlfn.CONCAT(A174," ",B174," ",C174," ",#REF!," ",E174," ",F174," ",G174," ",H174," ",I174," ",N174," ",O174," ",P174," ",Q174," ",R174," ",AE174," ",AF174," ",AG174," ",AH174," ",AI174," ",AJ174)</f>
        <v>#REF!</v>
      </c>
    </row>
    <row r="175" spans="1:41" x14ac:dyDescent="0.35">
      <c r="A175" s="1" t="s">
        <v>19</v>
      </c>
      <c r="B175" s="1">
        <v>2020</v>
      </c>
      <c r="C175" s="1">
        <v>4</v>
      </c>
      <c r="D175" s="15">
        <v>202</v>
      </c>
      <c r="E175" s="15">
        <v>2</v>
      </c>
      <c r="F175" s="15">
        <v>4</v>
      </c>
      <c r="G175" s="15">
        <v>100</v>
      </c>
      <c r="H175" s="1" t="s">
        <v>15</v>
      </c>
      <c r="I175" s="1" t="s">
        <v>28</v>
      </c>
      <c r="J175" s="7" t="s">
        <v>14</v>
      </c>
      <c r="K175" s="7" t="str">
        <f t="shared" si="45"/>
        <v>.</v>
      </c>
      <c r="L175" s="7" t="str">
        <f t="shared" si="46"/>
        <v>.</v>
      </c>
      <c r="M175" s="7" t="s">
        <v>14</v>
      </c>
      <c r="N175" s="1">
        <v>0</v>
      </c>
      <c r="O175" s="1">
        <v>0</v>
      </c>
      <c r="P175" s="1">
        <v>0</v>
      </c>
      <c r="Q175" s="1">
        <v>68.975563199999996</v>
      </c>
      <c r="R175" s="1">
        <v>4638.6066250000003</v>
      </c>
      <c r="S175" s="15">
        <f t="shared" si="47"/>
        <v>44.29</v>
      </c>
      <c r="T175" s="7">
        <f t="shared" si="48"/>
        <v>109.39</v>
      </c>
      <c r="U175">
        <f t="shared" si="55"/>
        <v>17.875</v>
      </c>
      <c r="V175">
        <f t="shared" si="56"/>
        <v>44.15</v>
      </c>
      <c r="W175">
        <f t="shared" si="57"/>
        <v>62.164999999999999</v>
      </c>
      <c r="X175">
        <f t="shared" si="58"/>
        <v>153.54</v>
      </c>
      <c r="Y175">
        <f t="shared" si="49"/>
        <v>620.78006879999998</v>
      </c>
      <c r="Z175">
        <f t="shared" si="50"/>
        <v>827.7067583999999</v>
      </c>
      <c r="AA175">
        <f t="shared" si="51"/>
        <v>1034.633448</v>
      </c>
      <c r="AB175">
        <f t="shared" si="52"/>
        <v>1530.7401862500001</v>
      </c>
      <c r="AC175">
        <f t="shared" si="53"/>
        <v>2040.9869150000002</v>
      </c>
      <c r="AD175">
        <f t="shared" si="54"/>
        <v>2551.2336437500003</v>
      </c>
      <c r="AE175">
        <f t="shared" si="59"/>
        <v>534.49006880000002</v>
      </c>
      <c r="AF175">
        <f t="shared" si="60"/>
        <v>741.41675839999994</v>
      </c>
      <c r="AG175">
        <f t="shared" si="61"/>
        <v>948.34344800000008</v>
      </c>
      <c r="AH175">
        <f t="shared" si="62"/>
        <v>1317.61018625</v>
      </c>
      <c r="AI175">
        <f t="shared" si="63"/>
        <v>1827.8569150000003</v>
      </c>
      <c r="AJ175">
        <f t="shared" si="64"/>
        <v>2338.1036437500002</v>
      </c>
      <c r="AO175" t="e">
        <f>_xlfn.CONCAT(A175," ",B175," ",C175," ",#REF!," ",E175," ",F175," ",G175," ",H175," ",I175," ",N175," ",O175," ",P175," ",Q175," ",R175," ",AE175," ",AF175," ",AG175," ",AH175," ",AI175," ",AJ175)</f>
        <v>#REF!</v>
      </c>
    </row>
    <row r="176" spans="1:41" x14ac:dyDescent="0.35">
      <c r="A176" s="1" t="s">
        <v>19</v>
      </c>
      <c r="B176" s="1">
        <v>2020</v>
      </c>
      <c r="C176" s="1">
        <v>4</v>
      </c>
      <c r="D176" s="15">
        <v>203</v>
      </c>
      <c r="E176" s="15">
        <v>2</v>
      </c>
      <c r="F176" s="15">
        <v>2</v>
      </c>
      <c r="G176" s="15">
        <v>100</v>
      </c>
      <c r="H176" s="1" t="s">
        <v>15</v>
      </c>
      <c r="I176" s="1" t="s">
        <v>29</v>
      </c>
      <c r="J176" s="7" t="s">
        <v>14</v>
      </c>
      <c r="K176" s="7" t="str">
        <f t="shared" si="45"/>
        <v>.</v>
      </c>
      <c r="L176" s="7" t="str">
        <f t="shared" si="46"/>
        <v>.</v>
      </c>
      <c r="M176" s="7" t="s">
        <v>14</v>
      </c>
      <c r="N176" s="1">
        <v>0</v>
      </c>
      <c r="O176" s="1">
        <v>0</v>
      </c>
      <c r="P176" s="1">
        <v>0</v>
      </c>
      <c r="Q176" s="1">
        <v>65.286778499999997</v>
      </c>
      <c r="R176" s="1">
        <v>4390.5358539999997</v>
      </c>
      <c r="S176" s="15">
        <f t="shared" si="47"/>
        <v>44.29</v>
      </c>
      <c r="T176" s="7">
        <f t="shared" si="48"/>
        <v>109.39</v>
      </c>
      <c r="U176">
        <f t="shared" si="55"/>
        <v>42</v>
      </c>
      <c r="V176">
        <f t="shared" si="56"/>
        <v>103.74</v>
      </c>
      <c r="W176">
        <f t="shared" si="57"/>
        <v>86.289999999999992</v>
      </c>
      <c r="X176">
        <f t="shared" si="58"/>
        <v>213.13</v>
      </c>
      <c r="Y176">
        <f t="shared" si="49"/>
        <v>587.58100649999994</v>
      </c>
      <c r="Z176">
        <f t="shared" si="50"/>
        <v>783.44134199999996</v>
      </c>
      <c r="AA176">
        <f t="shared" si="51"/>
        <v>979.30167749999998</v>
      </c>
      <c r="AB176">
        <f t="shared" si="52"/>
        <v>1448.87683182</v>
      </c>
      <c r="AC176">
        <f t="shared" si="53"/>
        <v>1931.8357757599999</v>
      </c>
      <c r="AD176">
        <f t="shared" si="54"/>
        <v>2414.7947196999999</v>
      </c>
      <c r="AE176">
        <f t="shared" si="59"/>
        <v>501.29100649999998</v>
      </c>
      <c r="AF176">
        <f t="shared" si="60"/>
        <v>697.151342</v>
      </c>
      <c r="AG176">
        <f t="shared" si="61"/>
        <v>893.01167750000002</v>
      </c>
      <c r="AH176">
        <f t="shared" si="62"/>
        <v>1235.7468318199999</v>
      </c>
      <c r="AI176">
        <f t="shared" si="63"/>
        <v>1718.7057757600001</v>
      </c>
      <c r="AJ176">
        <f t="shared" si="64"/>
        <v>2201.6647196999998</v>
      </c>
      <c r="AO176" t="e">
        <f>_xlfn.CONCAT(A176," ",B176," ",C176," ",#REF!," ",E176," ",F176," ",G176," ",H176," ",I176," ",N176," ",O176," ",P176," ",Q176," ",R176," ",AE176," ",AF176," ",AG176," ",AH176," ",AI176," ",AJ176)</f>
        <v>#REF!</v>
      </c>
    </row>
    <row r="177" spans="1:41" x14ac:dyDescent="0.35">
      <c r="A177" s="1" t="s">
        <v>19</v>
      </c>
      <c r="B177" s="1">
        <v>2020</v>
      </c>
      <c r="C177" s="1">
        <v>4</v>
      </c>
      <c r="D177" s="15">
        <v>204</v>
      </c>
      <c r="E177" s="15">
        <v>2</v>
      </c>
      <c r="F177" s="15">
        <v>1</v>
      </c>
      <c r="G177" s="15">
        <v>100</v>
      </c>
      <c r="H177" s="1" t="s">
        <v>15</v>
      </c>
      <c r="I177" s="1" t="s">
        <v>27</v>
      </c>
      <c r="J177" s="7" t="s">
        <v>14</v>
      </c>
      <c r="K177" s="7" t="str">
        <f t="shared" si="45"/>
        <v>.</v>
      </c>
      <c r="L177" s="7" t="str">
        <f t="shared" si="46"/>
        <v>.</v>
      </c>
      <c r="M177" s="7" t="s">
        <v>14</v>
      </c>
      <c r="N177" s="1">
        <v>0</v>
      </c>
      <c r="O177" s="1">
        <v>0</v>
      </c>
      <c r="P177" s="1">
        <v>0</v>
      </c>
      <c r="Q177" s="1">
        <v>65.253776299999998</v>
      </c>
      <c r="R177" s="1">
        <v>4388.3164559999996</v>
      </c>
      <c r="S177" s="15">
        <f t="shared" si="47"/>
        <v>44.29</v>
      </c>
      <c r="T177" s="7">
        <f t="shared" si="48"/>
        <v>109.39</v>
      </c>
      <c r="U177">
        <f t="shared" si="55"/>
        <v>0</v>
      </c>
      <c r="V177">
        <f t="shared" si="56"/>
        <v>0</v>
      </c>
      <c r="W177">
        <f t="shared" si="57"/>
        <v>44.29</v>
      </c>
      <c r="X177">
        <f t="shared" si="58"/>
        <v>109.39</v>
      </c>
      <c r="Y177">
        <f t="shared" si="49"/>
        <v>587.28398670000001</v>
      </c>
      <c r="Z177">
        <f t="shared" si="50"/>
        <v>783.04531559999998</v>
      </c>
      <c r="AA177">
        <f t="shared" si="51"/>
        <v>978.80664449999995</v>
      </c>
      <c r="AB177">
        <f t="shared" si="52"/>
        <v>1448.14443048</v>
      </c>
      <c r="AC177">
        <f t="shared" si="53"/>
        <v>1930.8592406399998</v>
      </c>
      <c r="AD177">
        <f t="shared" si="54"/>
        <v>2413.5740507999999</v>
      </c>
      <c r="AE177">
        <f t="shared" si="59"/>
        <v>500.99398670000005</v>
      </c>
      <c r="AF177">
        <f t="shared" si="60"/>
        <v>696.75531560000002</v>
      </c>
      <c r="AG177">
        <f t="shared" si="61"/>
        <v>892.51664449999998</v>
      </c>
      <c r="AH177">
        <f t="shared" si="62"/>
        <v>1235.0144304800001</v>
      </c>
      <c r="AI177">
        <f t="shared" si="63"/>
        <v>1717.7292406399997</v>
      </c>
      <c r="AJ177">
        <f t="shared" si="64"/>
        <v>2200.4440507999998</v>
      </c>
      <c r="AO177" t="e">
        <f>_xlfn.CONCAT(A177," ",B177," ",C177," ",#REF!," ",E177," ",F177," ",G177," ",H177," ",I177," ",N177," ",O177," ",P177," ",Q177," ",R177," ",AE177," ",AF177," ",AG177," ",AH177," ",AI177," ",AJ177)</f>
        <v>#REF!</v>
      </c>
    </row>
    <row r="178" spans="1:41" x14ac:dyDescent="0.35">
      <c r="A178" s="1" t="s">
        <v>19</v>
      </c>
      <c r="B178" s="1">
        <v>2020</v>
      </c>
      <c r="C178" s="1">
        <v>4</v>
      </c>
      <c r="D178" s="1">
        <v>301</v>
      </c>
      <c r="E178" s="1">
        <v>3</v>
      </c>
      <c r="F178" s="1">
        <v>3</v>
      </c>
      <c r="G178" s="15">
        <v>100</v>
      </c>
      <c r="H178" s="1" t="s">
        <v>15</v>
      </c>
      <c r="I178" s="1" t="s">
        <v>30</v>
      </c>
      <c r="J178" s="7" t="s">
        <v>14</v>
      </c>
      <c r="K178" s="7" t="str">
        <f t="shared" si="45"/>
        <v>.</v>
      </c>
      <c r="L178" s="7" t="str">
        <f t="shared" si="46"/>
        <v>.</v>
      </c>
      <c r="M178" s="7" t="s">
        <v>16</v>
      </c>
      <c r="N178" s="1">
        <v>6.6666666670000003</v>
      </c>
      <c r="O178" s="1">
        <v>3</v>
      </c>
      <c r="P178" s="1">
        <v>6.6666666670000003</v>
      </c>
      <c r="Q178" s="1">
        <v>66.675839999999994</v>
      </c>
      <c r="R178" s="1">
        <v>4483.9502400000001</v>
      </c>
      <c r="S178" s="15">
        <f t="shared" si="47"/>
        <v>44.29</v>
      </c>
      <c r="T178" s="7">
        <f t="shared" si="48"/>
        <v>109.39</v>
      </c>
      <c r="U178">
        <f t="shared" si="55"/>
        <v>0</v>
      </c>
      <c r="V178">
        <f t="shared" si="56"/>
        <v>0</v>
      </c>
      <c r="W178">
        <f t="shared" si="57"/>
        <v>44.29</v>
      </c>
      <c r="X178">
        <f t="shared" si="58"/>
        <v>109.39</v>
      </c>
      <c r="Y178">
        <f t="shared" si="49"/>
        <v>600.08255999999994</v>
      </c>
      <c r="Z178">
        <f t="shared" si="50"/>
        <v>800.11007999999993</v>
      </c>
      <c r="AA178">
        <f t="shared" si="51"/>
        <v>1000.1375999999999</v>
      </c>
      <c r="AB178">
        <f t="shared" si="52"/>
        <v>1479.7035792000001</v>
      </c>
      <c r="AC178">
        <f t="shared" si="53"/>
        <v>1972.9381056</v>
      </c>
      <c r="AD178">
        <f t="shared" si="54"/>
        <v>2466.1726320000002</v>
      </c>
      <c r="AE178">
        <f t="shared" si="59"/>
        <v>513.79255999999998</v>
      </c>
      <c r="AF178">
        <f t="shared" si="60"/>
        <v>713.82007999999996</v>
      </c>
      <c r="AG178">
        <f t="shared" si="61"/>
        <v>913.84759999999994</v>
      </c>
      <c r="AH178">
        <f t="shared" si="62"/>
        <v>1266.5735792</v>
      </c>
      <c r="AI178">
        <f t="shared" si="63"/>
        <v>1759.8081056000001</v>
      </c>
      <c r="AJ178">
        <f t="shared" si="64"/>
        <v>2253.0426320000001</v>
      </c>
      <c r="AO178" t="e">
        <f>_xlfn.CONCAT(A178," ",B178," ",C178," ",#REF!," ",E178," ",F178," ",G178," ",H178," ",I178," ",N178," ",O178," ",P178," ",Q178," ",R178," ",AE178," ",AF178," ",AG178," ",AH178," ",AI178," ",AJ178)</f>
        <v>#REF!</v>
      </c>
    </row>
    <row r="179" spans="1:41" x14ac:dyDescent="0.35">
      <c r="A179" s="1" t="s">
        <v>19</v>
      </c>
      <c r="B179" s="1">
        <v>2020</v>
      </c>
      <c r="C179" s="1">
        <v>4</v>
      </c>
      <c r="D179" s="1">
        <v>302</v>
      </c>
      <c r="E179" s="1">
        <v>3</v>
      </c>
      <c r="F179" s="1">
        <v>2</v>
      </c>
      <c r="G179" s="15">
        <v>100</v>
      </c>
      <c r="H179" s="1" t="s">
        <v>15</v>
      </c>
      <c r="I179" s="1" t="s">
        <v>29</v>
      </c>
      <c r="J179" s="7" t="s">
        <v>14</v>
      </c>
      <c r="K179" s="7" t="str">
        <f t="shared" si="45"/>
        <v>.</v>
      </c>
      <c r="L179" s="7" t="str">
        <f t="shared" si="46"/>
        <v>.</v>
      </c>
      <c r="M179" s="7" t="s">
        <v>14</v>
      </c>
      <c r="N179" s="1">
        <v>0</v>
      </c>
      <c r="O179" s="1">
        <v>0</v>
      </c>
      <c r="P179" s="1">
        <v>0</v>
      </c>
      <c r="Q179" s="1">
        <v>75.730330300000006</v>
      </c>
      <c r="R179" s="1">
        <v>5092.8647129999999</v>
      </c>
      <c r="S179" s="15">
        <f t="shared" si="47"/>
        <v>44.29</v>
      </c>
      <c r="T179" s="7">
        <f t="shared" si="48"/>
        <v>109.39</v>
      </c>
      <c r="U179">
        <f t="shared" si="55"/>
        <v>42</v>
      </c>
      <c r="V179">
        <f t="shared" si="56"/>
        <v>103.74</v>
      </c>
      <c r="W179">
        <f t="shared" si="57"/>
        <v>86.289999999999992</v>
      </c>
      <c r="X179">
        <f t="shared" si="58"/>
        <v>213.13</v>
      </c>
      <c r="Y179">
        <f t="shared" si="49"/>
        <v>681.57297270000004</v>
      </c>
      <c r="Z179">
        <f t="shared" si="50"/>
        <v>908.76396360000012</v>
      </c>
      <c r="AA179">
        <f t="shared" si="51"/>
        <v>1135.9549545</v>
      </c>
      <c r="AB179">
        <f t="shared" si="52"/>
        <v>1680.64535529</v>
      </c>
      <c r="AC179">
        <f t="shared" si="53"/>
        <v>2240.8604737199998</v>
      </c>
      <c r="AD179">
        <f t="shared" si="54"/>
        <v>2801.0755921500004</v>
      </c>
      <c r="AE179">
        <f t="shared" si="59"/>
        <v>595.28297270000007</v>
      </c>
      <c r="AF179">
        <f t="shared" si="60"/>
        <v>822.47396360000016</v>
      </c>
      <c r="AG179">
        <f t="shared" si="61"/>
        <v>1049.6649545</v>
      </c>
      <c r="AH179">
        <f t="shared" si="62"/>
        <v>1467.5153552900001</v>
      </c>
      <c r="AI179">
        <f t="shared" si="63"/>
        <v>2027.7304737199997</v>
      </c>
      <c r="AJ179">
        <f t="shared" si="64"/>
        <v>2587.9455921500003</v>
      </c>
      <c r="AO179" t="e">
        <f>_xlfn.CONCAT(A179," ",B179," ",C179," ",#REF!," ",E179," ",F179," ",G179," ",H179," ",I179," ",N179," ",O179," ",P179," ",Q179," ",R179," ",AE179," ",AF179," ",AG179," ",AH179," ",AI179," ",AJ179)</f>
        <v>#REF!</v>
      </c>
    </row>
    <row r="180" spans="1:41" x14ac:dyDescent="0.35">
      <c r="A180" s="1" t="s">
        <v>19</v>
      </c>
      <c r="B180" s="1">
        <v>2020</v>
      </c>
      <c r="C180" s="1">
        <v>4</v>
      </c>
      <c r="D180" s="1">
        <v>303</v>
      </c>
      <c r="E180" s="1">
        <v>3</v>
      </c>
      <c r="F180" s="1">
        <v>4</v>
      </c>
      <c r="G180" s="15">
        <v>100</v>
      </c>
      <c r="H180" s="1" t="s">
        <v>15</v>
      </c>
      <c r="I180" s="1" t="s">
        <v>28</v>
      </c>
      <c r="J180" s="7" t="s">
        <v>14</v>
      </c>
      <c r="K180" s="7" t="str">
        <f t="shared" si="45"/>
        <v>.</v>
      </c>
      <c r="L180" s="7" t="str">
        <f t="shared" si="46"/>
        <v>.</v>
      </c>
      <c r="M180" s="7" t="s">
        <v>14</v>
      </c>
      <c r="N180" s="1">
        <v>3.3333333330000001</v>
      </c>
      <c r="O180" s="1">
        <v>3</v>
      </c>
      <c r="P180" s="1">
        <v>3.3333333330000001</v>
      </c>
      <c r="Q180" s="1">
        <v>75.707786900000002</v>
      </c>
      <c r="R180" s="1">
        <v>5091.348669</v>
      </c>
      <c r="S180" s="15">
        <f t="shared" si="47"/>
        <v>44.29</v>
      </c>
      <c r="T180" s="7">
        <f t="shared" si="48"/>
        <v>109.39</v>
      </c>
      <c r="U180">
        <f t="shared" si="55"/>
        <v>17.875</v>
      </c>
      <c r="V180">
        <f t="shared" si="56"/>
        <v>44.15</v>
      </c>
      <c r="W180">
        <f t="shared" si="57"/>
        <v>62.164999999999999</v>
      </c>
      <c r="X180">
        <f t="shared" si="58"/>
        <v>153.54</v>
      </c>
      <c r="Y180">
        <f t="shared" si="49"/>
        <v>681.37008209999999</v>
      </c>
      <c r="Z180">
        <f t="shared" si="50"/>
        <v>908.49344280000003</v>
      </c>
      <c r="AA180">
        <f t="shared" si="51"/>
        <v>1135.6168035000001</v>
      </c>
      <c r="AB180">
        <f t="shared" si="52"/>
        <v>1680.1450607700001</v>
      </c>
      <c r="AC180">
        <f t="shared" si="53"/>
        <v>2240.1934143600001</v>
      </c>
      <c r="AD180">
        <f t="shared" si="54"/>
        <v>2800.2417679500004</v>
      </c>
      <c r="AE180">
        <f t="shared" si="59"/>
        <v>595.08008210000003</v>
      </c>
      <c r="AF180">
        <f t="shared" si="60"/>
        <v>822.20344280000006</v>
      </c>
      <c r="AG180">
        <f t="shared" si="61"/>
        <v>1049.3268035000001</v>
      </c>
      <c r="AH180">
        <f t="shared" si="62"/>
        <v>1467.0150607700002</v>
      </c>
      <c r="AI180">
        <f t="shared" si="63"/>
        <v>2027.06341436</v>
      </c>
      <c r="AJ180">
        <f t="shared" si="64"/>
        <v>2587.1117679500003</v>
      </c>
      <c r="AO180" t="e">
        <f>_xlfn.CONCAT(A180," ",B180," ",C180," ",#REF!," ",E180," ",F180," ",G180," ",H180," ",I180," ",N180," ",O180," ",P180," ",Q180," ",R180," ",AE180," ",AF180," ",AG180," ",AH180," ",AI180," ",AJ180)</f>
        <v>#REF!</v>
      </c>
    </row>
    <row r="181" spans="1:41" x14ac:dyDescent="0.35">
      <c r="A181" s="1" t="s">
        <v>19</v>
      </c>
      <c r="B181" s="1">
        <v>2020</v>
      </c>
      <c r="C181" s="1">
        <v>4</v>
      </c>
      <c r="D181" s="1">
        <v>304</v>
      </c>
      <c r="E181" s="1">
        <v>3</v>
      </c>
      <c r="F181" s="1">
        <v>1</v>
      </c>
      <c r="G181" s="15">
        <v>100</v>
      </c>
      <c r="H181" s="1" t="s">
        <v>15</v>
      </c>
      <c r="I181" s="1" t="s">
        <v>27</v>
      </c>
      <c r="J181" s="7" t="s">
        <v>14</v>
      </c>
      <c r="K181" s="7" t="str">
        <f t="shared" si="45"/>
        <v>.</v>
      </c>
      <c r="L181" s="7" t="str">
        <f t="shared" si="46"/>
        <v>.</v>
      </c>
      <c r="M181" s="7" t="s">
        <v>14</v>
      </c>
      <c r="N181" s="1">
        <v>0</v>
      </c>
      <c r="O181" s="1">
        <v>0</v>
      </c>
      <c r="P181" s="1">
        <v>0</v>
      </c>
      <c r="Q181" s="1">
        <v>79.242476600000003</v>
      </c>
      <c r="R181" s="1">
        <v>5329.0565509999997</v>
      </c>
      <c r="S181" s="15">
        <f t="shared" si="47"/>
        <v>44.29</v>
      </c>
      <c r="T181" s="7">
        <f t="shared" si="48"/>
        <v>109.39</v>
      </c>
      <c r="U181">
        <f t="shared" si="55"/>
        <v>0</v>
      </c>
      <c r="V181">
        <f t="shared" si="56"/>
        <v>0</v>
      </c>
      <c r="W181">
        <f t="shared" si="57"/>
        <v>44.29</v>
      </c>
      <c r="X181">
        <f t="shared" si="58"/>
        <v>109.39</v>
      </c>
      <c r="Y181">
        <f t="shared" si="49"/>
        <v>713.18228940000006</v>
      </c>
      <c r="Z181">
        <f t="shared" si="50"/>
        <v>950.90971920000004</v>
      </c>
      <c r="AA181">
        <f t="shared" si="51"/>
        <v>1188.6371490000001</v>
      </c>
      <c r="AB181">
        <f t="shared" si="52"/>
        <v>1758.5886618299999</v>
      </c>
      <c r="AC181">
        <f t="shared" si="53"/>
        <v>2344.7848824399998</v>
      </c>
      <c r="AD181">
        <f t="shared" si="54"/>
        <v>2930.98110305</v>
      </c>
      <c r="AE181">
        <f t="shared" si="59"/>
        <v>626.8922894000001</v>
      </c>
      <c r="AF181">
        <f t="shared" si="60"/>
        <v>864.61971920000008</v>
      </c>
      <c r="AG181">
        <f t="shared" si="61"/>
        <v>1102.3471490000002</v>
      </c>
      <c r="AH181">
        <f t="shared" si="62"/>
        <v>1545.45866183</v>
      </c>
      <c r="AI181">
        <f t="shared" si="63"/>
        <v>2131.6548824399997</v>
      </c>
      <c r="AJ181">
        <f t="shared" si="64"/>
        <v>2717.8511030499999</v>
      </c>
      <c r="AO181" t="e">
        <f>_xlfn.CONCAT(A181," ",B181," ",C181," ",#REF!," ",E181," ",F181," ",G181," ",H181," ",I181," ",N181," ",O181," ",P181," ",Q181," ",R181," ",AE181," ",AF181," ",AG181," ",AH181," ",AI181," ",AJ181)</f>
        <v>#REF!</v>
      </c>
    </row>
    <row r="182" spans="1:41" x14ac:dyDescent="0.35">
      <c r="A182" s="1" t="s">
        <v>19</v>
      </c>
      <c r="B182" s="1">
        <v>2020</v>
      </c>
      <c r="C182" s="1">
        <v>4</v>
      </c>
      <c r="D182" s="7">
        <v>401</v>
      </c>
      <c r="E182" s="7">
        <v>4</v>
      </c>
      <c r="F182" s="7">
        <v>1</v>
      </c>
      <c r="G182" s="15">
        <v>100</v>
      </c>
      <c r="H182" s="1" t="s">
        <v>15</v>
      </c>
      <c r="I182" s="1" t="s">
        <v>27</v>
      </c>
      <c r="J182" s="7" t="s">
        <v>14</v>
      </c>
      <c r="K182" s="7" t="str">
        <f t="shared" si="45"/>
        <v>.</v>
      </c>
      <c r="L182" s="7" t="str">
        <f t="shared" si="46"/>
        <v>.</v>
      </c>
      <c r="M182" s="7" t="s">
        <v>14</v>
      </c>
      <c r="N182" s="1">
        <v>0</v>
      </c>
      <c r="O182" s="1">
        <v>0</v>
      </c>
      <c r="P182" s="1">
        <v>0</v>
      </c>
      <c r="Q182" s="1">
        <v>80.935555600000001</v>
      </c>
      <c r="R182" s="1">
        <v>5442.9161139999997</v>
      </c>
      <c r="S182" s="15">
        <f t="shared" si="47"/>
        <v>44.29</v>
      </c>
      <c r="T182" s="7">
        <f t="shared" si="48"/>
        <v>109.39</v>
      </c>
      <c r="U182">
        <f t="shared" si="55"/>
        <v>0</v>
      </c>
      <c r="V182">
        <f t="shared" si="56"/>
        <v>0</v>
      </c>
      <c r="W182">
        <f t="shared" si="57"/>
        <v>44.29</v>
      </c>
      <c r="X182">
        <f t="shared" si="58"/>
        <v>109.39</v>
      </c>
      <c r="Y182">
        <f t="shared" si="49"/>
        <v>728.42000040000005</v>
      </c>
      <c r="Z182">
        <f t="shared" si="50"/>
        <v>971.22666720000007</v>
      </c>
      <c r="AA182">
        <f t="shared" si="51"/>
        <v>1214.033334</v>
      </c>
      <c r="AB182">
        <f t="shared" si="52"/>
        <v>1796.1623176200001</v>
      </c>
      <c r="AC182">
        <f t="shared" si="53"/>
        <v>2394.8830901599999</v>
      </c>
      <c r="AD182">
        <f t="shared" si="54"/>
        <v>2993.6038627000003</v>
      </c>
      <c r="AE182">
        <f t="shared" si="59"/>
        <v>642.13000040000009</v>
      </c>
      <c r="AF182">
        <f t="shared" si="60"/>
        <v>884.9366672000001</v>
      </c>
      <c r="AG182">
        <f t="shared" si="61"/>
        <v>1127.743334</v>
      </c>
      <c r="AH182">
        <f t="shared" si="62"/>
        <v>1583.03231762</v>
      </c>
      <c r="AI182">
        <f t="shared" si="63"/>
        <v>2181.7530901599998</v>
      </c>
      <c r="AJ182">
        <f t="shared" si="64"/>
        <v>2780.4738627000002</v>
      </c>
      <c r="AO182" t="e">
        <f>_xlfn.CONCAT(A182," ",B182," ",C182," ",#REF!," ",E182," ",F182," ",G182," ",H182," ",I182," ",N182," ",O182," ",P182," ",Q182," ",R182," ",AE182," ",AF182," ",AG182," ",AH182," ",AI182," ",AJ182)</f>
        <v>#REF!</v>
      </c>
    </row>
    <row r="183" spans="1:41" x14ac:dyDescent="0.35">
      <c r="A183" s="1" t="s">
        <v>19</v>
      </c>
      <c r="B183" s="1">
        <v>2020</v>
      </c>
      <c r="C183" s="1">
        <v>4</v>
      </c>
      <c r="D183" s="7">
        <v>402</v>
      </c>
      <c r="E183" s="7">
        <v>4</v>
      </c>
      <c r="F183" s="7">
        <v>2</v>
      </c>
      <c r="G183" s="15">
        <v>100</v>
      </c>
      <c r="H183" s="1" t="s">
        <v>15</v>
      </c>
      <c r="I183" s="1" t="s">
        <v>29</v>
      </c>
      <c r="J183" s="7" t="s">
        <v>14</v>
      </c>
      <c r="K183" s="7" t="str">
        <f t="shared" si="45"/>
        <v>.</v>
      </c>
      <c r="L183" s="7" t="str">
        <f t="shared" si="46"/>
        <v>.</v>
      </c>
      <c r="M183" s="7" t="s">
        <v>14</v>
      </c>
      <c r="N183" s="1">
        <v>3.3333333330000001</v>
      </c>
      <c r="O183" s="1">
        <v>3</v>
      </c>
      <c r="P183" s="1">
        <v>3.3333333330000001</v>
      </c>
      <c r="Q183" s="1">
        <v>83.184641099999993</v>
      </c>
      <c r="R183" s="1">
        <v>5594.1671139999999</v>
      </c>
      <c r="S183" s="15">
        <f t="shared" si="47"/>
        <v>44.29</v>
      </c>
      <c r="T183" s="7">
        <f t="shared" si="48"/>
        <v>109.39</v>
      </c>
      <c r="U183">
        <f t="shared" si="55"/>
        <v>42</v>
      </c>
      <c r="V183">
        <f t="shared" si="56"/>
        <v>103.74</v>
      </c>
      <c r="W183">
        <f t="shared" si="57"/>
        <v>86.289999999999992</v>
      </c>
      <c r="X183">
        <f t="shared" si="58"/>
        <v>213.13</v>
      </c>
      <c r="Y183">
        <f t="shared" si="49"/>
        <v>748.66176989999997</v>
      </c>
      <c r="Z183">
        <f t="shared" si="50"/>
        <v>998.21569319999992</v>
      </c>
      <c r="AA183">
        <f t="shared" si="51"/>
        <v>1247.7696165</v>
      </c>
      <c r="AB183">
        <f t="shared" si="52"/>
        <v>1846.0751476200001</v>
      </c>
      <c r="AC183">
        <f t="shared" si="53"/>
        <v>2461.4335301599999</v>
      </c>
      <c r="AD183">
        <f t="shared" si="54"/>
        <v>3076.7919127</v>
      </c>
      <c r="AE183">
        <f t="shared" si="59"/>
        <v>662.3717699</v>
      </c>
      <c r="AF183">
        <f t="shared" si="60"/>
        <v>911.92569319999996</v>
      </c>
      <c r="AG183">
        <f t="shared" si="61"/>
        <v>1161.4796165</v>
      </c>
      <c r="AH183">
        <f t="shared" si="62"/>
        <v>1632.9451476200002</v>
      </c>
      <c r="AI183">
        <f t="shared" si="63"/>
        <v>2248.3035301599998</v>
      </c>
      <c r="AJ183">
        <f t="shared" si="64"/>
        <v>2863.6619126999999</v>
      </c>
      <c r="AO183" t="e">
        <f>_xlfn.CONCAT(A183," ",B183," ",C183," ",#REF!," ",E183," ",F183," ",G183," ",H183," ",I183," ",N183," ",O183," ",P183," ",Q183," ",R183," ",AE183," ",AF183," ",AG183," ",AH183," ",AI183," ",AJ183)</f>
        <v>#REF!</v>
      </c>
    </row>
    <row r="184" spans="1:41" x14ac:dyDescent="0.35">
      <c r="A184" s="1" t="s">
        <v>19</v>
      </c>
      <c r="B184" s="1">
        <v>2020</v>
      </c>
      <c r="C184" s="1">
        <v>4</v>
      </c>
      <c r="D184" s="7">
        <v>403</v>
      </c>
      <c r="E184" s="7">
        <v>4</v>
      </c>
      <c r="F184" s="7">
        <v>3</v>
      </c>
      <c r="G184" s="15">
        <v>100</v>
      </c>
      <c r="H184" s="1" t="s">
        <v>15</v>
      </c>
      <c r="I184" s="1" t="s">
        <v>30</v>
      </c>
      <c r="J184" s="7" t="s">
        <v>14</v>
      </c>
      <c r="K184" s="7" t="str">
        <f t="shared" si="45"/>
        <v>.</v>
      </c>
      <c r="L184" s="7" t="str">
        <f t="shared" si="46"/>
        <v>.</v>
      </c>
      <c r="M184" s="7" t="s">
        <v>16</v>
      </c>
      <c r="N184" s="1">
        <v>3.3333333330000001</v>
      </c>
      <c r="O184" s="1">
        <v>3</v>
      </c>
      <c r="P184" s="1">
        <v>3.3333333330000001</v>
      </c>
      <c r="Q184" s="1">
        <v>76.285743400000001</v>
      </c>
      <c r="R184" s="1">
        <v>5130.2162440000002</v>
      </c>
      <c r="S184" s="15">
        <f t="shared" si="47"/>
        <v>44.29</v>
      </c>
      <c r="T184" s="7">
        <f t="shared" si="48"/>
        <v>109.39</v>
      </c>
      <c r="U184">
        <f t="shared" si="55"/>
        <v>0</v>
      </c>
      <c r="V184">
        <f t="shared" si="56"/>
        <v>0</v>
      </c>
      <c r="W184">
        <f t="shared" si="57"/>
        <v>44.29</v>
      </c>
      <c r="X184">
        <f t="shared" si="58"/>
        <v>109.39</v>
      </c>
      <c r="Y184">
        <f t="shared" si="49"/>
        <v>686.57169060000001</v>
      </c>
      <c r="Z184">
        <f t="shared" si="50"/>
        <v>915.42892080000001</v>
      </c>
      <c r="AA184">
        <f t="shared" si="51"/>
        <v>1144.286151</v>
      </c>
      <c r="AB184">
        <f t="shared" si="52"/>
        <v>1692.9713605200002</v>
      </c>
      <c r="AC184">
        <f t="shared" si="53"/>
        <v>2257.2951473600001</v>
      </c>
      <c r="AD184">
        <f t="shared" si="54"/>
        <v>2821.6189342000002</v>
      </c>
      <c r="AE184">
        <f t="shared" si="59"/>
        <v>600.28169060000005</v>
      </c>
      <c r="AF184">
        <f t="shared" si="60"/>
        <v>829.13892080000005</v>
      </c>
      <c r="AG184">
        <f t="shared" si="61"/>
        <v>1057.9961510000001</v>
      </c>
      <c r="AH184">
        <f t="shared" si="62"/>
        <v>1479.8413605200003</v>
      </c>
      <c r="AI184">
        <f t="shared" si="63"/>
        <v>2044.16514736</v>
      </c>
      <c r="AJ184">
        <f t="shared" si="64"/>
        <v>2608.4889342000001</v>
      </c>
      <c r="AO184" t="e">
        <f>_xlfn.CONCAT(A184," ",B184," ",C184," ",#REF!," ",E184," ",F184," ",G184," ",H184," ",I184," ",N184," ",O184," ",P184," ",Q184," ",R184," ",AE184," ",AF184," ",AG184," ",AH184," ",AI184," ",AJ184)</f>
        <v>#REF!</v>
      </c>
    </row>
    <row r="185" spans="1:41" x14ac:dyDescent="0.35">
      <c r="A185" s="1" t="s">
        <v>19</v>
      </c>
      <c r="B185" s="1">
        <v>2020</v>
      </c>
      <c r="C185" s="1">
        <v>4</v>
      </c>
      <c r="D185" s="7">
        <v>404</v>
      </c>
      <c r="E185" s="7">
        <v>4</v>
      </c>
      <c r="F185" s="7">
        <v>4</v>
      </c>
      <c r="G185" s="15">
        <v>100</v>
      </c>
      <c r="H185" s="1" t="s">
        <v>15</v>
      </c>
      <c r="I185" s="1" t="s">
        <v>28</v>
      </c>
      <c r="J185" s="7" t="s">
        <v>14</v>
      </c>
      <c r="K185" s="7" t="str">
        <f t="shared" si="45"/>
        <v>.</v>
      </c>
      <c r="L185" s="7" t="str">
        <f t="shared" si="46"/>
        <v>.</v>
      </c>
      <c r="M185" s="7" t="s">
        <v>14</v>
      </c>
      <c r="N185" s="1">
        <v>3.3333333330000001</v>
      </c>
      <c r="O185" s="1">
        <v>3</v>
      </c>
      <c r="P185" s="1">
        <v>3.3333333330000001</v>
      </c>
      <c r="Q185" s="1">
        <v>73.681498000000005</v>
      </c>
      <c r="R185" s="1">
        <v>4955.0807409999998</v>
      </c>
      <c r="S185" s="15">
        <f t="shared" si="47"/>
        <v>44.29</v>
      </c>
      <c r="T185" s="7">
        <f t="shared" si="48"/>
        <v>109.39</v>
      </c>
      <c r="U185">
        <f t="shared" si="55"/>
        <v>17.875</v>
      </c>
      <c r="V185">
        <f t="shared" si="56"/>
        <v>44.15</v>
      </c>
      <c r="W185">
        <f t="shared" si="57"/>
        <v>62.164999999999999</v>
      </c>
      <c r="X185">
        <f t="shared" si="58"/>
        <v>153.54</v>
      </c>
      <c r="Y185">
        <f t="shared" si="49"/>
        <v>663.13348200000007</v>
      </c>
      <c r="Z185">
        <f t="shared" si="50"/>
        <v>884.17797600000006</v>
      </c>
      <c r="AA185">
        <f t="shared" si="51"/>
        <v>1105.2224700000002</v>
      </c>
      <c r="AB185">
        <f t="shared" si="52"/>
        <v>1635.17664453</v>
      </c>
      <c r="AC185">
        <f t="shared" si="53"/>
        <v>2180.23552604</v>
      </c>
      <c r="AD185">
        <f t="shared" si="54"/>
        <v>2725.29440755</v>
      </c>
      <c r="AE185">
        <f t="shared" si="59"/>
        <v>576.84348200000011</v>
      </c>
      <c r="AF185">
        <f t="shared" si="60"/>
        <v>797.88797600000009</v>
      </c>
      <c r="AG185">
        <f t="shared" si="61"/>
        <v>1018.9324700000002</v>
      </c>
      <c r="AH185">
        <f t="shared" si="62"/>
        <v>1422.0466445299999</v>
      </c>
      <c r="AI185">
        <f t="shared" si="63"/>
        <v>1967.1055260399999</v>
      </c>
      <c r="AJ185">
        <f t="shared" si="64"/>
        <v>2512.1644075499999</v>
      </c>
      <c r="AO185" t="e">
        <f>_xlfn.CONCAT(A185," ",B185," ",C185," ",#REF!," ",E185," ",F185," ",G185," ",H185," ",I185," ",N185," ",O185," ",P185," ",Q185," ",R185," ",AE185," ",AF185," ",AG185," ",AH185," ",AI185," ",AJ185)</f>
        <v>#REF!</v>
      </c>
    </row>
    <row r="186" spans="1:41" x14ac:dyDescent="0.35">
      <c r="A186" s="1" t="s">
        <v>19</v>
      </c>
      <c r="B186" s="1">
        <v>2020</v>
      </c>
      <c r="C186" s="1">
        <v>4</v>
      </c>
      <c r="D186" s="7">
        <v>501</v>
      </c>
      <c r="E186" s="7">
        <v>1</v>
      </c>
      <c r="F186" s="7">
        <v>7</v>
      </c>
      <c r="G186" s="15">
        <v>160</v>
      </c>
      <c r="H186" s="1" t="s">
        <v>15</v>
      </c>
      <c r="I186" s="1" t="s">
        <v>30</v>
      </c>
      <c r="J186" s="7" t="s">
        <v>14</v>
      </c>
      <c r="K186" s="7" t="str">
        <f t="shared" si="45"/>
        <v>.</v>
      </c>
      <c r="L186" s="7" t="str">
        <f t="shared" si="46"/>
        <v>.</v>
      </c>
      <c r="M186" s="7" t="s">
        <v>16</v>
      </c>
      <c r="N186" s="1">
        <v>6.6666666670000003</v>
      </c>
      <c r="O186" s="1">
        <v>3</v>
      </c>
      <c r="P186" s="1">
        <v>6.6666666670000003</v>
      </c>
      <c r="Q186" s="1">
        <v>61.365809900000002</v>
      </c>
      <c r="R186" s="1">
        <v>4126.8507159999999</v>
      </c>
      <c r="S186" s="15">
        <f t="shared" si="47"/>
        <v>70.86</v>
      </c>
      <c r="T186" s="7">
        <f t="shared" si="48"/>
        <v>175.02</v>
      </c>
      <c r="U186">
        <f t="shared" si="55"/>
        <v>0</v>
      </c>
      <c r="V186">
        <f t="shared" si="56"/>
        <v>0</v>
      </c>
      <c r="W186">
        <f t="shared" si="57"/>
        <v>70.86</v>
      </c>
      <c r="X186">
        <f t="shared" si="58"/>
        <v>175.02</v>
      </c>
      <c r="Y186">
        <f t="shared" si="49"/>
        <v>552.29228910000006</v>
      </c>
      <c r="Z186">
        <f t="shared" si="50"/>
        <v>736.38971880000008</v>
      </c>
      <c r="AA186">
        <f t="shared" si="51"/>
        <v>920.48714849999999</v>
      </c>
      <c r="AB186">
        <f t="shared" si="52"/>
        <v>1361.8607362800001</v>
      </c>
      <c r="AC186">
        <f t="shared" si="53"/>
        <v>1815.8143150399999</v>
      </c>
      <c r="AD186">
        <f t="shared" si="54"/>
        <v>2269.7678938000004</v>
      </c>
      <c r="AE186">
        <f t="shared" si="59"/>
        <v>466.0022891000001</v>
      </c>
      <c r="AF186">
        <f t="shared" si="60"/>
        <v>650.09971880000012</v>
      </c>
      <c r="AG186">
        <f t="shared" si="61"/>
        <v>834.19714850000003</v>
      </c>
      <c r="AH186">
        <f t="shared" si="62"/>
        <v>1148.7307362800002</v>
      </c>
      <c r="AI186">
        <f t="shared" si="63"/>
        <v>1602.68431504</v>
      </c>
      <c r="AJ186">
        <f t="shared" si="64"/>
        <v>2056.6378938000003</v>
      </c>
      <c r="AO186" t="e">
        <f>_xlfn.CONCAT(A186," ",B186," ",C186," ",#REF!," ",E186," ",F186," ",G186," ",H186," ",I186," ",N186," ",O186," ",P186," ",Q186," ",R186," ",AE186," ",AF186," ",AG186," ",AH186," ",AI186," ",AJ186)</f>
        <v>#REF!</v>
      </c>
    </row>
    <row r="187" spans="1:41" x14ac:dyDescent="0.35">
      <c r="A187" s="1" t="s">
        <v>19</v>
      </c>
      <c r="B187" s="1">
        <v>2020</v>
      </c>
      <c r="C187" s="1">
        <v>4</v>
      </c>
      <c r="D187" s="7">
        <v>502</v>
      </c>
      <c r="E187" s="7">
        <v>1</v>
      </c>
      <c r="F187" s="7">
        <v>6</v>
      </c>
      <c r="G187" s="15">
        <v>160</v>
      </c>
      <c r="H187" s="1" t="s">
        <v>15</v>
      </c>
      <c r="I187" s="1" t="s">
        <v>29</v>
      </c>
      <c r="J187" s="7" t="s">
        <v>14</v>
      </c>
      <c r="K187" s="7" t="str">
        <f t="shared" si="45"/>
        <v>.</v>
      </c>
      <c r="L187" s="7" t="str">
        <f t="shared" si="46"/>
        <v>.</v>
      </c>
      <c r="M187" s="7" t="s">
        <v>14</v>
      </c>
      <c r="N187" s="1">
        <v>3.3333333330000001</v>
      </c>
      <c r="O187" s="1">
        <v>3</v>
      </c>
      <c r="P187" s="1">
        <v>3.3333333330000001</v>
      </c>
      <c r="Q187" s="1">
        <v>62.639762099999999</v>
      </c>
      <c r="R187" s="1">
        <v>4212.5240009999998</v>
      </c>
      <c r="S187" s="15">
        <f t="shared" si="47"/>
        <v>70.86</v>
      </c>
      <c r="T187" s="7">
        <f t="shared" si="48"/>
        <v>175.02</v>
      </c>
      <c r="U187">
        <f t="shared" si="55"/>
        <v>42</v>
      </c>
      <c r="V187">
        <f t="shared" si="56"/>
        <v>103.74</v>
      </c>
      <c r="W187">
        <f t="shared" si="57"/>
        <v>112.86</v>
      </c>
      <c r="X187">
        <f t="shared" si="58"/>
        <v>278.76</v>
      </c>
      <c r="Y187">
        <f t="shared" si="49"/>
        <v>563.75785889999997</v>
      </c>
      <c r="Z187">
        <f t="shared" si="50"/>
        <v>751.67714520000004</v>
      </c>
      <c r="AA187">
        <f t="shared" si="51"/>
        <v>939.59643149999999</v>
      </c>
      <c r="AB187">
        <f t="shared" si="52"/>
        <v>1390.1329203299999</v>
      </c>
      <c r="AC187">
        <f t="shared" si="53"/>
        <v>1853.5105604399998</v>
      </c>
      <c r="AD187">
        <f t="shared" si="54"/>
        <v>2316.88820055</v>
      </c>
      <c r="AE187">
        <f t="shared" si="59"/>
        <v>477.46785890000001</v>
      </c>
      <c r="AF187">
        <f t="shared" si="60"/>
        <v>665.38714520000008</v>
      </c>
      <c r="AG187">
        <f t="shared" si="61"/>
        <v>853.30643150000003</v>
      </c>
      <c r="AH187">
        <f t="shared" si="62"/>
        <v>1177.0029203300001</v>
      </c>
      <c r="AI187">
        <f t="shared" si="63"/>
        <v>1640.38056044</v>
      </c>
      <c r="AJ187">
        <f t="shared" si="64"/>
        <v>2103.7582005499999</v>
      </c>
      <c r="AO187" t="e">
        <f>_xlfn.CONCAT(A187," ",B187," ",C187," ",#REF!," ",E187," ",F187," ",G187," ",H187," ",I187," ",N187," ",O187," ",P187," ",Q187," ",R187," ",AE187," ",AF187," ",AG187," ",AH187," ",AI187," ",AJ187)</f>
        <v>#REF!</v>
      </c>
    </row>
    <row r="188" spans="1:41" x14ac:dyDescent="0.35">
      <c r="A188" s="1" t="s">
        <v>19</v>
      </c>
      <c r="B188" s="1">
        <v>2020</v>
      </c>
      <c r="C188" s="1">
        <v>4</v>
      </c>
      <c r="D188" s="7">
        <v>503</v>
      </c>
      <c r="E188" s="7">
        <v>1</v>
      </c>
      <c r="F188" s="7">
        <v>8</v>
      </c>
      <c r="G188" s="7">
        <v>160</v>
      </c>
      <c r="H188" s="1" t="s">
        <v>15</v>
      </c>
      <c r="I188" s="1" t="s">
        <v>28</v>
      </c>
      <c r="J188" s="7" t="s">
        <v>14</v>
      </c>
      <c r="K188" s="7" t="str">
        <f t="shared" si="45"/>
        <v>.</v>
      </c>
      <c r="L188" s="7" t="str">
        <f t="shared" si="46"/>
        <v>.</v>
      </c>
      <c r="M188" s="7" t="s">
        <v>14</v>
      </c>
      <c r="N188" s="1">
        <v>6.6666666670000003</v>
      </c>
      <c r="O188" s="1">
        <v>3</v>
      </c>
      <c r="P188" s="1">
        <v>6.6666666670000003</v>
      </c>
      <c r="Q188" s="1">
        <v>58.740731099999998</v>
      </c>
      <c r="R188" s="1">
        <v>3950.3141660000001</v>
      </c>
      <c r="S188" s="15">
        <f t="shared" si="47"/>
        <v>70.86</v>
      </c>
      <c r="T188" s="7">
        <f t="shared" si="48"/>
        <v>175.02</v>
      </c>
      <c r="U188">
        <f t="shared" si="55"/>
        <v>17.875</v>
      </c>
      <c r="V188">
        <f t="shared" si="56"/>
        <v>44.15</v>
      </c>
      <c r="W188">
        <f t="shared" si="57"/>
        <v>88.734999999999999</v>
      </c>
      <c r="X188">
        <f t="shared" si="58"/>
        <v>219.17000000000002</v>
      </c>
      <c r="Y188">
        <f t="shared" si="49"/>
        <v>528.66657989999999</v>
      </c>
      <c r="Z188">
        <f t="shared" si="50"/>
        <v>704.88877319999995</v>
      </c>
      <c r="AA188">
        <f t="shared" si="51"/>
        <v>881.11096650000002</v>
      </c>
      <c r="AB188">
        <f t="shared" si="52"/>
        <v>1303.6036747800001</v>
      </c>
      <c r="AC188">
        <f t="shared" si="53"/>
        <v>1738.1382330400002</v>
      </c>
      <c r="AD188">
        <f t="shared" si="54"/>
        <v>2172.6727913000004</v>
      </c>
      <c r="AE188">
        <f t="shared" si="59"/>
        <v>442.37657990000002</v>
      </c>
      <c r="AF188">
        <f t="shared" si="60"/>
        <v>618.59877319999998</v>
      </c>
      <c r="AG188">
        <f t="shared" si="61"/>
        <v>794.82096650000005</v>
      </c>
      <c r="AH188">
        <f t="shared" si="62"/>
        <v>1090.4736747800002</v>
      </c>
      <c r="AI188">
        <f t="shared" si="63"/>
        <v>1525.0082330400001</v>
      </c>
      <c r="AJ188">
        <f t="shared" si="64"/>
        <v>1959.5427913000003</v>
      </c>
      <c r="AO188" t="e">
        <f>_xlfn.CONCAT(A188," ",B188," ",C188," ",#REF!," ",E188," ",F188," ",G188," ",H188," ",I188," ",N188," ",O188," ",P188," ",Q188," ",R188," ",AE188," ",AF188," ",AG188," ",AH188," ",AI188," ",AJ188)</f>
        <v>#REF!</v>
      </c>
    </row>
    <row r="189" spans="1:41" x14ac:dyDescent="0.35">
      <c r="A189" s="1" t="s">
        <v>19</v>
      </c>
      <c r="B189" s="1">
        <v>2020</v>
      </c>
      <c r="C189" s="1">
        <v>4</v>
      </c>
      <c r="D189" s="7">
        <v>504</v>
      </c>
      <c r="E189" s="7">
        <v>1</v>
      </c>
      <c r="F189" s="7">
        <v>5</v>
      </c>
      <c r="G189" s="7">
        <v>160</v>
      </c>
      <c r="H189" s="1" t="s">
        <v>15</v>
      </c>
      <c r="I189" s="1" t="s">
        <v>27</v>
      </c>
      <c r="J189" s="7" t="s">
        <v>14</v>
      </c>
      <c r="K189" s="7" t="str">
        <f t="shared" si="45"/>
        <v>.</v>
      </c>
      <c r="L189" s="7" t="str">
        <f t="shared" si="46"/>
        <v>.</v>
      </c>
      <c r="M189" s="7" t="s">
        <v>14</v>
      </c>
      <c r="N189" s="1">
        <v>6.6666666670000003</v>
      </c>
      <c r="O189" s="1">
        <v>3</v>
      </c>
      <c r="P189" s="1">
        <v>6.6666666670000003</v>
      </c>
      <c r="Q189" s="1">
        <v>66.256422799999996</v>
      </c>
      <c r="R189" s="1">
        <v>4455.7444329999998</v>
      </c>
      <c r="S189" s="15">
        <f t="shared" si="47"/>
        <v>70.86</v>
      </c>
      <c r="T189" s="7">
        <f t="shared" si="48"/>
        <v>175.02</v>
      </c>
      <c r="U189">
        <f t="shared" si="55"/>
        <v>0</v>
      </c>
      <c r="V189">
        <f t="shared" si="56"/>
        <v>0</v>
      </c>
      <c r="W189">
        <f t="shared" si="57"/>
        <v>70.86</v>
      </c>
      <c r="X189">
        <f t="shared" si="58"/>
        <v>175.02</v>
      </c>
      <c r="Y189">
        <f t="shared" si="49"/>
        <v>596.30780519999996</v>
      </c>
      <c r="Z189">
        <f t="shared" si="50"/>
        <v>795.07707359999995</v>
      </c>
      <c r="AA189">
        <f t="shared" si="51"/>
        <v>993.84634199999994</v>
      </c>
      <c r="AB189">
        <f t="shared" si="52"/>
        <v>1470.39566289</v>
      </c>
      <c r="AC189">
        <f t="shared" si="53"/>
        <v>1960.52755052</v>
      </c>
      <c r="AD189">
        <f t="shared" si="54"/>
        <v>2450.6594381499999</v>
      </c>
      <c r="AE189">
        <f t="shared" si="59"/>
        <v>510.0178052</v>
      </c>
      <c r="AF189">
        <f t="shared" si="60"/>
        <v>708.78707359999999</v>
      </c>
      <c r="AG189">
        <f t="shared" si="61"/>
        <v>907.55634199999997</v>
      </c>
      <c r="AH189">
        <f t="shared" si="62"/>
        <v>1257.2656628899999</v>
      </c>
      <c r="AI189">
        <f t="shared" si="63"/>
        <v>1747.3975505200001</v>
      </c>
      <c r="AJ189">
        <f t="shared" si="64"/>
        <v>2237.5294381499998</v>
      </c>
      <c r="AO189" t="e">
        <f>_xlfn.CONCAT(A189," ",B189," ",C189," ",#REF!," ",E189," ",F189," ",G189," ",H189," ",I189," ",N189," ",O189," ",P189," ",Q189," ",R189," ",AE189," ",AF189," ",AG189," ",AH189," ",AI189," ",AJ189)</f>
        <v>#REF!</v>
      </c>
    </row>
    <row r="190" spans="1:41" x14ac:dyDescent="0.35">
      <c r="A190" s="1" t="s">
        <v>19</v>
      </c>
      <c r="B190" s="1">
        <v>2020</v>
      </c>
      <c r="C190" s="1">
        <v>4</v>
      </c>
      <c r="D190" s="7">
        <v>601</v>
      </c>
      <c r="E190" s="7">
        <v>2</v>
      </c>
      <c r="F190" s="7">
        <v>5</v>
      </c>
      <c r="G190" s="7">
        <v>160</v>
      </c>
      <c r="H190" s="1" t="s">
        <v>15</v>
      </c>
      <c r="I190" s="1" t="s">
        <v>27</v>
      </c>
      <c r="J190" s="7" t="s">
        <v>14</v>
      </c>
      <c r="K190" s="7" t="str">
        <f t="shared" si="45"/>
        <v>.</v>
      </c>
      <c r="L190" s="7" t="str">
        <f t="shared" si="46"/>
        <v>.</v>
      </c>
      <c r="M190" s="7" t="s">
        <v>14</v>
      </c>
      <c r="N190" s="1">
        <v>13.33333333</v>
      </c>
      <c r="O190" s="1">
        <v>3</v>
      </c>
      <c r="P190" s="1">
        <v>13.33333333</v>
      </c>
      <c r="Q190" s="1">
        <v>64.144742500000007</v>
      </c>
      <c r="R190" s="1">
        <v>4313.7339330000004</v>
      </c>
      <c r="S190" s="15">
        <f t="shared" si="47"/>
        <v>70.86</v>
      </c>
      <c r="T190" s="7">
        <f t="shared" si="48"/>
        <v>175.02</v>
      </c>
      <c r="U190">
        <f t="shared" si="55"/>
        <v>0</v>
      </c>
      <c r="V190">
        <f t="shared" si="56"/>
        <v>0</v>
      </c>
      <c r="W190">
        <f t="shared" si="57"/>
        <v>70.86</v>
      </c>
      <c r="X190">
        <f t="shared" si="58"/>
        <v>175.02</v>
      </c>
      <c r="Y190">
        <f t="shared" si="49"/>
        <v>577.30268250000006</v>
      </c>
      <c r="Z190">
        <f t="shared" si="50"/>
        <v>769.73691000000008</v>
      </c>
      <c r="AA190">
        <f t="shared" si="51"/>
        <v>962.1711375000001</v>
      </c>
      <c r="AB190">
        <f t="shared" si="52"/>
        <v>1423.5321978900001</v>
      </c>
      <c r="AC190">
        <f t="shared" si="53"/>
        <v>1898.0429305200003</v>
      </c>
      <c r="AD190">
        <f t="shared" si="54"/>
        <v>2372.5536631500004</v>
      </c>
      <c r="AE190">
        <f t="shared" si="59"/>
        <v>491.0126825000001</v>
      </c>
      <c r="AF190">
        <f t="shared" si="60"/>
        <v>683.44691000000012</v>
      </c>
      <c r="AG190">
        <f t="shared" si="61"/>
        <v>875.88113750000014</v>
      </c>
      <c r="AH190">
        <f t="shared" si="62"/>
        <v>1210.40219789</v>
      </c>
      <c r="AI190">
        <f t="shared" si="63"/>
        <v>1684.9129305200004</v>
      </c>
      <c r="AJ190">
        <f t="shared" si="64"/>
        <v>2159.4236631500003</v>
      </c>
      <c r="AO190" t="e">
        <f>_xlfn.CONCAT(A190," ",B190," ",C190," ",#REF!," ",E190," ",F190," ",G190," ",H190," ",I190," ",N190," ",O190," ",P190," ",Q190," ",R190," ",AE190," ",AF190," ",AG190," ",AH190," ",AI190," ",AJ190)</f>
        <v>#REF!</v>
      </c>
    </row>
    <row r="191" spans="1:41" x14ac:dyDescent="0.35">
      <c r="A191" s="1" t="s">
        <v>19</v>
      </c>
      <c r="B191" s="1">
        <v>2020</v>
      </c>
      <c r="C191" s="1">
        <v>4</v>
      </c>
      <c r="D191" s="7">
        <v>602</v>
      </c>
      <c r="E191" s="7">
        <v>2</v>
      </c>
      <c r="F191" s="7">
        <v>6</v>
      </c>
      <c r="G191" s="7">
        <v>160</v>
      </c>
      <c r="H191" s="1" t="s">
        <v>15</v>
      </c>
      <c r="I191" s="1" t="s">
        <v>29</v>
      </c>
      <c r="J191" s="7" t="s">
        <v>14</v>
      </c>
      <c r="K191" s="7" t="str">
        <f t="shared" si="45"/>
        <v>.</v>
      </c>
      <c r="L191" s="7" t="str">
        <f t="shared" si="46"/>
        <v>.</v>
      </c>
      <c r="M191" s="7" t="s">
        <v>14</v>
      </c>
      <c r="N191" s="1">
        <v>0</v>
      </c>
      <c r="O191" s="1">
        <v>0</v>
      </c>
      <c r="P191" s="1">
        <v>0</v>
      </c>
      <c r="Q191" s="1">
        <v>65.917758800000001</v>
      </c>
      <c r="R191" s="1">
        <v>4432.9692789999999</v>
      </c>
      <c r="S191" s="15">
        <f t="shared" si="47"/>
        <v>70.86</v>
      </c>
      <c r="T191" s="7">
        <f t="shared" si="48"/>
        <v>175.02</v>
      </c>
      <c r="U191">
        <f t="shared" si="55"/>
        <v>42</v>
      </c>
      <c r="V191">
        <f t="shared" si="56"/>
        <v>103.74</v>
      </c>
      <c r="W191">
        <f t="shared" si="57"/>
        <v>112.86</v>
      </c>
      <c r="X191">
        <f t="shared" si="58"/>
        <v>278.76</v>
      </c>
      <c r="Y191">
        <f t="shared" si="49"/>
        <v>593.25982920000001</v>
      </c>
      <c r="Z191">
        <f t="shared" si="50"/>
        <v>791.01310560000002</v>
      </c>
      <c r="AA191">
        <f t="shared" si="51"/>
        <v>988.76638200000002</v>
      </c>
      <c r="AB191">
        <f t="shared" si="52"/>
        <v>1462.8798620699999</v>
      </c>
      <c r="AC191">
        <f t="shared" si="53"/>
        <v>1950.5064827599999</v>
      </c>
      <c r="AD191">
        <f t="shared" si="54"/>
        <v>2438.1331034500004</v>
      </c>
      <c r="AE191">
        <f t="shared" si="59"/>
        <v>506.96982920000005</v>
      </c>
      <c r="AF191">
        <f t="shared" si="60"/>
        <v>704.72310560000005</v>
      </c>
      <c r="AG191">
        <f t="shared" si="61"/>
        <v>902.47638200000006</v>
      </c>
      <c r="AH191">
        <f t="shared" si="62"/>
        <v>1249.7498620699998</v>
      </c>
      <c r="AI191">
        <f t="shared" si="63"/>
        <v>1737.3764827599998</v>
      </c>
      <c r="AJ191">
        <f t="shared" si="64"/>
        <v>2225.0031034500003</v>
      </c>
      <c r="AO191" t="e">
        <f>_xlfn.CONCAT(A191," ",B191," ",C191," ",#REF!," ",E191," ",F191," ",G191," ",H191," ",I191," ",N191," ",O191," ",P191," ",Q191," ",R191," ",AE191," ",AF191," ",AG191," ",AH191," ",AI191," ",AJ191)</f>
        <v>#REF!</v>
      </c>
    </row>
    <row r="192" spans="1:41" x14ac:dyDescent="0.35">
      <c r="A192" s="1" t="s">
        <v>19</v>
      </c>
      <c r="B192" s="1">
        <v>2020</v>
      </c>
      <c r="C192" s="1">
        <v>4</v>
      </c>
      <c r="D192" s="7">
        <v>603</v>
      </c>
      <c r="E192" s="7">
        <v>2</v>
      </c>
      <c r="F192" s="7">
        <v>8</v>
      </c>
      <c r="G192" s="7">
        <v>160</v>
      </c>
      <c r="H192" s="1" t="s">
        <v>15</v>
      </c>
      <c r="I192" s="1" t="s">
        <v>28</v>
      </c>
      <c r="J192" s="7" t="s">
        <v>14</v>
      </c>
      <c r="K192" s="7" t="str">
        <f t="shared" si="45"/>
        <v>.</v>
      </c>
      <c r="L192" s="7" t="str">
        <f t="shared" si="46"/>
        <v>.</v>
      </c>
      <c r="M192" s="7" t="s">
        <v>14</v>
      </c>
      <c r="N192" s="1">
        <v>3.3333333330000001</v>
      </c>
      <c r="O192" s="1">
        <v>3</v>
      </c>
      <c r="P192" s="1">
        <v>3.3333333330000001</v>
      </c>
      <c r="Q192" s="1">
        <v>67.506039099999995</v>
      </c>
      <c r="R192" s="1">
        <v>4539.781129</v>
      </c>
      <c r="S192" s="15">
        <f t="shared" si="47"/>
        <v>70.86</v>
      </c>
      <c r="T192" s="7">
        <f t="shared" si="48"/>
        <v>175.02</v>
      </c>
      <c r="U192">
        <f t="shared" si="55"/>
        <v>17.875</v>
      </c>
      <c r="V192">
        <f t="shared" si="56"/>
        <v>44.15</v>
      </c>
      <c r="W192">
        <f t="shared" si="57"/>
        <v>88.734999999999999</v>
      </c>
      <c r="X192">
        <f t="shared" si="58"/>
        <v>219.17000000000002</v>
      </c>
      <c r="Y192">
        <f t="shared" si="49"/>
        <v>607.55435189999992</v>
      </c>
      <c r="Z192">
        <f t="shared" si="50"/>
        <v>810.07246919999989</v>
      </c>
      <c r="AA192">
        <f t="shared" si="51"/>
        <v>1012.5905865</v>
      </c>
      <c r="AB192">
        <f t="shared" si="52"/>
        <v>1498.1277725700002</v>
      </c>
      <c r="AC192">
        <f t="shared" si="53"/>
        <v>1997.5036967599999</v>
      </c>
      <c r="AD192">
        <f t="shared" si="54"/>
        <v>2496.8796209500001</v>
      </c>
      <c r="AE192">
        <f t="shared" si="59"/>
        <v>521.26435189999995</v>
      </c>
      <c r="AF192">
        <f t="shared" si="60"/>
        <v>723.78246919999992</v>
      </c>
      <c r="AG192">
        <f t="shared" si="61"/>
        <v>926.30058650000001</v>
      </c>
      <c r="AH192">
        <f t="shared" si="62"/>
        <v>1284.9977725700001</v>
      </c>
      <c r="AI192">
        <f t="shared" si="63"/>
        <v>1784.3736967599998</v>
      </c>
      <c r="AJ192">
        <f t="shared" si="64"/>
        <v>2283.74962095</v>
      </c>
      <c r="AO192" t="e">
        <f>_xlfn.CONCAT(A192," ",B192," ",C192," ",#REF!," ",E192," ",F192," ",G192," ",H192," ",I192," ",N192," ",O192," ",P192," ",Q192," ",R192," ",AE192," ",AF192," ",AG192," ",AH192," ",AI192," ",AJ192)</f>
        <v>#REF!</v>
      </c>
    </row>
    <row r="193" spans="1:41" x14ac:dyDescent="0.35">
      <c r="A193" s="1" t="s">
        <v>19</v>
      </c>
      <c r="B193" s="1">
        <v>2020</v>
      </c>
      <c r="C193" s="1">
        <v>4</v>
      </c>
      <c r="D193" s="7">
        <v>604</v>
      </c>
      <c r="E193" s="7">
        <v>2</v>
      </c>
      <c r="F193" s="7">
        <v>7</v>
      </c>
      <c r="G193" s="7">
        <v>160</v>
      </c>
      <c r="H193" s="1" t="s">
        <v>15</v>
      </c>
      <c r="I193" s="1" t="s">
        <v>30</v>
      </c>
      <c r="J193" s="7" t="s">
        <v>14</v>
      </c>
      <c r="K193" s="7" t="str">
        <f t="shared" si="45"/>
        <v>.</v>
      </c>
      <c r="L193" s="7" t="str">
        <f t="shared" si="46"/>
        <v>.</v>
      </c>
      <c r="M193" s="7" t="s">
        <v>16</v>
      </c>
      <c r="N193" s="1">
        <v>10</v>
      </c>
      <c r="O193" s="1">
        <v>3</v>
      </c>
      <c r="P193" s="1">
        <v>10</v>
      </c>
      <c r="Q193" s="1">
        <v>68.914182400000001</v>
      </c>
      <c r="R193" s="1">
        <v>4634.4787660000002</v>
      </c>
      <c r="S193" s="15">
        <f t="shared" si="47"/>
        <v>70.86</v>
      </c>
      <c r="T193" s="7">
        <f t="shared" si="48"/>
        <v>175.02</v>
      </c>
      <c r="U193">
        <f t="shared" si="55"/>
        <v>0</v>
      </c>
      <c r="V193">
        <f t="shared" si="56"/>
        <v>0</v>
      </c>
      <c r="W193">
        <f t="shared" si="57"/>
        <v>70.86</v>
      </c>
      <c r="X193">
        <f t="shared" si="58"/>
        <v>175.02</v>
      </c>
      <c r="Y193">
        <f t="shared" si="49"/>
        <v>620.22764159999997</v>
      </c>
      <c r="Z193">
        <f t="shared" si="50"/>
        <v>826.97018879999996</v>
      </c>
      <c r="AA193">
        <f t="shared" si="51"/>
        <v>1033.7127359999999</v>
      </c>
      <c r="AB193">
        <f t="shared" si="52"/>
        <v>1529.3779927800001</v>
      </c>
      <c r="AC193">
        <f t="shared" si="53"/>
        <v>2039.1706570400002</v>
      </c>
      <c r="AD193">
        <f t="shared" si="54"/>
        <v>2548.9633213000002</v>
      </c>
      <c r="AE193">
        <f t="shared" si="59"/>
        <v>533.93764160000001</v>
      </c>
      <c r="AF193">
        <f t="shared" si="60"/>
        <v>740.6801888</v>
      </c>
      <c r="AG193">
        <f t="shared" si="61"/>
        <v>947.42273599999999</v>
      </c>
      <c r="AH193">
        <f t="shared" si="62"/>
        <v>1316.24799278</v>
      </c>
      <c r="AI193">
        <f t="shared" si="63"/>
        <v>1826.04065704</v>
      </c>
      <c r="AJ193">
        <f t="shared" si="64"/>
        <v>2335.8333213000001</v>
      </c>
      <c r="AO193" t="e">
        <f>_xlfn.CONCAT(A193," ",B193," ",C193," ",#REF!," ",E193," ",F193," ",G193," ",H193," ",I193," ",N193," ",O193," ",P193," ",Q193," ",R193," ",AE193," ",AF193," ",AG193," ",AH193," ",AI193," ",AJ193)</f>
        <v>#REF!</v>
      </c>
    </row>
    <row r="194" spans="1:41" x14ac:dyDescent="0.35">
      <c r="A194" s="1" t="s">
        <v>19</v>
      </c>
      <c r="B194" s="1">
        <v>2020</v>
      </c>
      <c r="C194" s="1">
        <v>4</v>
      </c>
      <c r="D194" s="7">
        <v>701</v>
      </c>
      <c r="E194" s="7">
        <v>3</v>
      </c>
      <c r="F194" s="7">
        <v>7</v>
      </c>
      <c r="G194" s="7">
        <v>160</v>
      </c>
      <c r="H194" s="1" t="s">
        <v>15</v>
      </c>
      <c r="I194" s="1" t="s">
        <v>30</v>
      </c>
      <c r="J194" s="7" t="s">
        <v>14</v>
      </c>
      <c r="K194" s="7" t="str">
        <f t="shared" ref="K194:K257" si="65">IF(H194="Y",(J194*100)/46,".")</f>
        <v>.</v>
      </c>
      <c r="L194" s="7" t="str">
        <f t="shared" ref="L194:L257" si="66">IF(H194="Y",(K194/2.2)*2.47,".")</f>
        <v>.</v>
      </c>
      <c r="M194" s="7" t="s">
        <v>16</v>
      </c>
      <c r="N194" s="1">
        <v>0</v>
      </c>
      <c r="O194" s="1">
        <v>0</v>
      </c>
      <c r="P194" s="1">
        <v>0</v>
      </c>
      <c r="Q194" s="1">
        <v>70.813798899999995</v>
      </c>
      <c r="R194" s="1">
        <v>4762.2279760000001</v>
      </c>
      <c r="S194" s="15">
        <f t="shared" ref="S194:S257" si="67">IF(G194=100,44.29,70.86)</f>
        <v>70.86</v>
      </c>
      <c r="T194" s="7">
        <f t="shared" ref="T194:T257" si="68">IF(G194=100,109.39,175.02)</f>
        <v>175.02</v>
      </c>
      <c r="U194">
        <f t="shared" si="55"/>
        <v>0</v>
      </c>
      <c r="V194">
        <f t="shared" si="56"/>
        <v>0</v>
      </c>
      <c r="W194">
        <f t="shared" si="57"/>
        <v>70.86</v>
      </c>
      <c r="X194">
        <f t="shared" si="58"/>
        <v>175.02</v>
      </c>
      <c r="Y194">
        <f t="shared" ref="Y194:Y257" si="69">$Q194*9</f>
        <v>637.3241900999999</v>
      </c>
      <c r="Z194">
        <f t="shared" ref="Z194:Z257" si="70">$Q194*12</f>
        <v>849.76558679999994</v>
      </c>
      <c r="AA194">
        <f t="shared" ref="AA194:AA257" si="71">$Q194*15</f>
        <v>1062.2069835</v>
      </c>
      <c r="AB194">
        <f t="shared" ref="AB194:AB257" si="72">$R194*0.33</f>
        <v>1571.53523208</v>
      </c>
      <c r="AC194">
        <f t="shared" ref="AC194:AC257" si="73">$R194*0.44</f>
        <v>2095.38030944</v>
      </c>
      <c r="AD194">
        <f t="shared" ref="AD194:AD257" si="74">$R194*0.55</f>
        <v>2619.2253868000003</v>
      </c>
      <c r="AE194">
        <f t="shared" si="59"/>
        <v>551.03419009999993</v>
      </c>
      <c r="AF194">
        <f t="shared" si="60"/>
        <v>763.47558679999997</v>
      </c>
      <c r="AG194">
        <f t="shared" si="61"/>
        <v>975.91698350000001</v>
      </c>
      <c r="AH194">
        <f t="shared" si="62"/>
        <v>1358.4052320800001</v>
      </c>
      <c r="AI194">
        <f t="shared" si="63"/>
        <v>1882.2503094399999</v>
      </c>
      <c r="AJ194">
        <f t="shared" si="64"/>
        <v>2406.0953868000001</v>
      </c>
      <c r="AO194" t="e">
        <f>_xlfn.CONCAT(A194," ",B194," ",C194," ",#REF!," ",E194," ",F194," ",G194," ",H194," ",I194," ",N194," ",O194," ",P194," ",Q194," ",R194," ",AE194," ",AF194," ",AG194," ",AH194," ",AI194," ",AJ194)</f>
        <v>#REF!</v>
      </c>
    </row>
    <row r="195" spans="1:41" x14ac:dyDescent="0.35">
      <c r="A195" s="1" t="s">
        <v>19</v>
      </c>
      <c r="B195" s="1">
        <v>2020</v>
      </c>
      <c r="C195" s="1">
        <v>4</v>
      </c>
      <c r="D195" s="7">
        <v>702</v>
      </c>
      <c r="E195" s="7">
        <v>3</v>
      </c>
      <c r="F195" s="7">
        <v>8</v>
      </c>
      <c r="G195" s="7">
        <v>160</v>
      </c>
      <c r="H195" s="1" t="s">
        <v>15</v>
      </c>
      <c r="I195" s="1" t="s">
        <v>28</v>
      </c>
      <c r="J195" s="7" t="s">
        <v>14</v>
      </c>
      <c r="K195" s="7" t="str">
        <f t="shared" si="65"/>
        <v>.</v>
      </c>
      <c r="L195" s="7" t="str">
        <f t="shared" si="66"/>
        <v>.</v>
      </c>
      <c r="M195" s="7" t="s">
        <v>14</v>
      </c>
      <c r="N195" s="1">
        <v>0</v>
      </c>
      <c r="O195" s="1">
        <v>0</v>
      </c>
      <c r="P195" s="1">
        <v>0</v>
      </c>
      <c r="Q195" s="1">
        <v>77.555683999999999</v>
      </c>
      <c r="R195" s="1">
        <v>5215.6197490000004</v>
      </c>
      <c r="S195" s="15">
        <f t="shared" si="67"/>
        <v>70.86</v>
      </c>
      <c r="T195" s="7">
        <f t="shared" si="68"/>
        <v>175.02</v>
      </c>
      <c r="U195">
        <f t="shared" ref="U195:U258" si="75">IF(I195="Endura_R3",42,IF(I195="Cobra_V5",17.875,IF((AND(I195="Endura_Sporecaster",M195="Y")),42,0)))</f>
        <v>17.875</v>
      </c>
      <c r="V195">
        <f t="shared" ref="V195:V258" si="76">IF(I195="Endura_R3",103.74,IF(I195="Cobra_V5",44.15,IF((AND(I195="Endura_Sporecaster",M195="Y")),103.74,0)))</f>
        <v>44.15</v>
      </c>
      <c r="W195">
        <f t="shared" ref="W195:W258" si="77">SUM(S195,U195)</f>
        <v>88.734999999999999</v>
      </c>
      <c r="X195">
        <f t="shared" ref="X195:X258" si="78">SUM(T195,V195)</f>
        <v>219.17000000000002</v>
      </c>
      <c r="Y195">
        <f t="shared" si="69"/>
        <v>698.00115600000004</v>
      </c>
      <c r="Z195">
        <f t="shared" si="70"/>
        <v>930.66820800000005</v>
      </c>
      <c r="AA195">
        <f t="shared" si="71"/>
        <v>1163.3352600000001</v>
      </c>
      <c r="AB195">
        <f t="shared" si="72"/>
        <v>1721.1545171700002</v>
      </c>
      <c r="AC195">
        <f t="shared" si="73"/>
        <v>2294.8726895600003</v>
      </c>
      <c r="AD195">
        <f t="shared" si="74"/>
        <v>2868.5908619500005</v>
      </c>
      <c r="AE195">
        <f t="shared" ref="AE195:AE258" si="79">Y195-$W$2</f>
        <v>611.71115600000007</v>
      </c>
      <c r="AF195">
        <f t="shared" ref="AF195:AF258" si="80">Z195-$W$2</f>
        <v>844.37820800000009</v>
      </c>
      <c r="AG195">
        <f t="shared" ref="AG195:AG258" si="81">AA195-$W$2</f>
        <v>1077.0452600000001</v>
      </c>
      <c r="AH195">
        <f t="shared" ref="AH195:AH258" si="82">AB195-$X$2</f>
        <v>1508.0245171700003</v>
      </c>
      <c r="AI195">
        <f t="shared" ref="AI195:AI258" si="83">AC195-$X$2</f>
        <v>2081.7426895600001</v>
      </c>
      <c r="AJ195">
        <f t="shared" ref="AJ195:AJ258" si="84">AD195-$X$2</f>
        <v>2655.4608619500004</v>
      </c>
      <c r="AO195" t="e">
        <f>_xlfn.CONCAT(A195," ",B195," ",C195," ",#REF!," ",E195," ",F195," ",G195," ",H195," ",I195," ",N195," ",O195," ",P195," ",Q195," ",R195," ",AE195," ",AF195," ",AG195," ",AH195," ",AI195," ",AJ195)</f>
        <v>#REF!</v>
      </c>
    </row>
    <row r="196" spans="1:41" x14ac:dyDescent="0.35">
      <c r="A196" s="1" t="s">
        <v>19</v>
      </c>
      <c r="B196" s="1">
        <v>2020</v>
      </c>
      <c r="C196" s="1">
        <v>4</v>
      </c>
      <c r="D196" s="7">
        <v>703</v>
      </c>
      <c r="E196" s="7">
        <v>3</v>
      </c>
      <c r="F196" s="7">
        <v>6</v>
      </c>
      <c r="G196" s="7">
        <v>160</v>
      </c>
      <c r="H196" s="1" t="s">
        <v>15</v>
      </c>
      <c r="I196" s="1" t="s">
        <v>29</v>
      </c>
      <c r="J196" s="7" t="s">
        <v>14</v>
      </c>
      <c r="K196" s="7" t="str">
        <f t="shared" si="65"/>
        <v>.</v>
      </c>
      <c r="L196" s="7" t="str">
        <f t="shared" si="66"/>
        <v>.</v>
      </c>
      <c r="M196" s="7" t="s">
        <v>14</v>
      </c>
      <c r="N196" s="1">
        <v>0</v>
      </c>
      <c r="O196" s="1">
        <v>0</v>
      </c>
      <c r="P196" s="1">
        <v>0</v>
      </c>
      <c r="Q196" s="1">
        <v>73.808572100000006</v>
      </c>
      <c r="R196" s="1">
        <v>4963.6264739999997</v>
      </c>
      <c r="S196" s="15">
        <f t="shared" si="67"/>
        <v>70.86</v>
      </c>
      <c r="T196" s="7">
        <f t="shared" si="68"/>
        <v>175.02</v>
      </c>
      <c r="U196">
        <f t="shared" si="75"/>
        <v>42</v>
      </c>
      <c r="V196">
        <f t="shared" si="76"/>
        <v>103.74</v>
      </c>
      <c r="W196">
        <f t="shared" si="77"/>
        <v>112.86</v>
      </c>
      <c r="X196">
        <f t="shared" si="78"/>
        <v>278.76</v>
      </c>
      <c r="Y196">
        <f t="shared" si="69"/>
        <v>664.27714890000004</v>
      </c>
      <c r="Z196">
        <f t="shared" si="70"/>
        <v>885.70286520000013</v>
      </c>
      <c r="AA196">
        <f t="shared" si="71"/>
        <v>1107.1285815000001</v>
      </c>
      <c r="AB196">
        <f t="shared" si="72"/>
        <v>1637.9967364199999</v>
      </c>
      <c r="AC196">
        <f t="shared" si="73"/>
        <v>2183.9956485600001</v>
      </c>
      <c r="AD196">
        <f t="shared" si="74"/>
        <v>2729.9945607</v>
      </c>
      <c r="AE196">
        <f t="shared" si="79"/>
        <v>577.98714890000008</v>
      </c>
      <c r="AF196">
        <f t="shared" si="80"/>
        <v>799.41286520000017</v>
      </c>
      <c r="AG196">
        <f t="shared" si="81"/>
        <v>1020.8385815000001</v>
      </c>
      <c r="AH196">
        <f t="shared" si="82"/>
        <v>1424.8667364200001</v>
      </c>
      <c r="AI196">
        <f t="shared" si="83"/>
        <v>1970.86564856</v>
      </c>
      <c r="AJ196">
        <f t="shared" si="84"/>
        <v>2516.8645606999999</v>
      </c>
      <c r="AO196" t="e">
        <f>_xlfn.CONCAT(A196," ",B196," ",C196," ",#REF!," ",E196," ",F196," ",G196," ",H196," ",I196," ",N196," ",O196," ",P196," ",Q196," ",R196," ",AE196," ",AF196," ",AG196," ",AH196," ",AI196," ",AJ196)</f>
        <v>#REF!</v>
      </c>
    </row>
    <row r="197" spans="1:41" x14ac:dyDescent="0.35">
      <c r="A197" s="1" t="s">
        <v>19</v>
      </c>
      <c r="B197" s="1">
        <v>2020</v>
      </c>
      <c r="C197" s="1">
        <v>4</v>
      </c>
      <c r="D197" s="7">
        <v>704</v>
      </c>
      <c r="E197" s="7">
        <v>3</v>
      </c>
      <c r="F197" s="7">
        <v>5</v>
      </c>
      <c r="G197" s="7">
        <v>160</v>
      </c>
      <c r="H197" s="1" t="s">
        <v>15</v>
      </c>
      <c r="I197" s="1" t="s">
        <v>27</v>
      </c>
      <c r="J197" s="7" t="s">
        <v>14</v>
      </c>
      <c r="K197" s="7" t="str">
        <f t="shared" si="65"/>
        <v>.</v>
      </c>
      <c r="L197" s="7" t="str">
        <f t="shared" si="66"/>
        <v>.</v>
      </c>
      <c r="M197" s="7" t="s">
        <v>14</v>
      </c>
      <c r="N197" s="1">
        <v>6.6666666670000003</v>
      </c>
      <c r="O197" s="1">
        <v>3</v>
      </c>
      <c r="P197" s="1">
        <v>6.6666666670000003</v>
      </c>
      <c r="Q197" s="1">
        <v>78.089481000000006</v>
      </c>
      <c r="R197" s="1">
        <v>5251.517597</v>
      </c>
      <c r="S197" s="15">
        <f t="shared" si="67"/>
        <v>70.86</v>
      </c>
      <c r="T197" s="7">
        <f t="shared" si="68"/>
        <v>175.02</v>
      </c>
      <c r="U197">
        <f t="shared" si="75"/>
        <v>0</v>
      </c>
      <c r="V197">
        <f t="shared" si="76"/>
        <v>0</v>
      </c>
      <c r="W197">
        <f t="shared" si="77"/>
        <v>70.86</v>
      </c>
      <c r="X197">
        <f t="shared" si="78"/>
        <v>175.02</v>
      </c>
      <c r="Y197">
        <f t="shared" si="69"/>
        <v>702.80532900000003</v>
      </c>
      <c r="Z197">
        <f t="shared" si="70"/>
        <v>937.07377200000008</v>
      </c>
      <c r="AA197">
        <f t="shared" si="71"/>
        <v>1171.3422150000001</v>
      </c>
      <c r="AB197">
        <f t="shared" si="72"/>
        <v>1733.00080701</v>
      </c>
      <c r="AC197">
        <f t="shared" si="73"/>
        <v>2310.6677426800002</v>
      </c>
      <c r="AD197">
        <f t="shared" si="74"/>
        <v>2888.3346783500001</v>
      </c>
      <c r="AE197">
        <f t="shared" si="79"/>
        <v>616.51532900000007</v>
      </c>
      <c r="AF197">
        <f t="shared" si="80"/>
        <v>850.78377200000011</v>
      </c>
      <c r="AG197">
        <f t="shared" si="81"/>
        <v>1085.0522150000002</v>
      </c>
      <c r="AH197">
        <f t="shared" si="82"/>
        <v>1519.8708070100001</v>
      </c>
      <c r="AI197">
        <f t="shared" si="83"/>
        <v>2097.5377426800001</v>
      </c>
      <c r="AJ197">
        <f t="shared" si="84"/>
        <v>2675.20467835</v>
      </c>
      <c r="AO197" t="e">
        <f>_xlfn.CONCAT(A197," ",B197," ",C197," ",#REF!," ",E197," ",F197," ",G197," ",H197," ",I197," ",N197," ",O197," ",P197," ",Q197," ",R197," ",AE197," ",AF197," ",AG197," ",AH197," ",AI197," ",AJ197)</f>
        <v>#REF!</v>
      </c>
    </row>
    <row r="198" spans="1:41" x14ac:dyDescent="0.35">
      <c r="A198" s="1" t="s">
        <v>19</v>
      </c>
      <c r="B198" s="1">
        <v>2020</v>
      </c>
      <c r="C198" s="1">
        <v>4</v>
      </c>
      <c r="D198" s="7">
        <v>801</v>
      </c>
      <c r="E198" s="7">
        <v>4</v>
      </c>
      <c r="F198" s="7">
        <v>8</v>
      </c>
      <c r="G198" s="7">
        <v>160</v>
      </c>
      <c r="H198" s="1" t="s">
        <v>15</v>
      </c>
      <c r="I198" s="1" t="s">
        <v>28</v>
      </c>
      <c r="J198" s="7" t="s">
        <v>14</v>
      </c>
      <c r="K198" s="7" t="str">
        <f t="shared" si="65"/>
        <v>.</v>
      </c>
      <c r="L198" s="7" t="str">
        <f t="shared" si="66"/>
        <v>.</v>
      </c>
      <c r="M198" s="7" t="s">
        <v>14</v>
      </c>
      <c r="N198" s="1">
        <v>6.6666666670000003</v>
      </c>
      <c r="O198" s="1">
        <v>3</v>
      </c>
      <c r="P198" s="1">
        <v>6.6666666670000003</v>
      </c>
      <c r="Q198" s="1">
        <v>79.472459999999998</v>
      </c>
      <c r="R198" s="1">
        <v>5344.522935</v>
      </c>
      <c r="S198" s="15">
        <f t="shared" si="67"/>
        <v>70.86</v>
      </c>
      <c r="T198" s="7">
        <f t="shared" si="68"/>
        <v>175.02</v>
      </c>
      <c r="U198">
        <f t="shared" si="75"/>
        <v>17.875</v>
      </c>
      <c r="V198">
        <f t="shared" si="76"/>
        <v>44.15</v>
      </c>
      <c r="W198">
        <f t="shared" si="77"/>
        <v>88.734999999999999</v>
      </c>
      <c r="X198">
        <f t="shared" si="78"/>
        <v>219.17000000000002</v>
      </c>
      <c r="Y198">
        <f t="shared" si="69"/>
        <v>715.25213999999994</v>
      </c>
      <c r="Z198">
        <f t="shared" si="70"/>
        <v>953.66951999999992</v>
      </c>
      <c r="AA198">
        <f t="shared" si="71"/>
        <v>1192.0869</v>
      </c>
      <c r="AB198">
        <f t="shared" si="72"/>
        <v>1763.69256855</v>
      </c>
      <c r="AC198">
        <f t="shared" si="73"/>
        <v>2351.5900913999999</v>
      </c>
      <c r="AD198">
        <f t="shared" si="74"/>
        <v>2939.4876142500002</v>
      </c>
      <c r="AE198">
        <f t="shared" si="79"/>
        <v>628.96213999999998</v>
      </c>
      <c r="AF198">
        <f t="shared" si="80"/>
        <v>867.37951999999996</v>
      </c>
      <c r="AG198">
        <f t="shared" si="81"/>
        <v>1105.7969000000001</v>
      </c>
      <c r="AH198">
        <f t="shared" si="82"/>
        <v>1550.5625685499999</v>
      </c>
      <c r="AI198">
        <f t="shared" si="83"/>
        <v>2138.4600913999998</v>
      </c>
      <c r="AJ198">
        <f t="shared" si="84"/>
        <v>2726.3576142500001</v>
      </c>
      <c r="AO198" t="e">
        <f>_xlfn.CONCAT(A198," ",B198," ",C198," ",#REF!," ",E198," ",F198," ",G198," ",H198," ",I198," ",N198," ",O198," ",P198," ",Q198," ",R198," ",AE198," ",AF198," ",AG198," ",AH198," ",AI198," ",AJ198)</f>
        <v>#REF!</v>
      </c>
    </row>
    <row r="199" spans="1:41" x14ac:dyDescent="0.35">
      <c r="A199" s="1" t="s">
        <v>19</v>
      </c>
      <c r="B199" s="1">
        <v>2020</v>
      </c>
      <c r="C199" s="1">
        <v>4</v>
      </c>
      <c r="D199" s="7">
        <v>802</v>
      </c>
      <c r="E199" s="7">
        <v>4</v>
      </c>
      <c r="F199" s="7">
        <v>7</v>
      </c>
      <c r="G199" s="7">
        <v>160</v>
      </c>
      <c r="H199" s="1" t="s">
        <v>15</v>
      </c>
      <c r="I199" s="1" t="s">
        <v>30</v>
      </c>
      <c r="J199" s="7" t="s">
        <v>14</v>
      </c>
      <c r="K199" s="7" t="str">
        <f t="shared" si="65"/>
        <v>.</v>
      </c>
      <c r="L199" s="7" t="str">
        <f t="shared" si="66"/>
        <v>.</v>
      </c>
      <c r="M199" s="7" t="s">
        <v>16</v>
      </c>
      <c r="N199" s="1">
        <v>3.3333333330000001</v>
      </c>
      <c r="O199" s="1">
        <v>3</v>
      </c>
      <c r="P199" s="1">
        <v>3.3333333330000001</v>
      </c>
      <c r="Q199" s="1">
        <v>74.227278499999997</v>
      </c>
      <c r="R199" s="1">
        <v>4991.7844789999999</v>
      </c>
      <c r="S199" s="15">
        <f t="shared" si="67"/>
        <v>70.86</v>
      </c>
      <c r="T199" s="7">
        <f t="shared" si="68"/>
        <v>175.02</v>
      </c>
      <c r="U199">
        <f t="shared" si="75"/>
        <v>0</v>
      </c>
      <c r="V199">
        <f t="shared" si="76"/>
        <v>0</v>
      </c>
      <c r="W199">
        <f t="shared" si="77"/>
        <v>70.86</v>
      </c>
      <c r="X199">
        <f t="shared" si="78"/>
        <v>175.02</v>
      </c>
      <c r="Y199">
        <f t="shared" si="69"/>
        <v>668.04550649999999</v>
      </c>
      <c r="Z199">
        <f t="shared" si="70"/>
        <v>890.72734199999991</v>
      </c>
      <c r="AA199">
        <f t="shared" si="71"/>
        <v>1113.4091774999999</v>
      </c>
      <c r="AB199">
        <f t="shared" si="72"/>
        <v>1647.28887807</v>
      </c>
      <c r="AC199">
        <f t="shared" si="73"/>
        <v>2196.3851707600002</v>
      </c>
      <c r="AD199">
        <f t="shared" si="74"/>
        <v>2745.4814634500003</v>
      </c>
      <c r="AE199">
        <f t="shared" si="79"/>
        <v>581.75550650000002</v>
      </c>
      <c r="AF199">
        <f t="shared" si="80"/>
        <v>804.43734199999994</v>
      </c>
      <c r="AG199">
        <f t="shared" si="81"/>
        <v>1027.1191775</v>
      </c>
      <c r="AH199">
        <f t="shared" si="82"/>
        <v>1434.1588780699999</v>
      </c>
      <c r="AI199">
        <f t="shared" si="83"/>
        <v>1983.2551707600001</v>
      </c>
      <c r="AJ199">
        <f t="shared" si="84"/>
        <v>2532.3514634500002</v>
      </c>
      <c r="AO199" t="e">
        <f>_xlfn.CONCAT(A199," ",B199," ",C199," ",#REF!," ",E199," ",F199," ",G199," ",H199," ",I199," ",N199," ",O199," ",P199," ",Q199," ",R199," ",AE199," ",AF199," ",AG199," ",AH199," ",AI199," ",AJ199)</f>
        <v>#REF!</v>
      </c>
    </row>
    <row r="200" spans="1:41" x14ac:dyDescent="0.35">
      <c r="A200" s="1" t="s">
        <v>19</v>
      </c>
      <c r="B200" s="1">
        <v>2020</v>
      </c>
      <c r="C200" s="1">
        <v>4</v>
      </c>
      <c r="D200" s="7">
        <v>803</v>
      </c>
      <c r="E200" s="7">
        <v>4</v>
      </c>
      <c r="F200" s="7">
        <v>6</v>
      </c>
      <c r="G200" s="7">
        <v>160</v>
      </c>
      <c r="H200" s="1" t="s">
        <v>15</v>
      </c>
      <c r="I200" s="1" t="s">
        <v>29</v>
      </c>
      <c r="J200" s="7" t="s">
        <v>14</v>
      </c>
      <c r="K200" s="7" t="str">
        <f t="shared" si="65"/>
        <v>.</v>
      </c>
      <c r="L200" s="7" t="str">
        <f t="shared" si="66"/>
        <v>.</v>
      </c>
      <c r="M200" s="7" t="s">
        <v>14</v>
      </c>
      <c r="N200" s="1">
        <v>10</v>
      </c>
      <c r="O200" s="1">
        <v>3</v>
      </c>
      <c r="P200" s="1">
        <v>10</v>
      </c>
      <c r="Q200" s="1">
        <v>74.296633299999996</v>
      </c>
      <c r="R200" s="1">
        <v>4996.4485889999996</v>
      </c>
      <c r="S200" s="15">
        <f t="shared" si="67"/>
        <v>70.86</v>
      </c>
      <c r="T200" s="7">
        <f t="shared" si="68"/>
        <v>175.02</v>
      </c>
      <c r="U200">
        <f t="shared" si="75"/>
        <v>42</v>
      </c>
      <c r="V200">
        <f t="shared" si="76"/>
        <v>103.74</v>
      </c>
      <c r="W200">
        <f t="shared" si="77"/>
        <v>112.86</v>
      </c>
      <c r="X200">
        <f t="shared" si="78"/>
        <v>278.76</v>
      </c>
      <c r="Y200">
        <f t="shared" si="69"/>
        <v>668.66969969999991</v>
      </c>
      <c r="Z200">
        <f t="shared" si="70"/>
        <v>891.55959959999996</v>
      </c>
      <c r="AA200">
        <f t="shared" si="71"/>
        <v>1114.4494995</v>
      </c>
      <c r="AB200">
        <f t="shared" si="72"/>
        <v>1648.8280343700001</v>
      </c>
      <c r="AC200">
        <f t="shared" si="73"/>
        <v>2198.4373791599996</v>
      </c>
      <c r="AD200">
        <f t="shared" si="74"/>
        <v>2748.0467239499999</v>
      </c>
      <c r="AE200">
        <f t="shared" si="79"/>
        <v>582.37969969999995</v>
      </c>
      <c r="AF200">
        <f t="shared" si="80"/>
        <v>805.26959959999999</v>
      </c>
      <c r="AG200">
        <f t="shared" si="81"/>
        <v>1028.1594995</v>
      </c>
      <c r="AH200">
        <f t="shared" si="82"/>
        <v>1435.6980343700002</v>
      </c>
      <c r="AI200">
        <f t="shared" si="83"/>
        <v>1985.3073791599995</v>
      </c>
      <c r="AJ200">
        <f t="shared" si="84"/>
        <v>2534.9167239499998</v>
      </c>
      <c r="AO200" t="e">
        <f>_xlfn.CONCAT(A200," ",B200," ",C200," ",#REF!," ",E200," ",F200," ",G200," ",H200," ",I200," ",N200," ",O200," ",P200," ",Q200," ",R200," ",AE200," ",AF200," ",AG200," ",AH200," ",AI200," ",AJ200)</f>
        <v>#REF!</v>
      </c>
    </row>
    <row r="201" spans="1:41" x14ac:dyDescent="0.35">
      <c r="A201" s="1" t="s">
        <v>19</v>
      </c>
      <c r="B201" s="1">
        <v>2020</v>
      </c>
      <c r="C201" s="1">
        <v>4</v>
      </c>
      <c r="D201" s="7">
        <v>804</v>
      </c>
      <c r="E201" s="7">
        <v>4</v>
      </c>
      <c r="F201" s="7">
        <v>5</v>
      </c>
      <c r="G201" s="7">
        <v>160</v>
      </c>
      <c r="H201" s="1" t="s">
        <v>15</v>
      </c>
      <c r="I201" s="1" t="s">
        <v>27</v>
      </c>
      <c r="J201" s="7" t="s">
        <v>14</v>
      </c>
      <c r="K201" s="7" t="str">
        <f t="shared" si="65"/>
        <v>.</v>
      </c>
      <c r="L201" s="7" t="str">
        <f t="shared" si="66"/>
        <v>.</v>
      </c>
      <c r="M201" s="7" t="s">
        <v>14</v>
      </c>
      <c r="N201" s="1">
        <v>13.33333333</v>
      </c>
      <c r="O201" s="1">
        <v>3</v>
      </c>
      <c r="P201" s="1">
        <v>13.33333333</v>
      </c>
      <c r="Q201" s="1">
        <v>74.080238899999998</v>
      </c>
      <c r="R201" s="1">
        <v>4981.8960660000002</v>
      </c>
      <c r="S201" s="15">
        <f t="shared" si="67"/>
        <v>70.86</v>
      </c>
      <c r="T201" s="7">
        <f t="shared" si="68"/>
        <v>175.02</v>
      </c>
      <c r="U201">
        <f t="shared" si="75"/>
        <v>0</v>
      </c>
      <c r="V201">
        <f t="shared" si="76"/>
        <v>0</v>
      </c>
      <c r="W201">
        <f t="shared" si="77"/>
        <v>70.86</v>
      </c>
      <c r="X201">
        <f t="shared" si="78"/>
        <v>175.02</v>
      </c>
      <c r="Y201">
        <f t="shared" si="69"/>
        <v>666.72215010000002</v>
      </c>
      <c r="Z201">
        <f t="shared" si="70"/>
        <v>888.96286680000003</v>
      </c>
      <c r="AA201">
        <f t="shared" si="71"/>
        <v>1111.2035834999999</v>
      </c>
      <c r="AB201">
        <f t="shared" si="72"/>
        <v>1644.0257017800002</v>
      </c>
      <c r="AC201">
        <f t="shared" si="73"/>
        <v>2192.0342690400003</v>
      </c>
      <c r="AD201">
        <f t="shared" si="74"/>
        <v>2740.0428363000005</v>
      </c>
      <c r="AE201">
        <f t="shared" si="79"/>
        <v>580.43215010000006</v>
      </c>
      <c r="AF201">
        <f t="shared" si="80"/>
        <v>802.67286680000007</v>
      </c>
      <c r="AG201">
        <f t="shared" si="81"/>
        <v>1024.9135835</v>
      </c>
      <c r="AH201">
        <f t="shared" si="82"/>
        <v>1430.8957017800003</v>
      </c>
      <c r="AI201">
        <f t="shared" si="83"/>
        <v>1978.9042690400001</v>
      </c>
      <c r="AJ201">
        <f t="shared" si="84"/>
        <v>2526.9128363000004</v>
      </c>
      <c r="AO201" t="e">
        <f>_xlfn.CONCAT(A201," ",B201," ",C201," ",#REF!," ",E201," ",F201," ",G201," ",H201," ",I201," ",N201," ",O201," ",P201," ",Q201," ",R201," ",AE201," ",AF201," ",AG201," ",AH201," ",AI201," ",AJ201)</f>
        <v>#REF!</v>
      </c>
    </row>
    <row r="202" spans="1:41" x14ac:dyDescent="0.35">
      <c r="A202" s="1" t="s">
        <v>24</v>
      </c>
      <c r="B202" s="1">
        <v>2020</v>
      </c>
      <c r="C202" s="1">
        <v>5</v>
      </c>
      <c r="D202" s="7" t="s">
        <v>14</v>
      </c>
      <c r="E202" s="7">
        <v>1</v>
      </c>
      <c r="F202" s="7">
        <v>4</v>
      </c>
      <c r="G202" s="7">
        <v>100</v>
      </c>
      <c r="H202" s="1" t="s">
        <v>15</v>
      </c>
      <c r="I202" s="1" t="s">
        <v>28</v>
      </c>
      <c r="J202" s="7" t="s">
        <v>14</v>
      </c>
      <c r="K202" s="7" t="str">
        <f t="shared" si="65"/>
        <v>.</v>
      </c>
      <c r="L202" s="7" t="str">
        <f t="shared" si="66"/>
        <v>.</v>
      </c>
      <c r="M202" s="7" t="s">
        <v>14</v>
      </c>
      <c r="N202" s="1">
        <v>30</v>
      </c>
      <c r="O202" s="1">
        <v>1.5555555560000001</v>
      </c>
      <c r="P202" s="1">
        <v>15.55555556</v>
      </c>
      <c r="Q202" s="1">
        <v>64.657448900000006</v>
      </c>
      <c r="R202" s="1">
        <v>4348.2134390000001</v>
      </c>
      <c r="S202" s="15">
        <f t="shared" si="67"/>
        <v>44.29</v>
      </c>
      <c r="T202" s="7">
        <f t="shared" si="68"/>
        <v>109.39</v>
      </c>
      <c r="U202">
        <f t="shared" si="75"/>
        <v>17.875</v>
      </c>
      <c r="V202">
        <f t="shared" si="76"/>
        <v>44.15</v>
      </c>
      <c r="W202">
        <f t="shared" si="77"/>
        <v>62.164999999999999</v>
      </c>
      <c r="X202">
        <f t="shared" si="78"/>
        <v>153.54</v>
      </c>
      <c r="Y202">
        <f t="shared" si="69"/>
        <v>581.91704010000001</v>
      </c>
      <c r="Z202">
        <f t="shared" si="70"/>
        <v>775.88938680000001</v>
      </c>
      <c r="AA202">
        <f t="shared" si="71"/>
        <v>969.86173350000013</v>
      </c>
      <c r="AB202">
        <f t="shared" si="72"/>
        <v>1434.91043487</v>
      </c>
      <c r="AC202">
        <f t="shared" si="73"/>
        <v>1913.2139131599999</v>
      </c>
      <c r="AD202">
        <f t="shared" si="74"/>
        <v>2391.5173914500001</v>
      </c>
      <c r="AE202">
        <f t="shared" si="79"/>
        <v>495.62704010000004</v>
      </c>
      <c r="AF202">
        <f t="shared" si="80"/>
        <v>689.59938680000005</v>
      </c>
      <c r="AG202">
        <f t="shared" si="81"/>
        <v>883.57173350000016</v>
      </c>
      <c r="AH202">
        <f t="shared" si="82"/>
        <v>1221.7804348700001</v>
      </c>
      <c r="AI202">
        <f t="shared" si="83"/>
        <v>1700.0839131600001</v>
      </c>
      <c r="AJ202">
        <f t="shared" si="84"/>
        <v>2178.38739145</v>
      </c>
      <c r="AO202" t="e">
        <f>_xlfn.CONCAT(A202," ",B202," ",C202," ",#REF!," ",E202," ",F202," ",G202," ",H202," ",I202," ",N202," ",O202," ",P202," ",Q202," ",R202," ",AE202," ",AF202," ",AG202," ",AH202," ",AI202," ",AJ202)</f>
        <v>#REF!</v>
      </c>
    </row>
    <row r="203" spans="1:41" x14ac:dyDescent="0.35">
      <c r="A203" s="1" t="s">
        <v>24</v>
      </c>
      <c r="B203" s="1">
        <v>2020</v>
      </c>
      <c r="C203" s="1">
        <v>5</v>
      </c>
      <c r="D203" s="7" t="s">
        <v>14</v>
      </c>
      <c r="E203" s="7">
        <v>2</v>
      </c>
      <c r="F203" s="7">
        <v>4</v>
      </c>
      <c r="G203" s="7">
        <v>100</v>
      </c>
      <c r="H203" s="1" t="s">
        <v>15</v>
      </c>
      <c r="I203" s="1" t="s">
        <v>28</v>
      </c>
      <c r="J203" s="7" t="s">
        <v>14</v>
      </c>
      <c r="K203" s="7" t="str">
        <f t="shared" si="65"/>
        <v>.</v>
      </c>
      <c r="L203" s="7" t="str">
        <f t="shared" si="66"/>
        <v>.</v>
      </c>
      <c r="M203" s="7" t="s">
        <v>14</v>
      </c>
      <c r="N203" s="1">
        <v>86.666666669999998</v>
      </c>
      <c r="O203" s="1">
        <v>2.076923077</v>
      </c>
      <c r="P203" s="1">
        <v>60</v>
      </c>
      <c r="Q203" s="1">
        <v>53.032393880000001</v>
      </c>
      <c r="R203" s="1">
        <v>3566.428488</v>
      </c>
      <c r="S203" s="15">
        <f t="shared" si="67"/>
        <v>44.29</v>
      </c>
      <c r="T203" s="7">
        <f t="shared" si="68"/>
        <v>109.39</v>
      </c>
      <c r="U203">
        <f t="shared" si="75"/>
        <v>17.875</v>
      </c>
      <c r="V203">
        <f t="shared" si="76"/>
        <v>44.15</v>
      </c>
      <c r="W203">
        <f t="shared" si="77"/>
        <v>62.164999999999999</v>
      </c>
      <c r="X203">
        <f t="shared" si="78"/>
        <v>153.54</v>
      </c>
      <c r="Y203">
        <f t="shared" si="69"/>
        <v>477.29154491999998</v>
      </c>
      <c r="Z203">
        <f t="shared" si="70"/>
        <v>636.38872656000001</v>
      </c>
      <c r="AA203">
        <f t="shared" si="71"/>
        <v>795.48590820000004</v>
      </c>
      <c r="AB203">
        <f t="shared" si="72"/>
        <v>1176.9214010400001</v>
      </c>
      <c r="AC203">
        <f t="shared" si="73"/>
        <v>1569.22853472</v>
      </c>
      <c r="AD203">
        <f t="shared" si="74"/>
        <v>1961.5356684000001</v>
      </c>
      <c r="AE203">
        <f t="shared" si="79"/>
        <v>391.00154492000001</v>
      </c>
      <c r="AF203">
        <f t="shared" si="80"/>
        <v>550.09872656000005</v>
      </c>
      <c r="AG203">
        <f t="shared" si="81"/>
        <v>709.19590820000008</v>
      </c>
      <c r="AH203">
        <f t="shared" si="82"/>
        <v>963.7914010400001</v>
      </c>
      <c r="AI203">
        <f t="shared" si="83"/>
        <v>1356.0985347199999</v>
      </c>
      <c r="AJ203">
        <f t="shared" si="84"/>
        <v>1748.4056684000002</v>
      </c>
      <c r="AO203" t="e">
        <f>_xlfn.CONCAT(A203," ",B203," ",C203," ",#REF!," ",E203," ",F203," ",G203," ",H203," ",I203," ",N203," ",O203," ",P203," ",Q203," ",R203," ",AE203," ",AF203," ",AG203," ",AH203," ",AI203," ",AJ203)</f>
        <v>#REF!</v>
      </c>
    </row>
    <row r="204" spans="1:41" x14ac:dyDescent="0.35">
      <c r="A204" s="1" t="s">
        <v>24</v>
      </c>
      <c r="B204" s="1">
        <v>2020</v>
      </c>
      <c r="C204" s="1">
        <v>5</v>
      </c>
      <c r="D204" s="7" t="s">
        <v>14</v>
      </c>
      <c r="E204" s="7">
        <v>3</v>
      </c>
      <c r="F204" s="7">
        <v>4</v>
      </c>
      <c r="G204" s="7">
        <v>100</v>
      </c>
      <c r="H204" s="1" t="s">
        <v>15</v>
      </c>
      <c r="I204" s="1" t="s">
        <v>28</v>
      </c>
      <c r="J204" s="7" t="s">
        <v>14</v>
      </c>
      <c r="K204" s="7" t="str">
        <f t="shared" si="65"/>
        <v>.</v>
      </c>
      <c r="L204" s="7" t="str">
        <f t="shared" si="66"/>
        <v>.</v>
      </c>
      <c r="M204" s="7" t="s">
        <v>14</v>
      </c>
      <c r="N204" s="1">
        <v>16.666666670000001</v>
      </c>
      <c r="O204" s="1">
        <v>2.6</v>
      </c>
      <c r="P204" s="1">
        <v>14.44444444</v>
      </c>
      <c r="Q204" s="1">
        <v>59.555922649999999</v>
      </c>
      <c r="R204" s="1">
        <v>4005.1357979999998</v>
      </c>
      <c r="S204" s="15">
        <f t="shared" si="67"/>
        <v>44.29</v>
      </c>
      <c r="T204" s="7">
        <f t="shared" si="68"/>
        <v>109.39</v>
      </c>
      <c r="U204">
        <f t="shared" si="75"/>
        <v>17.875</v>
      </c>
      <c r="V204">
        <f t="shared" si="76"/>
        <v>44.15</v>
      </c>
      <c r="W204">
        <f t="shared" si="77"/>
        <v>62.164999999999999</v>
      </c>
      <c r="X204">
        <f t="shared" si="78"/>
        <v>153.54</v>
      </c>
      <c r="Y204">
        <f t="shared" si="69"/>
        <v>536.00330384999995</v>
      </c>
      <c r="Z204">
        <f t="shared" si="70"/>
        <v>714.67107179999994</v>
      </c>
      <c r="AA204">
        <f t="shared" si="71"/>
        <v>893.33883975000003</v>
      </c>
      <c r="AB204">
        <f t="shared" si="72"/>
        <v>1321.6948133399999</v>
      </c>
      <c r="AC204">
        <f t="shared" si="73"/>
        <v>1762.2597511199999</v>
      </c>
      <c r="AD204">
        <f t="shared" si="74"/>
        <v>2202.8246889000002</v>
      </c>
      <c r="AE204">
        <f t="shared" si="79"/>
        <v>449.71330384999999</v>
      </c>
      <c r="AF204">
        <f t="shared" si="80"/>
        <v>628.38107179999997</v>
      </c>
      <c r="AG204">
        <f t="shared" si="81"/>
        <v>807.04883975000007</v>
      </c>
      <c r="AH204">
        <f t="shared" si="82"/>
        <v>1108.56481334</v>
      </c>
      <c r="AI204">
        <f t="shared" si="83"/>
        <v>1549.12975112</v>
      </c>
      <c r="AJ204">
        <f t="shared" si="84"/>
        <v>1989.6946889000001</v>
      </c>
      <c r="AO204" t="e">
        <f>_xlfn.CONCAT(A204," ",B204," ",C204," ",#REF!," ",E204," ",F204," ",G204," ",H204," ",I204," ",N204," ",O204," ",P204," ",Q204," ",R204," ",AE204," ",AF204," ",AG204," ",AH204," ",AI204," ",AJ204)</f>
        <v>#REF!</v>
      </c>
    </row>
    <row r="205" spans="1:41" x14ac:dyDescent="0.35">
      <c r="A205" s="1" t="s">
        <v>24</v>
      </c>
      <c r="B205" s="1">
        <v>2020</v>
      </c>
      <c r="C205" s="1">
        <v>5</v>
      </c>
      <c r="D205" s="7" t="s">
        <v>14</v>
      </c>
      <c r="E205" s="7">
        <v>4</v>
      </c>
      <c r="F205" s="7">
        <v>4</v>
      </c>
      <c r="G205" s="7">
        <v>100</v>
      </c>
      <c r="H205" s="1" t="s">
        <v>15</v>
      </c>
      <c r="I205" s="1" t="s">
        <v>28</v>
      </c>
      <c r="J205" s="7" t="s">
        <v>14</v>
      </c>
      <c r="K205" s="7" t="str">
        <f t="shared" si="65"/>
        <v>.</v>
      </c>
      <c r="L205" s="7" t="str">
        <f t="shared" si="66"/>
        <v>.</v>
      </c>
      <c r="M205" s="7" t="s">
        <v>14</v>
      </c>
      <c r="N205" s="1">
        <v>83.333333330000002</v>
      </c>
      <c r="O205" s="1">
        <v>2.3199999999999998</v>
      </c>
      <c r="P205" s="1">
        <v>64.444444439999998</v>
      </c>
      <c r="Q205" s="1">
        <v>47.2790836</v>
      </c>
      <c r="R205" s="1">
        <v>3179.518372</v>
      </c>
      <c r="S205" s="15">
        <f t="shared" si="67"/>
        <v>44.29</v>
      </c>
      <c r="T205" s="7">
        <f t="shared" si="68"/>
        <v>109.39</v>
      </c>
      <c r="U205">
        <f t="shared" si="75"/>
        <v>17.875</v>
      </c>
      <c r="V205">
        <f t="shared" si="76"/>
        <v>44.15</v>
      </c>
      <c r="W205">
        <f t="shared" si="77"/>
        <v>62.164999999999999</v>
      </c>
      <c r="X205">
        <f t="shared" si="78"/>
        <v>153.54</v>
      </c>
      <c r="Y205">
        <f t="shared" si="69"/>
        <v>425.51175239999998</v>
      </c>
      <c r="Z205">
        <f t="shared" si="70"/>
        <v>567.34900319999997</v>
      </c>
      <c r="AA205">
        <f t="shared" si="71"/>
        <v>709.18625399999996</v>
      </c>
      <c r="AB205">
        <f t="shared" si="72"/>
        <v>1049.24106276</v>
      </c>
      <c r="AC205">
        <f t="shared" si="73"/>
        <v>1398.98808368</v>
      </c>
      <c r="AD205">
        <f t="shared" si="74"/>
        <v>1748.7351046000001</v>
      </c>
      <c r="AE205">
        <f t="shared" si="79"/>
        <v>339.22175240000001</v>
      </c>
      <c r="AF205">
        <f t="shared" si="80"/>
        <v>481.05900320000001</v>
      </c>
      <c r="AG205">
        <f t="shared" si="81"/>
        <v>622.896254</v>
      </c>
      <c r="AH205">
        <f t="shared" si="82"/>
        <v>836.11106275999998</v>
      </c>
      <c r="AI205">
        <f t="shared" si="83"/>
        <v>1185.8580836800002</v>
      </c>
      <c r="AJ205">
        <f t="shared" si="84"/>
        <v>1535.6051046000002</v>
      </c>
      <c r="AO205" t="e">
        <f>_xlfn.CONCAT(A205," ",B205," ",C205," ",#REF!," ",E205," ",F205," ",G205," ",H205," ",I205," ",N205," ",O205," ",P205," ",Q205," ",R205," ",AE205," ",AF205," ",AG205," ",AH205," ",AI205," ",AJ205)</f>
        <v>#REF!</v>
      </c>
    </row>
    <row r="206" spans="1:41" x14ac:dyDescent="0.35">
      <c r="A206" s="1" t="s">
        <v>24</v>
      </c>
      <c r="B206" s="1">
        <v>2020</v>
      </c>
      <c r="C206" s="1">
        <v>5</v>
      </c>
      <c r="D206" s="7" t="s">
        <v>14</v>
      </c>
      <c r="E206" s="7">
        <v>5</v>
      </c>
      <c r="F206" s="7">
        <v>4</v>
      </c>
      <c r="G206" s="7">
        <v>100</v>
      </c>
      <c r="H206" s="1" t="s">
        <v>15</v>
      </c>
      <c r="I206" s="1" t="s">
        <v>28</v>
      </c>
      <c r="J206" s="7" t="s">
        <v>14</v>
      </c>
      <c r="K206" s="7" t="str">
        <f t="shared" si="65"/>
        <v>.</v>
      </c>
      <c r="L206" s="7" t="str">
        <f t="shared" si="66"/>
        <v>.</v>
      </c>
      <c r="M206" s="7" t="s">
        <v>14</v>
      </c>
      <c r="N206" s="1">
        <v>70</v>
      </c>
      <c r="O206" s="1">
        <v>2.095238095</v>
      </c>
      <c r="P206" s="1">
        <v>48.888888889999997</v>
      </c>
      <c r="Q206" s="1">
        <v>54.849343159999997</v>
      </c>
      <c r="R206" s="1">
        <v>3688.618328</v>
      </c>
      <c r="S206" s="15">
        <f t="shared" si="67"/>
        <v>44.29</v>
      </c>
      <c r="T206" s="7">
        <f t="shared" si="68"/>
        <v>109.39</v>
      </c>
      <c r="U206">
        <f t="shared" si="75"/>
        <v>17.875</v>
      </c>
      <c r="V206">
        <f t="shared" si="76"/>
        <v>44.15</v>
      </c>
      <c r="W206">
        <f t="shared" si="77"/>
        <v>62.164999999999999</v>
      </c>
      <c r="X206">
        <f t="shared" si="78"/>
        <v>153.54</v>
      </c>
      <c r="Y206">
        <f t="shared" si="69"/>
        <v>493.64408843999996</v>
      </c>
      <c r="Z206">
        <f t="shared" si="70"/>
        <v>658.19211791999999</v>
      </c>
      <c r="AA206">
        <f t="shared" si="71"/>
        <v>822.74014739999996</v>
      </c>
      <c r="AB206">
        <f t="shared" si="72"/>
        <v>1217.24404824</v>
      </c>
      <c r="AC206">
        <f t="shared" si="73"/>
        <v>1622.9920643200001</v>
      </c>
      <c r="AD206">
        <f t="shared" si="74"/>
        <v>2028.7400804000001</v>
      </c>
      <c r="AE206">
        <f t="shared" si="79"/>
        <v>407.35408843999994</v>
      </c>
      <c r="AF206">
        <f t="shared" si="80"/>
        <v>571.90211792000002</v>
      </c>
      <c r="AG206">
        <f t="shared" si="81"/>
        <v>736.45014739999999</v>
      </c>
      <c r="AH206">
        <f t="shared" si="82"/>
        <v>1004.11404824</v>
      </c>
      <c r="AI206">
        <f t="shared" si="83"/>
        <v>1409.8620643200002</v>
      </c>
      <c r="AJ206">
        <f t="shared" si="84"/>
        <v>1815.6100804000002</v>
      </c>
      <c r="AO206" t="e">
        <f>_xlfn.CONCAT(A206," ",B206," ",C206," ",#REF!," ",E206," ",F206," ",G206," ",H206," ",I206," ",N206," ",O206," ",P206," ",Q206," ",R206," ",AE206," ",AF206," ",AG206," ",AH206," ",AI206," ",AJ206)</f>
        <v>#REF!</v>
      </c>
    </row>
    <row r="207" spans="1:41" x14ac:dyDescent="0.35">
      <c r="A207" s="1" t="s">
        <v>24</v>
      </c>
      <c r="B207" s="1">
        <v>2020</v>
      </c>
      <c r="C207" s="1">
        <v>5</v>
      </c>
      <c r="D207" s="7" t="s">
        <v>14</v>
      </c>
      <c r="E207" s="7">
        <v>1</v>
      </c>
      <c r="F207" s="7">
        <v>8</v>
      </c>
      <c r="G207" s="7">
        <v>160</v>
      </c>
      <c r="H207" s="1" t="s">
        <v>15</v>
      </c>
      <c r="I207" s="1" t="s">
        <v>28</v>
      </c>
      <c r="J207" s="7" t="s">
        <v>14</v>
      </c>
      <c r="K207" s="7" t="str">
        <f t="shared" si="65"/>
        <v>.</v>
      </c>
      <c r="L207" s="7" t="str">
        <f t="shared" si="66"/>
        <v>.</v>
      </c>
      <c r="M207" s="7" t="s">
        <v>14</v>
      </c>
      <c r="N207" s="1">
        <v>33.333333330000002</v>
      </c>
      <c r="O207" s="1">
        <v>2</v>
      </c>
      <c r="P207" s="1">
        <v>22.222222219999999</v>
      </c>
      <c r="Q207" s="1">
        <v>59.86885212</v>
      </c>
      <c r="R207" s="1">
        <v>4026.1803049999999</v>
      </c>
      <c r="S207" s="15">
        <f t="shared" si="67"/>
        <v>70.86</v>
      </c>
      <c r="T207" s="7">
        <f t="shared" si="68"/>
        <v>175.02</v>
      </c>
      <c r="U207">
        <f t="shared" si="75"/>
        <v>17.875</v>
      </c>
      <c r="V207">
        <f t="shared" si="76"/>
        <v>44.15</v>
      </c>
      <c r="W207">
        <f t="shared" si="77"/>
        <v>88.734999999999999</v>
      </c>
      <c r="X207">
        <f t="shared" si="78"/>
        <v>219.17000000000002</v>
      </c>
      <c r="Y207">
        <f t="shared" si="69"/>
        <v>538.81966908000004</v>
      </c>
      <c r="Z207">
        <f t="shared" si="70"/>
        <v>718.42622544000005</v>
      </c>
      <c r="AA207">
        <f t="shared" si="71"/>
        <v>898.03278179999995</v>
      </c>
      <c r="AB207">
        <f t="shared" si="72"/>
        <v>1328.6395006499999</v>
      </c>
      <c r="AC207">
        <f t="shared" si="73"/>
        <v>1771.5193342</v>
      </c>
      <c r="AD207">
        <f t="shared" si="74"/>
        <v>2214.3991677500003</v>
      </c>
      <c r="AE207">
        <f t="shared" si="79"/>
        <v>452.52966908000008</v>
      </c>
      <c r="AF207">
        <f t="shared" si="80"/>
        <v>632.13622544000009</v>
      </c>
      <c r="AG207">
        <f t="shared" si="81"/>
        <v>811.74278179999999</v>
      </c>
      <c r="AH207">
        <f t="shared" si="82"/>
        <v>1115.5095006500001</v>
      </c>
      <c r="AI207">
        <f t="shared" si="83"/>
        <v>1558.3893342000001</v>
      </c>
      <c r="AJ207">
        <f t="shared" si="84"/>
        <v>2001.2691677500002</v>
      </c>
      <c r="AO207" t="e">
        <f>_xlfn.CONCAT(A207," ",B207," ",C207," ",#REF!," ",E207," ",F207," ",G207," ",H207," ",I207," ",N207," ",O207," ",P207," ",Q207," ",R207," ",AE207," ",AF207," ",AG207," ",AH207," ",AI207," ",AJ207)</f>
        <v>#REF!</v>
      </c>
    </row>
    <row r="208" spans="1:41" x14ac:dyDescent="0.35">
      <c r="A208" s="1" t="s">
        <v>24</v>
      </c>
      <c r="B208" s="1">
        <v>2020</v>
      </c>
      <c r="C208" s="1">
        <v>5</v>
      </c>
      <c r="D208" s="7" t="s">
        <v>14</v>
      </c>
      <c r="E208" s="15">
        <v>2</v>
      </c>
      <c r="F208" s="7">
        <v>8</v>
      </c>
      <c r="G208" s="7">
        <v>160</v>
      </c>
      <c r="H208" s="1" t="s">
        <v>15</v>
      </c>
      <c r="I208" s="1" t="s">
        <v>28</v>
      </c>
      <c r="J208" s="7" t="s">
        <v>14</v>
      </c>
      <c r="K208" s="7" t="str">
        <f t="shared" si="65"/>
        <v>.</v>
      </c>
      <c r="L208" s="7" t="str">
        <f t="shared" si="66"/>
        <v>.</v>
      </c>
      <c r="M208" s="7" t="s">
        <v>14</v>
      </c>
      <c r="N208" s="1">
        <v>96.666666669999998</v>
      </c>
      <c r="O208" s="1">
        <v>2.3103448279999999</v>
      </c>
      <c r="P208" s="1">
        <v>74.444444439999998</v>
      </c>
      <c r="Q208" s="1">
        <v>50.88163505</v>
      </c>
      <c r="R208" s="1">
        <v>3421.789957</v>
      </c>
      <c r="S208" s="15">
        <f t="shared" si="67"/>
        <v>70.86</v>
      </c>
      <c r="T208" s="7">
        <f t="shared" si="68"/>
        <v>175.02</v>
      </c>
      <c r="U208">
        <f t="shared" si="75"/>
        <v>17.875</v>
      </c>
      <c r="V208">
        <f t="shared" si="76"/>
        <v>44.15</v>
      </c>
      <c r="W208">
        <f t="shared" si="77"/>
        <v>88.734999999999999</v>
      </c>
      <c r="X208">
        <f t="shared" si="78"/>
        <v>219.17000000000002</v>
      </c>
      <c r="Y208">
        <f t="shared" si="69"/>
        <v>457.93471545</v>
      </c>
      <c r="Z208">
        <f t="shared" si="70"/>
        <v>610.5796206</v>
      </c>
      <c r="AA208">
        <f t="shared" si="71"/>
        <v>763.22452575</v>
      </c>
      <c r="AB208">
        <f t="shared" si="72"/>
        <v>1129.1906858100001</v>
      </c>
      <c r="AC208">
        <f t="shared" si="73"/>
        <v>1505.5875810800001</v>
      </c>
      <c r="AD208">
        <f t="shared" si="74"/>
        <v>1881.98447635</v>
      </c>
      <c r="AE208">
        <f t="shared" si="79"/>
        <v>371.64471545000004</v>
      </c>
      <c r="AF208">
        <f t="shared" si="80"/>
        <v>524.28962060000003</v>
      </c>
      <c r="AG208">
        <f t="shared" si="81"/>
        <v>676.93452575000003</v>
      </c>
      <c r="AH208">
        <f t="shared" si="82"/>
        <v>916.06068581000011</v>
      </c>
      <c r="AI208">
        <f t="shared" si="83"/>
        <v>1292.4575810800002</v>
      </c>
      <c r="AJ208">
        <f t="shared" si="84"/>
        <v>1668.8544763499999</v>
      </c>
      <c r="AO208" t="e">
        <f>_xlfn.CONCAT(A208," ",B208," ",C208," ",#REF!," ",E208," ",F208," ",G208," ",H208," ",I208," ",N208," ",O208," ",P208," ",Q208," ",R208," ",AE208," ",AF208," ",AG208," ",AH208," ",AI208," ",AJ208)</f>
        <v>#REF!</v>
      </c>
    </row>
    <row r="209" spans="1:41" x14ac:dyDescent="0.35">
      <c r="A209" s="1" t="s">
        <v>24</v>
      </c>
      <c r="B209" s="1">
        <v>2020</v>
      </c>
      <c r="C209" s="1">
        <v>5</v>
      </c>
      <c r="D209" s="7" t="s">
        <v>14</v>
      </c>
      <c r="E209" s="15">
        <v>3</v>
      </c>
      <c r="F209" s="7">
        <v>8</v>
      </c>
      <c r="G209" s="7">
        <v>160</v>
      </c>
      <c r="H209" s="1" t="s">
        <v>15</v>
      </c>
      <c r="I209" s="1" t="s">
        <v>28</v>
      </c>
      <c r="J209" s="7" t="s">
        <v>14</v>
      </c>
      <c r="K209" s="7" t="str">
        <f t="shared" si="65"/>
        <v>.</v>
      </c>
      <c r="L209" s="7" t="str">
        <f t="shared" si="66"/>
        <v>.</v>
      </c>
      <c r="M209" s="7" t="s">
        <v>14</v>
      </c>
      <c r="N209" s="1">
        <v>96.666666669999998</v>
      </c>
      <c r="O209" s="1">
        <v>2.0689655170000001</v>
      </c>
      <c r="P209" s="1">
        <v>66.666666669999998</v>
      </c>
      <c r="Q209" s="1">
        <v>56.275415760000001</v>
      </c>
      <c r="R209" s="1">
        <v>3784.52171</v>
      </c>
      <c r="S209" s="15">
        <f t="shared" si="67"/>
        <v>70.86</v>
      </c>
      <c r="T209" s="7">
        <f t="shared" si="68"/>
        <v>175.02</v>
      </c>
      <c r="U209">
        <f t="shared" si="75"/>
        <v>17.875</v>
      </c>
      <c r="V209">
        <f t="shared" si="76"/>
        <v>44.15</v>
      </c>
      <c r="W209">
        <f t="shared" si="77"/>
        <v>88.734999999999999</v>
      </c>
      <c r="X209">
        <f t="shared" si="78"/>
        <v>219.17000000000002</v>
      </c>
      <c r="Y209">
        <f t="shared" si="69"/>
        <v>506.47874184</v>
      </c>
      <c r="Z209">
        <f t="shared" si="70"/>
        <v>675.30498912000007</v>
      </c>
      <c r="AA209">
        <f t="shared" si="71"/>
        <v>844.13123640000003</v>
      </c>
      <c r="AB209">
        <f t="shared" si="72"/>
        <v>1248.8921643000001</v>
      </c>
      <c r="AC209">
        <f t="shared" si="73"/>
        <v>1665.1895523999999</v>
      </c>
      <c r="AD209">
        <f t="shared" si="74"/>
        <v>2081.4869404999999</v>
      </c>
      <c r="AE209">
        <f t="shared" si="79"/>
        <v>420.18874184000003</v>
      </c>
      <c r="AF209">
        <f t="shared" si="80"/>
        <v>589.01498912000011</v>
      </c>
      <c r="AG209">
        <f t="shared" si="81"/>
        <v>757.84123640000007</v>
      </c>
      <c r="AH209">
        <f t="shared" si="82"/>
        <v>1035.7621643000002</v>
      </c>
      <c r="AI209">
        <f t="shared" si="83"/>
        <v>1452.0595524</v>
      </c>
      <c r="AJ209">
        <f t="shared" si="84"/>
        <v>1868.3569404999998</v>
      </c>
      <c r="AO209" t="e">
        <f>_xlfn.CONCAT(A209," ",B209," ",C209," ",#REF!," ",E209," ",F209," ",G209," ",H209," ",I209," ",N209," ",O209," ",P209," ",Q209," ",R209," ",AE209," ",AF209," ",AG209," ",AH209," ",AI209," ",AJ209)</f>
        <v>#REF!</v>
      </c>
    </row>
    <row r="210" spans="1:41" x14ac:dyDescent="0.35">
      <c r="A210" s="1" t="s">
        <v>24</v>
      </c>
      <c r="B210" s="1">
        <v>2020</v>
      </c>
      <c r="C210" s="1">
        <v>5</v>
      </c>
      <c r="D210" s="7" t="s">
        <v>14</v>
      </c>
      <c r="E210" s="15">
        <v>4</v>
      </c>
      <c r="F210" s="7">
        <v>8</v>
      </c>
      <c r="G210" s="7">
        <v>160</v>
      </c>
      <c r="H210" s="1" t="s">
        <v>15</v>
      </c>
      <c r="I210" s="1" t="s">
        <v>28</v>
      </c>
      <c r="J210" s="7" t="s">
        <v>14</v>
      </c>
      <c r="K210" s="7" t="str">
        <f t="shared" si="65"/>
        <v>.</v>
      </c>
      <c r="L210" s="7" t="str">
        <f t="shared" si="66"/>
        <v>.</v>
      </c>
      <c r="M210" s="7" t="s">
        <v>14</v>
      </c>
      <c r="N210" s="1">
        <v>73.333333330000002</v>
      </c>
      <c r="O210" s="1">
        <v>2.363636364</v>
      </c>
      <c r="P210" s="1">
        <v>57.777777780000001</v>
      </c>
      <c r="Q210" s="1">
        <v>47.558496079999998</v>
      </c>
      <c r="R210" s="1">
        <v>3198.308861</v>
      </c>
      <c r="S210" s="15">
        <f t="shared" si="67"/>
        <v>70.86</v>
      </c>
      <c r="T210" s="7">
        <f t="shared" si="68"/>
        <v>175.02</v>
      </c>
      <c r="U210">
        <f t="shared" si="75"/>
        <v>17.875</v>
      </c>
      <c r="V210">
        <f t="shared" si="76"/>
        <v>44.15</v>
      </c>
      <c r="W210">
        <f t="shared" si="77"/>
        <v>88.734999999999999</v>
      </c>
      <c r="X210">
        <f t="shared" si="78"/>
        <v>219.17000000000002</v>
      </c>
      <c r="Y210">
        <f t="shared" si="69"/>
        <v>428.02646471999998</v>
      </c>
      <c r="Z210">
        <f t="shared" si="70"/>
        <v>570.70195295999997</v>
      </c>
      <c r="AA210">
        <f t="shared" si="71"/>
        <v>713.37744120000002</v>
      </c>
      <c r="AB210">
        <f t="shared" si="72"/>
        <v>1055.44192413</v>
      </c>
      <c r="AC210">
        <f t="shared" si="73"/>
        <v>1407.2558988400001</v>
      </c>
      <c r="AD210">
        <f t="shared" si="74"/>
        <v>1759.0698735500002</v>
      </c>
      <c r="AE210">
        <f t="shared" si="79"/>
        <v>341.73646471999996</v>
      </c>
      <c r="AF210">
        <f t="shared" si="80"/>
        <v>484.41195296000001</v>
      </c>
      <c r="AG210">
        <f t="shared" si="81"/>
        <v>627.08744120000006</v>
      </c>
      <c r="AH210">
        <f t="shared" si="82"/>
        <v>842.31192412999997</v>
      </c>
      <c r="AI210">
        <f t="shared" si="83"/>
        <v>1194.12589884</v>
      </c>
      <c r="AJ210">
        <f t="shared" si="84"/>
        <v>1545.9398735500004</v>
      </c>
      <c r="AO210" t="e">
        <f>_xlfn.CONCAT(A210," ",B210," ",C210," ",#REF!," ",E210," ",F210," ",G210," ",H210," ",I210," ",N210," ",O210," ",P210," ",Q210," ",R210," ",AE210," ",AF210," ",AG210," ",AH210," ",AI210," ",AJ210)</f>
        <v>#REF!</v>
      </c>
    </row>
    <row r="211" spans="1:41" x14ac:dyDescent="0.35">
      <c r="A211" s="1" t="s">
        <v>24</v>
      </c>
      <c r="B211" s="1">
        <v>2020</v>
      </c>
      <c r="C211" s="1">
        <v>5</v>
      </c>
      <c r="D211" s="7" t="s">
        <v>14</v>
      </c>
      <c r="E211" s="15">
        <v>5</v>
      </c>
      <c r="F211" s="7">
        <v>8</v>
      </c>
      <c r="G211" s="7">
        <v>160</v>
      </c>
      <c r="H211" s="1" t="s">
        <v>15</v>
      </c>
      <c r="I211" s="1" t="s">
        <v>28</v>
      </c>
      <c r="J211" s="7" t="s">
        <v>14</v>
      </c>
      <c r="K211" s="7" t="str">
        <f t="shared" si="65"/>
        <v>.</v>
      </c>
      <c r="L211" s="7" t="str">
        <f t="shared" si="66"/>
        <v>.</v>
      </c>
      <c r="M211" s="7" t="s">
        <v>14</v>
      </c>
      <c r="N211" s="1">
        <v>66.666666669999998</v>
      </c>
      <c r="O211" s="1">
        <v>2.2000000000000002</v>
      </c>
      <c r="P211" s="1">
        <v>48.888888889999997</v>
      </c>
      <c r="Q211" s="1">
        <v>61.863977519999999</v>
      </c>
      <c r="R211" s="1">
        <v>4160.3524880000004</v>
      </c>
      <c r="S211" s="15">
        <f t="shared" si="67"/>
        <v>70.86</v>
      </c>
      <c r="T211" s="7">
        <f t="shared" si="68"/>
        <v>175.02</v>
      </c>
      <c r="U211">
        <f t="shared" si="75"/>
        <v>17.875</v>
      </c>
      <c r="V211">
        <f t="shared" si="76"/>
        <v>44.15</v>
      </c>
      <c r="W211">
        <f t="shared" si="77"/>
        <v>88.734999999999999</v>
      </c>
      <c r="X211">
        <f t="shared" si="78"/>
        <v>219.17000000000002</v>
      </c>
      <c r="Y211">
        <f t="shared" si="69"/>
        <v>556.77579767999998</v>
      </c>
      <c r="Z211">
        <f t="shared" si="70"/>
        <v>742.36773024000001</v>
      </c>
      <c r="AA211">
        <f t="shared" si="71"/>
        <v>927.95966279999993</v>
      </c>
      <c r="AB211">
        <f t="shared" si="72"/>
        <v>1372.9163210400002</v>
      </c>
      <c r="AC211">
        <f t="shared" si="73"/>
        <v>1830.5550947200002</v>
      </c>
      <c r="AD211">
        <f t="shared" si="74"/>
        <v>2288.1938684000006</v>
      </c>
      <c r="AE211">
        <f t="shared" si="79"/>
        <v>470.48579768000002</v>
      </c>
      <c r="AF211">
        <f t="shared" si="80"/>
        <v>656.07773024000005</v>
      </c>
      <c r="AG211">
        <f t="shared" si="81"/>
        <v>841.66966279999997</v>
      </c>
      <c r="AH211">
        <f t="shared" si="82"/>
        <v>1159.7863210400001</v>
      </c>
      <c r="AI211">
        <f t="shared" si="83"/>
        <v>1617.4250947200003</v>
      </c>
      <c r="AJ211">
        <f t="shared" si="84"/>
        <v>2075.0638684000005</v>
      </c>
      <c r="AO211" t="e">
        <f>_xlfn.CONCAT(A211," ",B211," ",C211," ",#REF!," ",E211," ",F211," ",G211," ",H211," ",I211," ",N211," ",O211," ",P211," ",Q211," ",R211," ",AE211," ",AF211," ",AG211," ",AH211," ",AI211," ",AJ211)</f>
        <v>#REF!</v>
      </c>
    </row>
    <row r="212" spans="1:41" x14ac:dyDescent="0.35">
      <c r="A212" s="1" t="s">
        <v>24</v>
      </c>
      <c r="B212" s="1">
        <v>2020</v>
      </c>
      <c r="C212" s="1">
        <v>5</v>
      </c>
      <c r="D212" s="7" t="s">
        <v>14</v>
      </c>
      <c r="E212" s="15">
        <v>1</v>
      </c>
      <c r="F212" s="7">
        <v>2</v>
      </c>
      <c r="G212" s="7">
        <v>100</v>
      </c>
      <c r="H212" s="1" t="s">
        <v>15</v>
      </c>
      <c r="I212" s="1" t="s">
        <v>29</v>
      </c>
      <c r="J212" s="7" t="s">
        <v>14</v>
      </c>
      <c r="K212" s="7" t="str">
        <f t="shared" si="65"/>
        <v>.</v>
      </c>
      <c r="L212" s="7" t="str">
        <f t="shared" si="66"/>
        <v>.</v>
      </c>
      <c r="M212" s="7" t="s">
        <v>14</v>
      </c>
      <c r="N212" s="1">
        <v>30</v>
      </c>
      <c r="O212" s="1">
        <v>1.6666666670000001</v>
      </c>
      <c r="P212" s="1">
        <v>16.666666670000001</v>
      </c>
      <c r="Q212" s="1">
        <v>72.639784939999998</v>
      </c>
      <c r="R212" s="1">
        <v>4885.0255370000004</v>
      </c>
      <c r="S212" s="15">
        <f t="shared" si="67"/>
        <v>44.29</v>
      </c>
      <c r="T212" s="7">
        <f t="shared" si="68"/>
        <v>109.39</v>
      </c>
      <c r="U212">
        <f t="shared" si="75"/>
        <v>42</v>
      </c>
      <c r="V212">
        <f t="shared" si="76"/>
        <v>103.74</v>
      </c>
      <c r="W212">
        <f t="shared" si="77"/>
        <v>86.289999999999992</v>
      </c>
      <c r="X212">
        <f t="shared" si="78"/>
        <v>213.13</v>
      </c>
      <c r="Y212">
        <f t="shared" si="69"/>
        <v>653.75806446000001</v>
      </c>
      <c r="Z212">
        <f t="shared" si="70"/>
        <v>871.67741927999998</v>
      </c>
      <c r="AA212">
        <f t="shared" si="71"/>
        <v>1089.5967740999999</v>
      </c>
      <c r="AB212">
        <f t="shared" si="72"/>
        <v>1612.0584272100002</v>
      </c>
      <c r="AC212">
        <f t="shared" si="73"/>
        <v>2149.4112362800001</v>
      </c>
      <c r="AD212">
        <f t="shared" si="74"/>
        <v>2686.7640453500003</v>
      </c>
      <c r="AE212">
        <f t="shared" si="79"/>
        <v>567.46806446000005</v>
      </c>
      <c r="AF212">
        <f t="shared" si="80"/>
        <v>785.38741928000002</v>
      </c>
      <c r="AG212">
        <f t="shared" si="81"/>
        <v>1003.3067741</v>
      </c>
      <c r="AH212">
        <f t="shared" si="82"/>
        <v>1398.9284272100003</v>
      </c>
      <c r="AI212">
        <f t="shared" si="83"/>
        <v>1936.28123628</v>
      </c>
      <c r="AJ212">
        <f t="shared" si="84"/>
        <v>2473.6340453500002</v>
      </c>
      <c r="AO212" t="e">
        <f>_xlfn.CONCAT(A212," ",B212," ",C212," ",#REF!," ",E212," ",F212," ",G212," ",H212," ",I212," ",N212," ",O212," ",P212," ",Q212," ",R212," ",AE212," ",AF212," ",AG212," ",AH212," ",AI212," ",AJ212)</f>
        <v>#REF!</v>
      </c>
    </row>
    <row r="213" spans="1:41" x14ac:dyDescent="0.35">
      <c r="A213" s="1" t="s">
        <v>24</v>
      </c>
      <c r="B213" s="1">
        <v>2020</v>
      </c>
      <c r="C213" s="1">
        <v>5</v>
      </c>
      <c r="D213" s="7" t="s">
        <v>14</v>
      </c>
      <c r="E213" s="15">
        <v>2</v>
      </c>
      <c r="F213" s="7">
        <v>2</v>
      </c>
      <c r="G213" s="7">
        <v>100</v>
      </c>
      <c r="H213" s="1" t="s">
        <v>15</v>
      </c>
      <c r="I213" s="1" t="s">
        <v>29</v>
      </c>
      <c r="J213" s="7" t="s">
        <v>14</v>
      </c>
      <c r="K213" s="7" t="str">
        <f t="shared" si="65"/>
        <v>.</v>
      </c>
      <c r="L213" s="7" t="str">
        <f t="shared" si="66"/>
        <v>.</v>
      </c>
      <c r="M213" s="7" t="s">
        <v>14</v>
      </c>
      <c r="N213" s="1">
        <v>90</v>
      </c>
      <c r="O213" s="1">
        <v>2.2222222220000001</v>
      </c>
      <c r="P213" s="1">
        <v>66.666666669999998</v>
      </c>
      <c r="Q213" s="1">
        <v>57.368215450000001</v>
      </c>
      <c r="R213" s="1">
        <v>3858.0124890000002</v>
      </c>
      <c r="S213" s="15">
        <f t="shared" si="67"/>
        <v>44.29</v>
      </c>
      <c r="T213" s="7">
        <f t="shared" si="68"/>
        <v>109.39</v>
      </c>
      <c r="U213">
        <f t="shared" si="75"/>
        <v>42</v>
      </c>
      <c r="V213">
        <f t="shared" si="76"/>
        <v>103.74</v>
      </c>
      <c r="W213">
        <f t="shared" si="77"/>
        <v>86.289999999999992</v>
      </c>
      <c r="X213">
        <f t="shared" si="78"/>
        <v>213.13</v>
      </c>
      <c r="Y213">
        <f t="shared" si="69"/>
        <v>516.31393905000004</v>
      </c>
      <c r="Z213">
        <f t="shared" si="70"/>
        <v>688.41858539999998</v>
      </c>
      <c r="AA213">
        <f t="shared" si="71"/>
        <v>860.52323175000004</v>
      </c>
      <c r="AB213">
        <f t="shared" si="72"/>
        <v>1273.1441213700002</v>
      </c>
      <c r="AC213">
        <f t="shared" si="73"/>
        <v>1697.52549516</v>
      </c>
      <c r="AD213">
        <f t="shared" si="74"/>
        <v>2121.9068689500004</v>
      </c>
      <c r="AE213">
        <f t="shared" si="79"/>
        <v>430.02393905000008</v>
      </c>
      <c r="AF213">
        <f t="shared" si="80"/>
        <v>602.12858540000002</v>
      </c>
      <c r="AG213">
        <f t="shared" si="81"/>
        <v>774.23323175000007</v>
      </c>
      <c r="AH213">
        <f t="shared" si="82"/>
        <v>1060.0141213700003</v>
      </c>
      <c r="AI213">
        <f t="shared" si="83"/>
        <v>1484.3954951599999</v>
      </c>
      <c r="AJ213">
        <f t="shared" si="84"/>
        <v>1908.7768689500003</v>
      </c>
      <c r="AO213" t="e">
        <f>_xlfn.CONCAT(A213," ",B213," ",C213," ",#REF!," ",E213," ",F213," ",G213," ",H213," ",I213," ",N213," ",O213," ",P213," ",Q213," ",R213," ",AE213," ",AF213," ",AG213," ",AH213," ",AI213," ",AJ213)</f>
        <v>#REF!</v>
      </c>
    </row>
    <row r="214" spans="1:41" x14ac:dyDescent="0.35">
      <c r="A214" s="1" t="s">
        <v>24</v>
      </c>
      <c r="B214" s="1">
        <v>2020</v>
      </c>
      <c r="C214" s="1">
        <v>5</v>
      </c>
      <c r="D214" s="1" t="s">
        <v>14</v>
      </c>
      <c r="E214" s="15">
        <v>3</v>
      </c>
      <c r="F214" s="1">
        <v>2</v>
      </c>
      <c r="G214" s="7">
        <v>100</v>
      </c>
      <c r="H214" s="1" t="s">
        <v>15</v>
      </c>
      <c r="I214" s="1" t="s">
        <v>29</v>
      </c>
      <c r="J214" s="7" t="s">
        <v>14</v>
      </c>
      <c r="K214" s="7" t="str">
        <f t="shared" si="65"/>
        <v>.</v>
      </c>
      <c r="L214" s="7" t="str">
        <f t="shared" si="66"/>
        <v>.</v>
      </c>
      <c r="M214" s="7" t="s">
        <v>14</v>
      </c>
      <c r="N214" s="1">
        <v>80</v>
      </c>
      <c r="O214" s="1">
        <v>2.2083333330000001</v>
      </c>
      <c r="P214" s="1">
        <v>58.888888889999997</v>
      </c>
      <c r="Q214" s="1">
        <v>58.466088859999999</v>
      </c>
      <c r="R214" s="1">
        <v>3931.8444760000002</v>
      </c>
      <c r="S214" s="15">
        <f t="shared" si="67"/>
        <v>44.29</v>
      </c>
      <c r="T214" s="7">
        <f t="shared" si="68"/>
        <v>109.39</v>
      </c>
      <c r="U214">
        <f t="shared" si="75"/>
        <v>42</v>
      </c>
      <c r="V214">
        <f t="shared" si="76"/>
        <v>103.74</v>
      </c>
      <c r="W214">
        <f t="shared" si="77"/>
        <v>86.289999999999992</v>
      </c>
      <c r="X214">
        <f t="shared" si="78"/>
        <v>213.13</v>
      </c>
      <c r="Y214">
        <f t="shared" si="69"/>
        <v>526.19479974000001</v>
      </c>
      <c r="Z214">
        <f t="shared" si="70"/>
        <v>701.59306631999993</v>
      </c>
      <c r="AA214">
        <f t="shared" si="71"/>
        <v>876.99133289999997</v>
      </c>
      <c r="AB214">
        <f t="shared" si="72"/>
        <v>1297.5086770800001</v>
      </c>
      <c r="AC214">
        <f t="shared" si="73"/>
        <v>1730.0115694400001</v>
      </c>
      <c r="AD214">
        <f t="shared" si="74"/>
        <v>2162.5144618000004</v>
      </c>
      <c r="AE214">
        <f t="shared" si="79"/>
        <v>439.90479974000004</v>
      </c>
      <c r="AF214">
        <f t="shared" si="80"/>
        <v>615.30306631999997</v>
      </c>
      <c r="AG214">
        <f t="shared" si="81"/>
        <v>790.70133290000001</v>
      </c>
      <c r="AH214">
        <f t="shared" si="82"/>
        <v>1084.3786770800002</v>
      </c>
      <c r="AI214">
        <f t="shared" si="83"/>
        <v>1516.88156944</v>
      </c>
      <c r="AJ214">
        <f t="shared" si="84"/>
        <v>1949.3844618000003</v>
      </c>
      <c r="AO214" t="e">
        <f>_xlfn.CONCAT(A214," ",B214," ",C214," ",#REF!," ",E214," ",F214," ",G214," ",H214," ",I214," ",N214," ",O214," ",P214," ",Q214," ",R214," ",AE214," ",AF214," ",AG214," ",AH214," ",AI214," ",AJ214)</f>
        <v>#REF!</v>
      </c>
    </row>
    <row r="215" spans="1:41" x14ac:dyDescent="0.35">
      <c r="A215" s="1" t="s">
        <v>24</v>
      </c>
      <c r="B215" s="1">
        <v>2020</v>
      </c>
      <c r="C215" s="1">
        <v>5</v>
      </c>
      <c r="D215" s="1" t="s">
        <v>14</v>
      </c>
      <c r="E215" s="15">
        <v>4</v>
      </c>
      <c r="F215" s="1">
        <v>2</v>
      </c>
      <c r="G215" s="7">
        <v>100</v>
      </c>
      <c r="H215" s="1" t="s">
        <v>15</v>
      </c>
      <c r="I215" s="1" t="s">
        <v>29</v>
      </c>
      <c r="J215" s="7" t="s">
        <v>14</v>
      </c>
      <c r="K215" s="7" t="str">
        <f t="shared" si="65"/>
        <v>.</v>
      </c>
      <c r="L215" s="7" t="str">
        <f t="shared" si="66"/>
        <v>.</v>
      </c>
      <c r="M215" s="7" t="s">
        <v>14</v>
      </c>
      <c r="N215" s="1">
        <v>46.666666669999998</v>
      </c>
      <c r="O215" s="1">
        <v>2.2142857139999998</v>
      </c>
      <c r="P215" s="1">
        <v>34.444444439999998</v>
      </c>
      <c r="Q215" s="1">
        <v>59.576198810000001</v>
      </c>
      <c r="R215" s="1">
        <v>4006.49937</v>
      </c>
      <c r="S215" s="15">
        <f t="shared" si="67"/>
        <v>44.29</v>
      </c>
      <c r="T215" s="7">
        <f t="shared" si="68"/>
        <v>109.39</v>
      </c>
      <c r="U215">
        <f t="shared" si="75"/>
        <v>42</v>
      </c>
      <c r="V215">
        <f t="shared" si="76"/>
        <v>103.74</v>
      </c>
      <c r="W215">
        <f t="shared" si="77"/>
        <v>86.289999999999992</v>
      </c>
      <c r="X215">
        <f t="shared" si="78"/>
        <v>213.13</v>
      </c>
      <c r="Y215">
        <f t="shared" si="69"/>
        <v>536.18578929</v>
      </c>
      <c r="Z215">
        <f t="shared" si="70"/>
        <v>714.91438572000004</v>
      </c>
      <c r="AA215">
        <f t="shared" si="71"/>
        <v>893.64298214999997</v>
      </c>
      <c r="AB215">
        <f t="shared" si="72"/>
        <v>1322.1447921000001</v>
      </c>
      <c r="AC215">
        <f t="shared" si="73"/>
        <v>1762.8597228000001</v>
      </c>
      <c r="AD215">
        <f t="shared" si="74"/>
        <v>2203.5746535000003</v>
      </c>
      <c r="AE215">
        <f t="shared" si="79"/>
        <v>449.89578929000004</v>
      </c>
      <c r="AF215">
        <f t="shared" si="80"/>
        <v>628.62438572000008</v>
      </c>
      <c r="AG215">
        <f t="shared" si="81"/>
        <v>807.35298215</v>
      </c>
      <c r="AH215">
        <f t="shared" si="82"/>
        <v>1109.0147921000002</v>
      </c>
      <c r="AI215">
        <f t="shared" si="83"/>
        <v>1549.7297228000002</v>
      </c>
      <c r="AJ215">
        <f t="shared" si="84"/>
        <v>1990.4446535000002</v>
      </c>
      <c r="AO215" t="e">
        <f>_xlfn.CONCAT(A215," ",B215," ",C215," ",#REF!," ",E215," ",F215," ",G215," ",H215," ",I215," ",N215," ",O215," ",P215," ",Q215," ",R215," ",AE215," ",AF215," ",AG215," ",AH215," ",AI215," ",AJ215)</f>
        <v>#REF!</v>
      </c>
    </row>
    <row r="216" spans="1:41" x14ac:dyDescent="0.35">
      <c r="A216" s="1" t="s">
        <v>24</v>
      </c>
      <c r="B216" s="1">
        <v>2020</v>
      </c>
      <c r="C216" s="1">
        <v>5</v>
      </c>
      <c r="D216" s="1" t="s">
        <v>14</v>
      </c>
      <c r="E216" s="15">
        <v>5</v>
      </c>
      <c r="F216" s="1">
        <v>2</v>
      </c>
      <c r="G216" s="7">
        <v>100</v>
      </c>
      <c r="H216" s="1" t="s">
        <v>15</v>
      </c>
      <c r="I216" s="1" t="s">
        <v>29</v>
      </c>
      <c r="J216" s="7" t="s">
        <v>14</v>
      </c>
      <c r="K216" s="7" t="str">
        <f t="shared" si="65"/>
        <v>.</v>
      </c>
      <c r="L216" s="7" t="str">
        <f t="shared" si="66"/>
        <v>.</v>
      </c>
      <c r="M216" s="7" t="s">
        <v>14</v>
      </c>
      <c r="N216" s="1">
        <v>96.666666669999998</v>
      </c>
      <c r="O216" s="1">
        <v>2.3103448279999999</v>
      </c>
      <c r="P216" s="1">
        <v>74.444444439999998</v>
      </c>
      <c r="Q216" s="1">
        <v>37.703785439999997</v>
      </c>
      <c r="R216" s="1">
        <v>2535.5795710000002</v>
      </c>
      <c r="S216" s="15">
        <f t="shared" si="67"/>
        <v>44.29</v>
      </c>
      <c r="T216" s="7">
        <f t="shared" si="68"/>
        <v>109.39</v>
      </c>
      <c r="U216">
        <f t="shared" si="75"/>
        <v>42</v>
      </c>
      <c r="V216">
        <f t="shared" si="76"/>
        <v>103.74</v>
      </c>
      <c r="W216">
        <f t="shared" si="77"/>
        <v>86.289999999999992</v>
      </c>
      <c r="X216">
        <f t="shared" si="78"/>
        <v>213.13</v>
      </c>
      <c r="Y216">
        <f t="shared" si="69"/>
        <v>339.33406895999997</v>
      </c>
      <c r="Z216">
        <f t="shared" si="70"/>
        <v>452.44542527999999</v>
      </c>
      <c r="AA216">
        <f t="shared" si="71"/>
        <v>565.55678159999991</v>
      </c>
      <c r="AB216">
        <f t="shared" si="72"/>
        <v>836.74125843000013</v>
      </c>
      <c r="AC216">
        <f t="shared" si="73"/>
        <v>1115.65501124</v>
      </c>
      <c r="AD216">
        <f t="shared" si="74"/>
        <v>1394.5687640500003</v>
      </c>
      <c r="AE216">
        <f t="shared" si="79"/>
        <v>253.04406895999998</v>
      </c>
      <c r="AF216">
        <f t="shared" si="80"/>
        <v>366.15542528000003</v>
      </c>
      <c r="AG216">
        <f t="shared" si="81"/>
        <v>479.26678159999994</v>
      </c>
      <c r="AH216">
        <f t="shared" si="82"/>
        <v>623.61125843000013</v>
      </c>
      <c r="AI216">
        <f t="shared" si="83"/>
        <v>902.52501124000003</v>
      </c>
      <c r="AJ216">
        <f t="shared" si="84"/>
        <v>1181.4387640500004</v>
      </c>
      <c r="AO216" t="e">
        <f>_xlfn.CONCAT(A216," ",B216," ",C216," ",#REF!," ",E216," ",F216," ",G216," ",H216," ",I216," ",N216," ",O216," ",P216," ",Q216," ",R216," ",AE216," ",AF216," ",AG216," ",AH216," ",AI216," ",AJ216)</f>
        <v>#REF!</v>
      </c>
    </row>
    <row r="217" spans="1:41" x14ac:dyDescent="0.35">
      <c r="A217" s="1" t="s">
        <v>24</v>
      </c>
      <c r="B217" s="1">
        <v>2020</v>
      </c>
      <c r="C217" s="1">
        <v>5</v>
      </c>
      <c r="D217" s="1" t="s">
        <v>14</v>
      </c>
      <c r="E217" s="15">
        <v>1</v>
      </c>
      <c r="F217" s="1">
        <v>6</v>
      </c>
      <c r="G217" s="7">
        <v>160</v>
      </c>
      <c r="H217" s="1" t="s">
        <v>15</v>
      </c>
      <c r="I217" s="1" t="s">
        <v>29</v>
      </c>
      <c r="J217" s="7" t="s">
        <v>14</v>
      </c>
      <c r="K217" s="7" t="str">
        <f t="shared" si="65"/>
        <v>.</v>
      </c>
      <c r="L217" s="7" t="str">
        <f t="shared" si="66"/>
        <v>.</v>
      </c>
      <c r="M217" s="7" t="s">
        <v>14</v>
      </c>
      <c r="N217" s="1">
        <v>50</v>
      </c>
      <c r="O217" s="1">
        <v>1.8666666670000001</v>
      </c>
      <c r="P217" s="1">
        <v>31.11111111</v>
      </c>
      <c r="Q217" s="1">
        <v>61.685145460000001</v>
      </c>
      <c r="R217" s="1">
        <v>4148.3260319999999</v>
      </c>
      <c r="S217" s="15">
        <f t="shared" si="67"/>
        <v>70.86</v>
      </c>
      <c r="T217" s="7">
        <f t="shared" si="68"/>
        <v>175.02</v>
      </c>
      <c r="U217">
        <f t="shared" si="75"/>
        <v>42</v>
      </c>
      <c r="V217">
        <f t="shared" si="76"/>
        <v>103.74</v>
      </c>
      <c r="W217">
        <f t="shared" si="77"/>
        <v>112.86</v>
      </c>
      <c r="X217">
        <f t="shared" si="78"/>
        <v>278.76</v>
      </c>
      <c r="Y217">
        <f t="shared" si="69"/>
        <v>555.16630914000007</v>
      </c>
      <c r="Z217">
        <f t="shared" si="70"/>
        <v>740.22174552000001</v>
      </c>
      <c r="AA217">
        <f t="shared" si="71"/>
        <v>925.27718189999996</v>
      </c>
      <c r="AB217">
        <f t="shared" si="72"/>
        <v>1368.94759056</v>
      </c>
      <c r="AC217">
        <f t="shared" si="73"/>
        <v>1825.26345408</v>
      </c>
      <c r="AD217">
        <f t="shared" si="74"/>
        <v>2281.5793176000002</v>
      </c>
      <c r="AE217">
        <f t="shared" si="79"/>
        <v>468.8763091400001</v>
      </c>
      <c r="AF217">
        <f t="shared" si="80"/>
        <v>653.93174552000005</v>
      </c>
      <c r="AG217">
        <f t="shared" si="81"/>
        <v>838.9871819</v>
      </c>
      <c r="AH217">
        <f t="shared" si="82"/>
        <v>1155.8175905600001</v>
      </c>
      <c r="AI217">
        <f t="shared" si="83"/>
        <v>1612.1334540799999</v>
      </c>
      <c r="AJ217">
        <f t="shared" si="84"/>
        <v>2068.4493176000001</v>
      </c>
      <c r="AO217" t="e">
        <f>_xlfn.CONCAT(A217," ",B217," ",C217," ",#REF!," ",E217," ",F217," ",G217," ",H217," ",I217," ",N217," ",O217," ",P217," ",Q217," ",R217," ",AE217," ",AF217," ",AG217," ",AH217," ",AI217," ",AJ217)</f>
        <v>#REF!</v>
      </c>
    </row>
    <row r="218" spans="1:41" x14ac:dyDescent="0.35">
      <c r="A218" s="1" t="s">
        <v>24</v>
      </c>
      <c r="B218" s="1">
        <v>2020</v>
      </c>
      <c r="C218" s="1">
        <v>5</v>
      </c>
      <c r="D218" s="15" t="s">
        <v>14</v>
      </c>
      <c r="E218" s="15">
        <v>2</v>
      </c>
      <c r="F218" s="1">
        <v>6</v>
      </c>
      <c r="G218" s="7">
        <v>160</v>
      </c>
      <c r="H218" s="1" t="s">
        <v>15</v>
      </c>
      <c r="I218" s="1" t="s">
        <v>29</v>
      </c>
      <c r="J218" s="7" t="s">
        <v>14</v>
      </c>
      <c r="K218" s="7" t="str">
        <f t="shared" si="65"/>
        <v>.</v>
      </c>
      <c r="L218" s="7" t="str">
        <f t="shared" si="66"/>
        <v>.</v>
      </c>
      <c r="M218" s="7" t="s">
        <v>14</v>
      </c>
      <c r="N218" s="1">
        <v>83.333333330000002</v>
      </c>
      <c r="O218" s="1">
        <v>2.48</v>
      </c>
      <c r="P218" s="1">
        <v>68.888888890000004</v>
      </c>
      <c r="Q218" s="1">
        <v>50.246658609999997</v>
      </c>
      <c r="R218" s="1">
        <v>3379.0877919999998</v>
      </c>
      <c r="S218" s="15">
        <f t="shared" si="67"/>
        <v>70.86</v>
      </c>
      <c r="T218" s="7">
        <f t="shared" si="68"/>
        <v>175.02</v>
      </c>
      <c r="U218">
        <f t="shared" si="75"/>
        <v>42</v>
      </c>
      <c r="V218">
        <f t="shared" si="76"/>
        <v>103.74</v>
      </c>
      <c r="W218">
        <f t="shared" si="77"/>
        <v>112.86</v>
      </c>
      <c r="X218">
        <f t="shared" si="78"/>
        <v>278.76</v>
      </c>
      <c r="Y218">
        <f t="shared" si="69"/>
        <v>452.21992748999998</v>
      </c>
      <c r="Z218">
        <f t="shared" si="70"/>
        <v>602.95990331999997</v>
      </c>
      <c r="AA218">
        <f t="shared" si="71"/>
        <v>753.69987915000002</v>
      </c>
      <c r="AB218">
        <f t="shared" si="72"/>
        <v>1115.09897136</v>
      </c>
      <c r="AC218">
        <f t="shared" si="73"/>
        <v>1486.7986284799999</v>
      </c>
      <c r="AD218">
        <f t="shared" si="74"/>
        <v>1858.4982856000001</v>
      </c>
      <c r="AE218">
        <f t="shared" si="79"/>
        <v>365.92992748999995</v>
      </c>
      <c r="AF218">
        <f t="shared" si="80"/>
        <v>516.66990332</v>
      </c>
      <c r="AG218">
        <f t="shared" si="81"/>
        <v>667.40987915000005</v>
      </c>
      <c r="AH218">
        <f t="shared" si="82"/>
        <v>901.96897135999995</v>
      </c>
      <c r="AI218">
        <f t="shared" si="83"/>
        <v>1273.6686284799998</v>
      </c>
      <c r="AJ218">
        <f t="shared" si="84"/>
        <v>1645.3682856</v>
      </c>
      <c r="AO218" t="e">
        <f>_xlfn.CONCAT(A218," ",B218," ",C218," ",#REF!," ",E218," ",F218," ",G218," ",H218," ",I218," ",N218," ",O218," ",P218," ",Q218," ",R218," ",AE218," ",AF218," ",AG218," ",AH218," ",AI218," ",AJ218)</f>
        <v>#REF!</v>
      </c>
    </row>
    <row r="219" spans="1:41" x14ac:dyDescent="0.35">
      <c r="A219" s="1" t="s">
        <v>24</v>
      </c>
      <c r="B219" s="1">
        <v>2020</v>
      </c>
      <c r="C219" s="1">
        <v>5</v>
      </c>
      <c r="D219" s="15" t="s">
        <v>14</v>
      </c>
      <c r="E219" s="15">
        <v>3</v>
      </c>
      <c r="F219" s="1">
        <v>6</v>
      </c>
      <c r="G219" s="7">
        <v>160</v>
      </c>
      <c r="H219" s="1" t="s">
        <v>15</v>
      </c>
      <c r="I219" s="1" t="s">
        <v>29</v>
      </c>
      <c r="J219" s="7" t="s">
        <v>14</v>
      </c>
      <c r="K219" s="7" t="str">
        <f t="shared" si="65"/>
        <v>.</v>
      </c>
      <c r="L219" s="7" t="str">
        <f t="shared" si="66"/>
        <v>.</v>
      </c>
      <c r="M219" s="7" t="s">
        <v>14</v>
      </c>
      <c r="N219" s="1">
        <v>66.666666669999998</v>
      </c>
      <c r="O219" s="1">
        <v>2.0499999999999998</v>
      </c>
      <c r="P219" s="1">
        <v>45.555555560000002</v>
      </c>
      <c r="Q219" s="1">
        <v>58.230275200000001</v>
      </c>
      <c r="R219" s="1">
        <v>3915.986007</v>
      </c>
      <c r="S219" s="15">
        <f t="shared" si="67"/>
        <v>70.86</v>
      </c>
      <c r="T219" s="7">
        <f t="shared" si="68"/>
        <v>175.02</v>
      </c>
      <c r="U219">
        <f t="shared" si="75"/>
        <v>42</v>
      </c>
      <c r="V219">
        <f t="shared" si="76"/>
        <v>103.74</v>
      </c>
      <c r="W219">
        <f t="shared" si="77"/>
        <v>112.86</v>
      </c>
      <c r="X219">
        <f t="shared" si="78"/>
        <v>278.76</v>
      </c>
      <c r="Y219">
        <f t="shared" si="69"/>
        <v>524.0724768</v>
      </c>
      <c r="Z219">
        <f t="shared" si="70"/>
        <v>698.76330240000004</v>
      </c>
      <c r="AA219">
        <f t="shared" si="71"/>
        <v>873.45412799999997</v>
      </c>
      <c r="AB219">
        <f t="shared" si="72"/>
        <v>1292.2753823099999</v>
      </c>
      <c r="AC219">
        <f t="shared" si="73"/>
        <v>1723.03384308</v>
      </c>
      <c r="AD219">
        <f t="shared" si="74"/>
        <v>2153.7923038500003</v>
      </c>
      <c r="AE219">
        <f t="shared" si="79"/>
        <v>437.78247680000004</v>
      </c>
      <c r="AF219">
        <f t="shared" si="80"/>
        <v>612.47330240000008</v>
      </c>
      <c r="AG219">
        <f t="shared" si="81"/>
        <v>787.16412800000001</v>
      </c>
      <c r="AH219">
        <f t="shared" si="82"/>
        <v>1079.1453823100001</v>
      </c>
      <c r="AI219">
        <f t="shared" si="83"/>
        <v>1509.9038430800001</v>
      </c>
      <c r="AJ219">
        <f t="shared" si="84"/>
        <v>1940.6623038500002</v>
      </c>
      <c r="AO219" t="e">
        <f>_xlfn.CONCAT(A219," ",B219," ",C219," ",#REF!," ",E219," ",F219," ",G219," ",H219," ",I219," ",N219," ",O219," ",P219," ",Q219," ",R219," ",AE219," ",AF219," ",AG219," ",AH219," ",AI219," ",AJ219)</f>
        <v>#REF!</v>
      </c>
    </row>
    <row r="220" spans="1:41" x14ac:dyDescent="0.35">
      <c r="A220" s="1" t="s">
        <v>24</v>
      </c>
      <c r="B220" s="1">
        <v>2020</v>
      </c>
      <c r="C220" s="1">
        <v>5</v>
      </c>
      <c r="D220" s="1" t="s">
        <v>14</v>
      </c>
      <c r="E220" s="1">
        <v>4</v>
      </c>
      <c r="F220" s="1">
        <v>6</v>
      </c>
      <c r="G220" s="15">
        <v>160</v>
      </c>
      <c r="H220" s="1" t="s">
        <v>15</v>
      </c>
      <c r="I220" s="1" t="s">
        <v>29</v>
      </c>
      <c r="J220" s="7" t="s">
        <v>14</v>
      </c>
      <c r="K220" s="7" t="str">
        <f t="shared" si="65"/>
        <v>.</v>
      </c>
      <c r="L220" s="7" t="str">
        <f t="shared" si="66"/>
        <v>.</v>
      </c>
      <c r="M220" s="7" t="s">
        <v>14</v>
      </c>
      <c r="N220" s="1">
        <v>73.333333330000002</v>
      </c>
      <c r="O220" s="1">
        <v>2.1818181820000002</v>
      </c>
      <c r="P220" s="1">
        <v>53.333333330000002</v>
      </c>
      <c r="Q220" s="1">
        <v>59.194992589999998</v>
      </c>
      <c r="R220" s="1">
        <v>3980.8632520000001</v>
      </c>
      <c r="S220" s="15">
        <f t="shared" si="67"/>
        <v>70.86</v>
      </c>
      <c r="T220" s="7">
        <f t="shared" si="68"/>
        <v>175.02</v>
      </c>
      <c r="U220">
        <f t="shared" si="75"/>
        <v>42</v>
      </c>
      <c r="V220">
        <f t="shared" si="76"/>
        <v>103.74</v>
      </c>
      <c r="W220">
        <f t="shared" si="77"/>
        <v>112.86</v>
      </c>
      <c r="X220">
        <f t="shared" si="78"/>
        <v>278.76</v>
      </c>
      <c r="Y220">
        <f t="shared" si="69"/>
        <v>532.75493330999996</v>
      </c>
      <c r="Z220">
        <f t="shared" si="70"/>
        <v>710.33991107999998</v>
      </c>
      <c r="AA220">
        <f t="shared" si="71"/>
        <v>887.92488885</v>
      </c>
      <c r="AB220">
        <f t="shared" si="72"/>
        <v>1313.6848731600001</v>
      </c>
      <c r="AC220">
        <f t="shared" si="73"/>
        <v>1751.5798308800001</v>
      </c>
      <c r="AD220">
        <f t="shared" si="74"/>
        <v>2189.4747886</v>
      </c>
      <c r="AE220">
        <f t="shared" si="79"/>
        <v>446.46493330999999</v>
      </c>
      <c r="AF220">
        <f t="shared" si="80"/>
        <v>624.04991108000002</v>
      </c>
      <c r="AG220">
        <f t="shared" si="81"/>
        <v>801.63488885000004</v>
      </c>
      <c r="AH220">
        <f t="shared" si="82"/>
        <v>1100.5548731600002</v>
      </c>
      <c r="AI220">
        <f t="shared" si="83"/>
        <v>1538.4498308800003</v>
      </c>
      <c r="AJ220">
        <f t="shared" si="84"/>
        <v>1976.3447885999999</v>
      </c>
      <c r="AO220" t="e">
        <f>_xlfn.CONCAT(A220," ",B220," ",C220," ",#REF!," ",E220," ",F220," ",G220," ",H220," ",I220," ",N220," ",O220," ",P220," ",Q220," ",R220," ",AE220," ",AF220," ",AG220," ",AH220," ",AI220," ",AJ220)</f>
        <v>#REF!</v>
      </c>
    </row>
    <row r="221" spans="1:41" x14ac:dyDescent="0.35">
      <c r="A221" s="1" t="s">
        <v>24</v>
      </c>
      <c r="B221" s="1">
        <v>2020</v>
      </c>
      <c r="C221" s="1">
        <v>5</v>
      </c>
      <c r="D221" s="1" t="s">
        <v>14</v>
      </c>
      <c r="E221" s="1">
        <v>5</v>
      </c>
      <c r="F221" s="1">
        <v>6</v>
      </c>
      <c r="G221" s="15">
        <v>160</v>
      </c>
      <c r="H221" s="1" t="s">
        <v>15</v>
      </c>
      <c r="I221" s="1" t="s">
        <v>29</v>
      </c>
      <c r="J221" s="7" t="s">
        <v>14</v>
      </c>
      <c r="K221" s="7" t="str">
        <f t="shared" si="65"/>
        <v>.</v>
      </c>
      <c r="L221" s="7" t="str">
        <f t="shared" si="66"/>
        <v>.</v>
      </c>
      <c r="M221" s="7" t="s">
        <v>14</v>
      </c>
      <c r="N221" s="1">
        <v>56.666666669999998</v>
      </c>
      <c r="O221" s="1">
        <v>2.5294117649999999</v>
      </c>
      <c r="P221" s="1">
        <v>47.777777780000001</v>
      </c>
      <c r="Q221" s="1">
        <v>53.16223857</v>
      </c>
      <c r="R221" s="1">
        <v>3575.1605439999998</v>
      </c>
      <c r="S221" s="15">
        <f t="shared" si="67"/>
        <v>70.86</v>
      </c>
      <c r="T221" s="7">
        <f t="shared" si="68"/>
        <v>175.02</v>
      </c>
      <c r="U221">
        <f t="shared" si="75"/>
        <v>42</v>
      </c>
      <c r="V221">
        <f t="shared" si="76"/>
        <v>103.74</v>
      </c>
      <c r="W221">
        <f t="shared" si="77"/>
        <v>112.86</v>
      </c>
      <c r="X221">
        <f t="shared" si="78"/>
        <v>278.76</v>
      </c>
      <c r="Y221">
        <f t="shared" si="69"/>
        <v>478.46014713</v>
      </c>
      <c r="Z221">
        <f t="shared" si="70"/>
        <v>637.94686283999999</v>
      </c>
      <c r="AA221">
        <f t="shared" si="71"/>
        <v>797.43357854999999</v>
      </c>
      <c r="AB221">
        <f t="shared" si="72"/>
        <v>1179.80297952</v>
      </c>
      <c r="AC221">
        <f t="shared" si="73"/>
        <v>1573.0706393599999</v>
      </c>
      <c r="AD221">
        <f t="shared" si="74"/>
        <v>1966.3382992000002</v>
      </c>
      <c r="AE221">
        <f t="shared" si="79"/>
        <v>392.17014713000003</v>
      </c>
      <c r="AF221">
        <f t="shared" si="80"/>
        <v>551.65686284000003</v>
      </c>
      <c r="AG221">
        <f t="shared" si="81"/>
        <v>711.14357855000003</v>
      </c>
      <c r="AH221">
        <f t="shared" si="82"/>
        <v>966.67297952000001</v>
      </c>
      <c r="AI221">
        <f t="shared" si="83"/>
        <v>1359.9406393599998</v>
      </c>
      <c r="AJ221">
        <f t="shared" si="84"/>
        <v>1753.2082992000001</v>
      </c>
      <c r="AO221" t="e">
        <f>_xlfn.CONCAT(A221," ",B221," ",C221," ",#REF!," ",E221," ",F221," ",G221," ",H221," ",I221," ",N221," ",O221," ",P221," ",Q221," ",R221," ",AE221," ",AF221," ",AG221," ",AH221," ",AI221," ",AJ221)</f>
        <v>#REF!</v>
      </c>
    </row>
    <row r="222" spans="1:41" x14ac:dyDescent="0.35">
      <c r="A222" s="1" t="s">
        <v>24</v>
      </c>
      <c r="B222" s="1">
        <v>2020</v>
      </c>
      <c r="C222" s="1">
        <v>5</v>
      </c>
      <c r="D222" s="1" t="s">
        <v>14</v>
      </c>
      <c r="E222" s="1">
        <v>1</v>
      </c>
      <c r="F222" s="1">
        <v>3</v>
      </c>
      <c r="G222" s="15">
        <v>100</v>
      </c>
      <c r="H222" s="1" t="s">
        <v>15</v>
      </c>
      <c r="I222" s="1" t="s">
        <v>30</v>
      </c>
      <c r="J222" s="7" t="s">
        <v>14</v>
      </c>
      <c r="K222" s="7" t="str">
        <f t="shared" si="65"/>
        <v>.</v>
      </c>
      <c r="L222" s="7" t="str">
        <f t="shared" si="66"/>
        <v>.</v>
      </c>
      <c r="M222" s="7" t="s">
        <v>17</v>
      </c>
      <c r="N222" s="1">
        <v>26.666666670000001</v>
      </c>
      <c r="O222" s="1">
        <v>1.5</v>
      </c>
      <c r="P222" s="1">
        <v>13.33333333</v>
      </c>
      <c r="Q222" s="1">
        <v>70.921396079999994</v>
      </c>
      <c r="R222" s="1">
        <v>4769.4638859999995</v>
      </c>
      <c r="S222" s="15">
        <f t="shared" si="67"/>
        <v>44.29</v>
      </c>
      <c r="T222" s="7">
        <f t="shared" si="68"/>
        <v>109.39</v>
      </c>
      <c r="U222">
        <f t="shared" si="75"/>
        <v>42</v>
      </c>
      <c r="V222">
        <f t="shared" si="76"/>
        <v>103.74</v>
      </c>
      <c r="W222">
        <f t="shared" si="77"/>
        <v>86.289999999999992</v>
      </c>
      <c r="X222">
        <f t="shared" si="78"/>
        <v>213.13</v>
      </c>
      <c r="Y222">
        <f t="shared" si="69"/>
        <v>638.29256471999997</v>
      </c>
      <c r="Z222">
        <f t="shared" si="70"/>
        <v>851.05675295999993</v>
      </c>
      <c r="AA222">
        <f t="shared" si="71"/>
        <v>1063.8209411999999</v>
      </c>
      <c r="AB222">
        <f t="shared" si="72"/>
        <v>1573.9230823799999</v>
      </c>
      <c r="AC222">
        <f t="shared" si="73"/>
        <v>2098.5641098399997</v>
      </c>
      <c r="AD222">
        <f t="shared" si="74"/>
        <v>2623.2051372999999</v>
      </c>
      <c r="AE222">
        <f t="shared" si="79"/>
        <v>552.00256472000001</v>
      </c>
      <c r="AF222">
        <f t="shared" si="80"/>
        <v>764.76675295999996</v>
      </c>
      <c r="AG222">
        <f t="shared" si="81"/>
        <v>977.53094119999992</v>
      </c>
      <c r="AH222">
        <f t="shared" si="82"/>
        <v>1360.7930823799998</v>
      </c>
      <c r="AI222">
        <f t="shared" si="83"/>
        <v>1885.4341098399996</v>
      </c>
      <c r="AJ222">
        <f t="shared" si="84"/>
        <v>2410.0751372999998</v>
      </c>
      <c r="AO222" t="e">
        <f>_xlfn.CONCAT(A222," ",B222," ",C222," ",#REF!," ",E222," ",F222," ",G222," ",H222," ",I222," ",N222," ",O222," ",P222," ",Q222," ",R222," ",AE222," ",AF222," ",AG222," ",AH222," ",AI222," ",AJ222)</f>
        <v>#REF!</v>
      </c>
    </row>
    <row r="223" spans="1:41" x14ac:dyDescent="0.35">
      <c r="A223" s="1" t="s">
        <v>24</v>
      </c>
      <c r="B223" s="1">
        <v>2020</v>
      </c>
      <c r="C223" s="1">
        <v>5</v>
      </c>
      <c r="D223" s="1" t="s">
        <v>14</v>
      </c>
      <c r="E223" s="1">
        <v>2</v>
      </c>
      <c r="F223" s="1">
        <v>3</v>
      </c>
      <c r="G223" s="15">
        <v>100</v>
      </c>
      <c r="H223" s="1" t="s">
        <v>15</v>
      </c>
      <c r="I223" s="1" t="s">
        <v>30</v>
      </c>
      <c r="J223" s="7" t="s">
        <v>14</v>
      </c>
      <c r="K223" s="7" t="str">
        <f t="shared" si="65"/>
        <v>.</v>
      </c>
      <c r="L223" s="7" t="str">
        <f t="shared" si="66"/>
        <v>.</v>
      </c>
      <c r="M223" s="7" t="s">
        <v>17</v>
      </c>
      <c r="N223" s="1">
        <v>63.333333330000002</v>
      </c>
      <c r="O223" s="1">
        <v>1.736842105</v>
      </c>
      <c r="P223" s="1">
        <v>36.666666669999998</v>
      </c>
      <c r="Q223" s="1">
        <v>70.532816269999998</v>
      </c>
      <c r="R223" s="1">
        <v>4743.3318939999999</v>
      </c>
      <c r="S223" s="15">
        <f t="shared" si="67"/>
        <v>44.29</v>
      </c>
      <c r="T223" s="7">
        <f t="shared" si="68"/>
        <v>109.39</v>
      </c>
      <c r="U223">
        <f t="shared" si="75"/>
        <v>42</v>
      </c>
      <c r="V223">
        <f t="shared" si="76"/>
        <v>103.74</v>
      </c>
      <c r="W223">
        <f t="shared" si="77"/>
        <v>86.289999999999992</v>
      </c>
      <c r="X223">
        <f t="shared" si="78"/>
        <v>213.13</v>
      </c>
      <c r="Y223">
        <f t="shared" si="69"/>
        <v>634.79534643</v>
      </c>
      <c r="Z223">
        <f t="shared" si="70"/>
        <v>846.39379523999992</v>
      </c>
      <c r="AA223">
        <f t="shared" si="71"/>
        <v>1057.99224405</v>
      </c>
      <c r="AB223">
        <f t="shared" si="72"/>
        <v>1565.2995250200001</v>
      </c>
      <c r="AC223">
        <f t="shared" si="73"/>
        <v>2087.0660333599999</v>
      </c>
      <c r="AD223">
        <f t="shared" si="74"/>
        <v>2608.8325417000001</v>
      </c>
      <c r="AE223">
        <f t="shared" si="79"/>
        <v>548.50534643000003</v>
      </c>
      <c r="AF223">
        <f t="shared" si="80"/>
        <v>760.10379523999995</v>
      </c>
      <c r="AG223">
        <f t="shared" si="81"/>
        <v>971.70224404999999</v>
      </c>
      <c r="AH223">
        <f t="shared" si="82"/>
        <v>1352.16952502</v>
      </c>
      <c r="AI223">
        <f t="shared" si="83"/>
        <v>1873.9360333599998</v>
      </c>
      <c r="AJ223">
        <f t="shared" si="84"/>
        <v>2395.7025417</v>
      </c>
      <c r="AO223" t="e">
        <f>_xlfn.CONCAT(A223," ",B223," ",C223," ",#REF!," ",E223," ",F223," ",G223," ",H223," ",I223," ",N223," ",O223," ",P223," ",Q223," ",R223," ",AE223," ",AF223," ",AG223," ",AH223," ",AI223," ",AJ223)</f>
        <v>#REF!</v>
      </c>
    </row>
    <row r="224" spans="1:41" x14ac:dyDescent="0.35">
      <c r="A224" s="1" t="s">
        <v>24</v>
      </c>
      <c r="B224" s="1">
        <v>2020</v>
      </c>
      <c r="C224" s="1">
        <v>5</v>
      </c>
      <c r="D224" s="1" t="s">
        <v>14</v>
      </c>
      <c r="E224" s="1">
        <v>3</v>
      </c>
      <c r="F224" s="1">
        <v>3</v>
      </c>
      <c r="G224" s="15">
        <v>100</v>
      </c>
      <c r="H224" s="1" t="s">
        <v>15</v>
      </c>
      <c r="I224" s="1" t="s">
        <v>30</v>
      </c>
      <c r="J224" s="7" t="s">
        <v>14</v>
      </c>
      <c r="K224" s="7" t="str">
        <f t="shared" si="65"/>
        <v>.</v>
      </c>
      <c r="L224" s="7" t="str">
        <f t="shared" si="66"/>
        <v>.</v>
      </c>
      <c r="M224" s="7" t="s">
        <v>17</v>
      </c>
      <c r="N224" s="1">
        <v>17.85714286</v>
      </c>
      <c r="O224" s="1">
        <v>1.4</v>
      </c>
      <c r="P224" s="1">
        <v>8.3333333330000006</v>
      </c>
      <c r="Q224" s="1">
        <v>67.889441599999998</v>
      </c>
      <c r="R224" s="1">
        <v>4565.5649469999998</v>
      </c>
      <c r="S224" s="15">
        <f t="shared" si="67"/>
        <v>44.29</v>
      </c>
      <c r="T224" s="7">
        <f t="shared" si="68"/>
        <v>109.39</v>
      </c>
      <c r="U224">
        <f t="shared" si="75"/>
        <v>42</v>
      </c>
      <c r="V224">
        <f t="shared" si="76"/>
        <v>103.74</v>
      </c>
      <c r="W224">
        <f t="shared" si="77"/>
        <v>86.289999999999992</v>
      </c>
      <c r="X224">
        <f t="shared" si="78"/>
        <v>213.13</v>
      </c>
      <c r="Y224">
        <f t="shared" si="69"/>
        <v>611.00497440000004</v>
      </c>
      <c r="Z224">
        <f t="shared" si="70"/>
        <v>814.67329919999997</v>
      </c>
      <c r="AA224">
        <f t="shared" si="71"/>
        <v>1018.3416239999999</v>
      </c>
      <c r="AB224">
        <f t="shared" si="72"/>
        <v>1506.6364325100001</v>
      </c>
      <c r="AC224">
        <f t="shared" si="73"/>
        <v>2008.84857668</v>
      </c>
      <c r="AD224">
        <f t="shared" si="74"/>
        <v>2511.0607208500001</v>
      </c>
      <c r="AE224">
        <f t="shared" si="79"/>
        <v>524.71497440000007</v>
      </c>
      <c r="AF224">
        <f t="shared" si="80"/>
        <v>728.38329920000001</v>
      </c>
      <c r="AG224">
        <f t="shared" si="81"/>
        <v>932.05162399999995</v>
      </c>
      <c r="AH224">
        <f t="shared" si="82"/>
        <v>1293.5064325100002</v>
      </c>
      <c r="AI224">
        <f t="shared" si="83"/>
        <v>1795.7185766799998</v>
      </c>
      <c r="AJ224">
        <f t="shared" si="84"/>
        <v>2297.9307208499999</v>
      </c>
      <c r="AO224" t="e">
        <f>_xlfn.CONCAT(A224," ",B224," ",C224," ",#REF!," ",E224," ",F224," ",G224," ",H224," ",I224," ",N224," ",O224," ",P224," ",Q224," ",R224," ",AE224," ",AF224," ",AG224," ",AH224," ",AI224," ",AJ224)</f>
        <v>#REF!</v>
      </c>
    </row>
    <row r="225" spans="1:41" x14ac:dyDescent="0.35">
      <c r="A225" s="1" t="s">
        <v>24</v>
      </c>
      <c r="B225" s="1">
        <v>2020</v>
      </c>
      <c r="C225" s="1">
        <v>5</v>
      </c>
      <c r="D225" s="1" t="s">
        <v>14</v>
      </c>
      <c r="E225" s="1">
        <v>4</v>
      </c>
      <c r="F225" s="1">
        <v>3</v>
      </c>
      <c r="G225" s="15">
        <v>100</v>
      </c>
      <c r="H225" s="1" t="s">
        <v>15</v>
      </c>
      <c r="I225" s="1" t="s">
        <v>30</v>
      </c>
      <c r="J225" s="7" t="s">
        <v>14</v>
      </c>
      <c r="K225" s="7" t="str">
        <f t="shared" si="65"/>
        <v>.</v>
      </c>
      <c r="L225" s="7" t="str">
        <f t="shared" si="66"/>
        <v>.</v>
      </c>
      <c r="M225" s="7" t="s">
        <v>17</v>
      </c>
      <c r="N225" s="1">
        <v>23.333333329999999</v>
      </c>
      <c r="O225" s="1">
        <v>2.1428571430000001</v>
      </c>
      <c r="P225" s="1">
        <v>16.666666670000001</v>
      </c>
      <c r="Q225" s="1">
        <v>64.161940549999997</v>
      </c>
      <c r="R225" s="1">
        <v>4314.8905020000002</v>
      </c>
      <c r="S225" s="15">
        <f t="shared" si="67"/>
        <v>44.29</v>
      </c>
      <c r="T225" s="7">
        <f t="shared" si="68"/>
        <v>109.39</v>
      </c>
      <c r="U225">
        <f t="shared" si="75"/>
        <v>42</v>
      </c>
      <c r="V225">
        <f t="shared" si="76"/>
        <v>103.74</v>
      </c>
      <c r="W225">
        <f t="shared" si="77"/>
        <v>86.289999999999992</v>
      </c>
      <c r="X225">
        <f t="shared" si="78"/>
        <v>213.13</v>
      </c>
      <c r="Y225">
        <f t="shared" si="69"/>
        <v>577.45746495000003</v>
      </c>
      <c r="Z225">
        <f t="shared" si="70"/>
        <v>769.94328659999996</v>
      </c>
      <c r="AA225">
        <f t="shared" si="71"/>
        <v>962.4291082499999</v>
      </c>
      <c r="AB225">
        <f t="shared" si="72"/>
        <v>1423.9138656600001</v>
      </c>
      <c r="AC225">
        <f t="shared" si="73"/>
        <v>1898.5518208800002</v>
      </c>
      <c r="AD225">
        <f t="shared" si="74"/>
        <v>2373.1897761000005</v>
      </c>
      <c r="AE225">
        <f t="shared" si="79"/>
        <v>491.16746495000007</v>
      </c>
      <c r="AF225">
        <f t="shared" si="80"/>
        <v>683.6532866</v>
      </c>
      <c r="AG225">
        <f t="shared" si="81"/>
        <v>876.13910824999994</v>
      </c>
      <c r="AH225">
        <f t="shared" si="82"/>
        <v>1210.7838656600002</v>
      </c>
      <c r="AI225">
        <f t="shared" si="83"/>
        <v>1685.4218208800003</v>
      </c>
      <c r="AJ225">
        <f t="shared" si="84"/>
        <v>2160.0597761000004</v>
      </c>
      <c r="AO225" t="e">
        <f>_xlfn.CONCAT(A225," ",B225," ",C225," ",#REF!," ",E225," ",F225," ",G225," ",H225," ",I225," ",N225," ",O225," ",P225," ",Q225," ",R225," ",AE225," ",AF225," ",AG225," ",AH225," ",AI225," ",AJ225)</f>
        <v>#REF!</v>
      </c>
    </row>
    <row r="226" spans="1:41" x14ac:dyDescent="0.35">
      <c r="A226" s="1" t="s">
        <v>24</v>
      </c>
      <c r="B226" s="1">
        <v>2020</v>
      </c>
      <c r="C226" s="1">
        <v>5</v>
      </c>
      <c r="D226" s="1" t="s">
        <v>14</v>
      </c>
      <c r="E226" s="1">
        <v>5</v>
      </c>
      <c r="F226" s="1">
        <v>3</v>
      </c>
      <c r="G226" s="15">
        <v>100</v>
      </c>
      <c r="H226" s="1" t="s">
        <v>15</v>
      </c>
      <c r="I226" s="1" t="s">
        <v>30</v>
      </c>
      <c r="J226" s="7" t="s">
        <v>14</v>
      </c>
      <c r="K226" s="7" t="str">
        <f t="shared" si="65"/>
        <v>.</v>
      </c>
      <c r="L226" s="7" t="str">
        <f t="shared" si="66"/>
        <v>.</v>
      </c>
      <c r="M226" s="7" t="s">
        <v>17</v>
      </c>
      <c r="N226" s="1">
        <v>60</v>
      </c>
      <c r="O226" s="1">
        <v>2.2222222220000001</v>
      </c>
      <c r="P226" s="1">
        <v>44.444444439999998</v>
      </c>
      <c r="Q226" s="1">
        <v>63.667696550000002</v>
      </c>
      <c r="R226" s="1">
        <v>4281.6525929999998</v>
      </c>
      <c r="S226" s="15">
        <f t="shared" si="67"/>
        <v>44.29</v>
      </c>
      <c r="T226" s="7">
        <f t="shared" si="68"/>
        <v>109.39</v>
      </c>
      <c r="U226">
        <f t="shared" si="75"/>
        <v>42</v>
      </c>
      <c r="V226">
        <f t="shared" si="76"/>
        <v>103.74</v>
      </c>
      <c r="W226">
        <f t="shared" si="77"/>
        <v>86.289999999999992</v>
      </c>
      <c r="X226">
        <f t="shared" si="78"/>
        <v>213.13</v>
      </c>
      <c r="Y226">
        <f t="shared" si="69"/>
        <v>573.00926894999998</v>
      </c>
      <c r="Z226">
        <f t="shared" si="70"/>
        <v>764.01235859999997</v>
      </c>
      <c r="AA226">
        <f t="shared" si="71"/>
        <v>955.01544825000008</v>
      </c>
      <c r="AB226">
        <f t="shared" si="72"/>
        <v>1412.94535569</v>
      </c>
      <c r="AC226">
        <f t="shared" si="73"/>
        <v>1883.9271409199998</v>
      </c>
      <c r="AD226">
        <f t="shared" si="74"/>
        <v>2354.9089261500003</v>
      </c>
      <c r="AE226">
        <f t="shared" si="79"/>
        <v>486.71926895000001</v>
      </c>
      <c r="AF226">
        <f t="shared" si="80"/>
        <v>677.72235860000001</v>
      </c>
      <c r="AG226">
        <f t="shared" si="81"/>
        <v>868.72544825000011</v>
      </c>
      <c r="AH226">
        <f t="shared" si="82"/>
        <v>1199.8153556900002</v>
      </c>
      <c r="AI226">
        <f t="shared" si="83"/>
        <v>1670.7971409199999</v>
      </c>
      <c r="AJ226">
        <f t="shared" si="84"/>
        <v>2141.7789261500002</v>
      </c>
      <c r="AO226" t="e">
        <f>_xlfn.CONCAT(A226," ",B226," ",C226," ",#REF!," ",E226," ",F226," ",G226," ",H226," ",I226," ",N226," ",O226," ",P226," ",Q226," ",R226," ",AE226," ",AF226," ",AG226," ",AH226," ",AI226," ",AJ226)</f>
        <v>#REF!</v>
      </c>
    </row>
    <row r="227" spans="1:41" x14ac:dyDescent="0.35">
      <c r="A227" s="1" t="s">
        <v>24</v>
      </c>
      <c r="B227" s="1">
        <v>2020</v>
      </c>
      <c r="C227" s="1">
        <v>5</v>
      </c>
      <c r="D227" s="1" t="s">
        <v>14</v>
      </c>
      <c r="E227" s="1">
        <v>1</v>
      </c>
      <c r="F227" s="1">
        <v>7</v>
      </c>
      <c r="G227" s="15">
        <v>160</v>
      </c>
      <c r="H227" s="1" t="s">
        <v>15</v>
      </c>
      <c r="I227" s="1" t="s">
        <v>30</v>
      </c>
      <c r="J227" s="7" t="s">
        <v>14</v>
      </c>
      <c r="K227" s="7" t="str">
        <f t="shared" si="65"/>
        <v>.</v>
      </c>
      <c r="L227" s="7" t="str">
        <f t="shared" si="66"/>
        <v>.</v>
      </c>
      <c r="M227" s="7" t="s">
        <v>17</v>
      </c>
      <c r="N227" s="1">
        <v>3.3333333330000001</v>
      </c>
      <c r="O227" s="1">
        <v>1</v>
      </c>
      <c r="P227" s="1">
        <v>1.111111111</v>
      </c>
      <c r="Q227" s="1">
        <v>66.827223720000006</v>
      </c>
      <c r="R227" s="1">
        <v>4494.130795</v>
      </c>
      <c r="S227" s="15">
        <f t="shared" si="67"/>
        <v>70.86</v>
      </c>
      <c r="T227" s="7">
        <f t="shared" si="68"/>
        <v>175.02</v>
      </c>
      <c r="U227">
        <f t="shared" si="75"/>
        <v>42</v>
      </c>
      <c r="V227">
        <f t="shared" si="76"/>
        <v>103.74</v>
      </c>
      <c r="W227">
        <f t="shared" si="77"/>
        <v>112.86</v>
      </c>
      <c r="X227">
        <f t="shared" si="78"/>
        <v>278.76</v>
      </c>
      <c r="Y227">
        <f t="shared" si="69"/>
        <v>601.44501348000006</v>
      </c>
      <c r="Z227">
        <f t="shared" si="70"/>
        <v>801.92668464000008</v>
      </c>
      <c r="AA227">
        <f t="shared" si="71"/>
        <v>1002.4083558000001</v>
      </c>
      <c r="AB227">
        <f t="shared" si="72"/>
        <v>1483.0631623500001</v>
      </c>
      <c r="AC227">
        <f t="shared" si="73"/>
        <v>1977.4175498</v>
      </c>
      <c r="AD227">
        <f t="shared" si="74"/>
        <v>2471.7719372500001</v>
      </c>
      <c r="AE227">
        <f t="shared" si="79"/>
        <v>515.15501348000009</v>
      </c>
      <c r="AF227">
        <f t="shared" si="80"/>
        <v>715.63668464000011</v>
      </c>
      <c r="AG227">
        <f t="shared" si="81"/>
        <v>916.11835580000013</v>
      </c>
      <c r="AH227">
        <f t="shared" si="82"/>
        <v>1269.9331623500002</v>
      </c>
      <c r="AI227">
        <f t="shared" si="83"/>
        <v>1764.2875497999999</v>
      </c>
      <c r="AJ227">
        <f t="shared" si="84"/>
        <v>2258.64193725</v>
      </c>
      <c r="AO227" t="e">
        <f>_xlfn.CONCAT(A227," ",B227," ",C227," ",#REF!," ",E227," ",F227," ",G227," ",H227," ",I227," ",N227," ",O227," ",P227," ",Q227," ",R227," ",AE227," ",AF227," ",AG227," ",AH227," ",AI227," ",AJ227)</f>
        <v>#REF!</v>
      </c>
    </row>
    <row r="228" spans="1:41" x14ac:dyDescent="0.35">
      <c r="A228" s="1" t="s">
        <v>24</v>
      </c>
      <c r="B228" s="1">
        <v>2020</v>
      </c>
      <c r="C228" s="1">
        <v>5</v>
      </c>
      <c r="D228" s="1" t="s">
        <v>14</v>
      </c>
      <c r="E228" s="1">
        <v>2</v>
      </c>
      <c r="F228" s="1">
        <v>7</v>
      </c>
      <c r="G228" s="15">
        <v>160</v>
      </c>
      <c r="H228" s="1" t="s">
        <v>15</v>
      </c>
      <c r="I228" s="1" t="s">
        <v>30</v>
      </c>
      <c r="J228" s="7" t="s">
        <v>14</v>
      </c>
      <c r="K228" s="7" t="str">
        <f t="shared" si="65"/>
        <v>.</v>
      </c>
      <c r="L228" s="7" t="str">
        <f t="shared" si="66"/>
        <v>.</v>
      </c>
      <c r="M228" s="7" t="s">
        <v>17</v>
      </c>
      <c r="N228" s="1">
        <v>56.666666669999998</v>
      </c>
      <c r="O228" s="1">
        <v>1.9411764709999999</v>
      </c>
      <c r="P228" s="1">
        <v>36.666666669999998</v>
      </c>
      <c r="Q228" s="1">
        <v>78.615698480000006</v>
      </c>
      <c r="R228" s="1">
        <v>5286.9057229999999</v>
      </c>
      <c r="S228" s="15">
        <f t="shared" si="67"/>
        <v>70.86</v>
      </c>
      <c r="T228" s="7">
        <f t="shared" si="68"/>
        <v>175.02</v>
      </c>
      <c r="U228">
        <f t="shared" si="75"/>
        <v>42</v>
      </c>
      <c r="V228">
        <f t="shared" si="76"/>
        <v>103.74</v>
      </c>
      <c r="W228">
        <f t="shared" si="77"/>
        <v>112.86</v>
      </c>
      <c r="X228">
        <f t="shared" si="78"/>
        <v>278.76</v>
      </c>
      <c r="Y228">
        <f t="shared" si="69"/>
        <v>707.54128632000004</v>
      </c>
      <c r="Z228">
        <f t="shared" si="70"/>
        <v>943.38838176000013</v>
      </c>
      <c r="AA228">
        <f t="shared" si="71"/>
        <v>1179.2354772000001</v>
      </c>
      <c r="AB228">
        <f t="shared" si="72"/>
        <v>1744.67888859</v>
      </c>
      <c r="AC228">
        <f t="shared" si="73"/>
        <v>2326.2385181199998</v>
      </c>
      <c r="AD228">
        <f t="shared" si="74"/>
        <v>2907.7981476500004</v>
      </c>
      <c r="AE228">
        <f t="shared" si="79"/>
        <v>621.25128632000008</v>
      </c>
      <c r="AF228">
        <f t="shared" si="80"/>
        <v>857.09838176000017</v>
      </c>
      <c r="AG228">
        <f t="shared" si="81"/>
        <v>1092.9454772000001</v>
      </c>
      <c r="AH228">
        <f t="shared" si="82"/>
        <v>1531.5488885899999</v>
      </c>
      <c r="AI228">
        <f t="shared" si="83"/>
        <v>2113.1085181199996</v>
      </c>
      <c r="AJ228">
        <f t="shared" si="84"/>
        <v>2694.6681476500003</v>
      </c>
      <c r="AO228" t="e">
        <f>_xlfn.CONCAT(A228," ",B228," ",C228," ",#REF!," ",E228," ",F228," ",G228," ",H228," ",I228," ",N228," ",O228," ",P228," ",Q228," ",R228," ",AE228," ",AF228," ",AG228," ",AH228," ",AI228," ",AJ228)</f>
        <v>#REF!</v>
      </c>
    </row>
    <row r="229" spans="1:41" x14ac:dyDescent="0.35">
      <c r="A229" s="1" t="s">
        <v>24</v>
      </c>
      <c r="B229" s="1">
        <v>2020</v>
      </c>
      <c r="C229" s="1">
        <v>5</v>
      </c>
      <c r="D229" s="1" t="s">
        <v>14</v>
      </c>
      <c r="E229" s="1">
        <v>3</v>
      </c>
      <c r="F229" s="1">
        <v>7</v>
      </c>
      <c r="G229" s="15">
        <v>160</v>
      </c>
      <c r="H229" s="1" t="s">
        <v>15</v>
      </c>
      <c r="I229" s="1" t="s">
        <v>30</v>
      </c>
      <c r="J229" s="7" t="s">
        <v>14</v>
      </c>
      <c r="K229" s="7" t="str">
        <f t="shared" si="65"/>
        <v>.</v>
      </c>
      <c r="L229" s="7" t="str">
        <f t="shared" si="66"/>
        <v>.</v>
      </c>
      <c r="M229" s="7" t="s">
        <v>17</v>
      </c>
      <c r="N229" s="1">
        <v>66.666666669999998</v>
      </c>
      <c r="O229" s="1">
        <v>2.2999999999999998</v>
      </c>
      <c r="P229" s="1">
        <v>51.111111110000003</v>
      </c>
      <c r="Q229" s="1">
        <v>71.624262479999999</v>
      </c>
      <c r="R229" s="1">
        <v>4816.7316520000004</v>
      </c>
      <c r="S229" s="15">
        <f t="shared" si="67"/>
        <v>70.86</v>
      </c>
      <c r="T229" s="7">
        <f t="shared" si="68"/>
        <v>175.02</v>
      </c>
      <c r="U229">
        <f t="shared" si="75"/>
        <v>42</v>
      </c>
      <c r="V229">
        <f t="shared" si="76"/>
        <v>103.74</v>
      </c>
      <c r="W229">
        <f t="shared" si="77"/>
        <v>112.86</v>
      </c>
      <c r="X229">
        <f t="shared" si="78"/>
        <v>278.76</v>
      </c>
      <c r="Y229">
        <f t="shared" si="69"/>
        <v>644.61836231999996</v>
      </c>
      <c r="Z229">
        <f t="shared" si="70"/>
        <v>859.49114975999998</v>
      </c>
      <c r="AA229">
        <f t="shared" si="71"/>
        <v>1074.3639372</v>
      </c>
      <c r="AB229">
        <f t="shared" si="72"/>
        <v>1589.5214451600002</v>
      </c>
      <c r="AC229">
        <f t="shared" si="73"/>
        <v>2119.3619268800003</v>
      </c>
      <c r="AD229">
        <f t="shared" si="74"/>
        <v>2649.2024086000006</v>
      </c>
      <c r="AE229">
        <f t="shared" si="79"/>
        <v>558.32836232</v>
      </c>
      <c r="AF229">
        <f t="shared" si="80"/>
        <v>773.20114976000002</v>
      </c>
      <c r="AG229">
        <f t="shared" si="81"/>
        <v>988.07393720000005</v>
      </c>
      <c r="AH229">
        <f t="shared" si="82"/>
        <v>1376.3914451600003</v>
      </c>
      <c r="AI229">
        <f t="shared" si="83"/>
        <v>1906.2319268800002</v>
      </c>
      <c r="AJ229">
        <f t="shared" si="84"/>
        <v>2436.0724086000005</v>
      </c>
      <c r="AO229" t="e">
        <f>_xlfn.CONCAT(A229," ",B229," ",C229," ",#REF!," ",E229," ",F229," ",G229," ",H229," ",I229," ",N229," ",O229," ",P229," ",Q229," ",R229," ",AE229," ",AF229," ",AG229," ",AH229," ",AI229," ",AJ229)</f>
        <v>#REF!</v>
      </c>
    </row>
    <row r="230" spans="1:41" x14ac:dyDescent="0.35">
      <c r="A230" s="1" t="s">
        <v>24</v>
      </c>
      <c r="B230" s="1">
        <v>2020</v>
      </c>
      <c r="C230" s="1">
        <v>5</v>
      </c>
      <c r="D230" s="1" t="s">
        <v>14</v>
      </c>
      <c r="E230" s="1">
        <v>4</v>
      </c>
      <c r="F230" s="1">
        <v>7</v>
      </c>
      <c r="G230" s="15">
        <v>160</v>
      </c>
      <c r="H230" s="1" t="s">
        <v>15</v>
      </c>
      <c r="I230" s="1" t="s">
        <v>30</v>
      </c>
      <c r="J230" s="7" t="s">
        <v>14</v>
      </c>
      <c r="K230" s="7" t="str">
        <f t="shared" si="65"/>
        <v>.</v>
      </c>
      <c r="L230" s="7" t="str">
        <f t="shared" si="66"/>
        <v>.</v>
      </c>
      <c r="M230" s="7" t="s">
        <v>17</v>
      </c>
      <c r="N230" s="1">
        <v>83.333333330000002</v>
      </c>
      <c r="O230" s="1">
        <v>1.84</v>
      </c>
      <c r="P230" s="1">
        <v>51.111111110000003</v>
      </c>
      <c r="Q230" s="1">
        <v>64.76104162</v>
      </c>
      <c r="R230" s="1">
        <v>4355.1800489999996</v>
      </c>
      <c r="S230" s="15">
        <f t="shared" si="67"/>
        <v>70.86</v>
      </c>
      <c r="T230" s="7">
        <f t="shared" si="68"/>
        <v>175.02</v>
      </c>
      <c r="U230">
        <f t="shared" si="75"/>
        <v>42</v>
      </c>
      <c r="V230">
        <f t="shared" si="76"/>
        <v>103.74</v>
      </c>
      <c r="W230">
        <f t="shared" si="77"/>
        <v>112.86</v>
      </c>
      <c r="X230">
        <f t="shared" si="78"/>
        <v>278.76</v>
      </c>
      <c r="Y230">
        <f t="shared" si="69"/>
        <v>582.84937458000002</v>
      </c>
      <c r="Z230">
        <f t="shared" si="70"/>
        <v>777.13249943999995</v>
      </c>
      <c r="AA230">
        <f t="shared" si="71"/>
        <v>971.41562429999999</v>
      </c>
      <c r="AB230">
        <f t="shared" si="72"/>
        <v>1437.2094161699999</v>
      </c>
      <c r="AC230">
        <f t="shared" si="73"/>
        <v>1916.2792215599998</v>
      </c>
      <c r="AD230">
        <f t="shared" si="74"/>
        <v>2395.3490269499998</v>
      </c>
      <c r="AE230">
        <f t="shared" si="79"/>
        <v>496.55937458000005</v>
      </c>
      <c r="AF230">
        <f t="shared" si="80"/>
        <v>690.84249943999998</v>
      </c>
      <c r="AG230">
        <f t="shared" si="81"/>
        <v>885.12562430000003</v>
      </c>
      <c r="AH230">
        <f t="shared" si="82"/>
        <v>1224.0794161700001</v>
      </c>
      <c r="AI230">
        <f t="shared" si="83"/>
        <v>1703.1492215599997</v>
      </c>
      <c r="AJ230">
        <f t="shared" si="84"/>
        <v>2182.2190269499997</v>
      </c>
      <c r="AO230" t="e">
        <f>_xlfn.CONCAT(A230," ",B230," ",C230," ",#REF!," ",E230," ",F230," ",G230," ",H230," ",I230," ",N230," ",O230," ",P230," ",Q230," ",R230," ",AE230," ",AF230," ",AG230," ",AH230," ",AI230," ",AJ230)</f>
        <v>#REF!</v>
      </c>
    </row>
    <row r="231" spans="1:41" x14ac:dyDescent="0.35">
      <c r="A231" s="1" t="s">
        <v>24</v>
      </c>
      <c r="B231" s="1">
        <v>2020</v>
      </c>
      <c r="C231" s="1">
        <v>5</v>
      </c>
      <c r="D231" s="1" t="s">
        <v>14</v>
      </c>
      <c r="E231" s="1">
        <v>5</v>
      </c>
      <c r="F231" s="1">
        <v>7</v>
      </c>
      <c r="G231" s="15">
        <v>160</v>
      </c>
      <c r="H231" s="1" t="s">
        <v>15</v>
      </c>
      <c r="I231" s="1" t="s">
        <v>30</v>
      </c>
      <c r="J231" s="7" t="s">
        <v>14</v>
      </c>
      <c r="K231" s="7" t="str">
        <f t="shared" si="65"/>
        <v>.</v>
      </c>
      <c r="L231" s="7" t="str">
        <f t="shared" si="66"/>
        <v>.</v>
      </c>
      <c r="M231" s="7" t="s">
        <v>17</v>
      </c>
      <c r="N231" s="1">
        <v>56.666666669999998</v>
      </c>
      <c r="O231" s="1">
        <v>2.4705882350000001</v>
      </c>
      <c r="P231" s="1">
        <v>46.666666669999998</v>
      </c>
      <c r="Q231" s="1">
        <v>56.98515862</v>
      </c>
      <c r="R231" s="1">
        <v>3832.251917</v>
      </c>
      <c r="S231" s="15">
        <f t="shared" si="67"/>
        <v>70.86</v>
      </c>
      <c r="T231" s="7">
        <f t="shared" si="68"/>
        <v>175.02</v>
      </c>
      <c r="U231">
        <f t="shared" si="75"/>
        <v>42</v>
      </c>
      <c r="V231">
        <f t="shared" si="76"/>
        <v>103.74</v>
      </c>
      <c r="W231">
        <f t="shared" si="77"/>
        <v>112.86</v>
      </c>
      <c r="X231">
        <f t="shared" si="78"/>
        <v>278.76</v>
      </c>
      <c r="Y231">
        <f t="shared" si="69"/>
        <v>512.86642758000005</v>
      </c>
      <c r="Z231">
        <f t="shared" si="70"/>
        <v>683.82190344000003</v>
      </c>
      <c r="AA231">
        <f t="shared" si="71"/>
        <v>854.77737930000001</v>
      </c>
      <c r="AB231">
        <f t="shared" si="72"/>
        <v>1264.6431326100001</v>
      </c>
      <c r="AC231">
        <f t="shared" si="73"/>
        <v>1686.19084348</v>
      </c>
      <c r="AD231">
        <f t="shared" si="74"/>
        <v>2107.7385543500004</v>
      </c>
      <c r="AE231">
        <f t="shared" si="79"/>
        <v>426.57642758000009</v>
      </c>
      <c r="AF231">
        <f t="shared" si="80"/>
        <v>597.53190344000006</v>
      </c>
      <c r="AG231">
        <f t="shared" si="81"/>
        <v>768.48737930000004</v>
      </c>
      <c r="AH231">
        <f t="shared" si="82"/>
        <v>1051.51313261</v>
      </c>
      <c r="AI231">
        <f t="shared" si="83"/>
        <v>1473.0608434800001</v>
      </c>
      <c r="AJ231">
        <f t="shared" si="84"/>
        <v>1894.6085543500003</v>
      </c>
      <c r="AO231" t="e">
        <f>_xlfn.CONCAT(A231," ",B231," ",C231," ",#REF!," ",E231," ",F231," ",G231," ",H231," ",I231," ",N231," ",O231," ",P231," ",Q231," ",R231," ",AE231," ",AF231," ",AG231," ",AH231," ",AI231," ",AJ231)</f>
        <v>#REF!</v>
      </c>
    </row>
    <row r="232" spans="1:41" x14ac:dyDescent="0.35">
      <c r="A232" s="1" t="s">
        <v>24</v>
      </c>
      <c r="B232" s="1">
        <v>2020</v>
      </c>
      <c r="C232" s="1">
        <v>5</v>
      </c>
      <c r="D232" s="1" t="s">
        <v>14</v>
      </c>
      <c r="E232" s="1">
        <v>1</v>
      </c>
      <c r="F232" s="1">
        <v>1</v>
      </c>
      <c r="G232" s="15">
        <v>100</v>
      </c>
      <c r="H232" s="1" t="s">
        <v>15</v>
      </c>
      <c r="I232" s="1" t="s">
        <v>27</v>
      </c>
      <c r="J232" s="7" t="s">
        <v>14</v>
      </c>
      <c r="K232" s="7" t="str">
        <f t="shared" si="65"/>
        <v>.</v>
      </c>
      <c r="L232" s="7" t="str">
        <f t="shared" si="66"/>
        <v>.</v>
      </c>
      <c r="M232" s="7" t="s">
        <v>14</v>
      </c>
      <c r="N232" s="1">
        <v>16.666666670000001</v>
      </c>
      <c r="O232" s="1">
        <v>1.8</v>
      </c>
      <c r="P232" s="1">
        <v>10</v>
      </c>
      <c r="Q232" s="1">
        <v>56.777040139999997</v>
      </c>
      <c r="R232" s="1">
        <v>3818.2559500000002</v>
      </c>
      <c r="S232" s="15">
        <f t="shared" si="67"/>
        <v>44.29</v>
      </c>
      <c r="T232" s="7">
        <f t="shared" si="68"/>
        <v>109.39</v>
      </c>
      <c r="U232">
        <f t="shared" si="75"/>
        <v>0</v>
      </c>
      <c r="V232">
        <f t="shared" si="76"/>
        <v>0</v>
      </c>
      <c r="W232">
        <f t="shared" si="77"/>
        <v>44.29</v>
      </c>
      <c r="X232">
        <f t="shared" si="78"/>
        <v>109.39</v>
      </c>
      <c r="Y232">
        <f t="shared" si="69"/>
        <v>510.99336125999997</v>
      </c>
      <c r="Z232">
        <f t="shared" si="70"/>
        <v>681.32448167999996</v>
      </c>
      <c r="AA232">
        <f t="shared" si="71"/>
        <v>851.6556020999999</v>
      </c>
      <c r="AB232">
        <f t="shared" si="72"/>
        <v>1260.0244635000001</v>
      </c>
      <c r="AC232">
        <f t="shared" si="73"/>
        <v>1680.0326180000002</v>
      </c>
      <c r="AD232">
        <f t="shared" si="74"/>
        <v>2100.0407725000005</v>
      </c>
      <c r="AE232">
        <f t="shared" si="79"/>
        <v>424.70336125999995</v>
      </c>
      <c r="AF232">
        <f t="shared" si="80"/>
        <v>595.03448168</v>
      </c>
      <c r="AG232">
        <f t="shared" si="81"/>
        <v>765.36560209999993</v>
      </c>
      <c r="AH232">
        <f t="shared" si="82"/>
        <v>1046.8944635000003</v>
      </c>
      <c r="AI232">
        <f t="shared" si="83"/>
        <v>1466.9026180000001</v>
      </c>
      <c r="AJ232">
        <f t="shared" si="84"/>
        <v>1886.9107725000003</v>
      </c>
      <c r="AO232" t="e">
        <f>_xlfn.CONCAT(A232," ",B232," ",C232," ",#REF!," ",E232," ",F232," ",G232," ",H232," ",I232," ",N232," ",O232," ",P232," ",Q232," ",R232," ",AE232," ",AF232," ",AG232," ",AH232," ",AI232," ",AJ232)</f>
        <v>#REF!</v>
      </c>
    </row>
    <row r="233" spans="1:41" x14ac:dyDescent="0.35">
      <c r="A233" s="1" t="s">
        <v>24</v>
      </c>
      <c r="B233" s="1">
        <v>2020</v>
      </c>
      <c r="C233" s="1">
        <v>5</v>
      </c>
      <c r="D233" s="1" t="s">
        <v>14</v>
      </c>
      <c r="E233" s="1">
        <v>2</v>
      </c>
      <c r="F233" s="1">
        <v>1</v>
      </c>
      <c r="G233" s="15">
        <v>100</v>
      </c>
      <c r="H233" s="1" t="s">
        <v>15</v>
      </c>
      <c r="I233" s="1" t="s">
        <v>27</v>
      </c>
      <c r="J233" s="7" t="s">
        <v>14</v>
      </c>
      <c r="K233" s="7" t="str">
        <f t="shared" si="65"/>
        <v>.</v>
      </c>
      <c r="L233" s="7" t="str">
        <f t="shared" si="66"/>
        <v>.</v>
      </c>
      <c r="M233" s="7" t="s">
        <v>14</v>
      </c>
      <c r="N233" s="1">
        <v>73.333333330000002</v>
      </c>
      <c r="O233" s="1">
        <v>2.2727272730000001</v>
      </c>
      <c r="P233" s="1">
        <v>55.555555560000002</v>
      </c>
      <c r="Q233" s="1">
        <v>44.283387490000003</v>
      </c>
      <c r="R233" s="1">
        <v>2978.057808</v>
      </c>
      <c r="S233" s="15">
        <f t="shared" si="67"/>
        <v>44.29</v>
      </c>
      <c r="T233" s="7">
        <f t="shared" si="68"/>
        <v>109.39</v>
      </c>
      <c r="U233">
        <f t="shared" si="75"/>
        <v>0</v>
      </c>
      <c r="V233">
        <f t="shared" si="76"/>
        <v>0</v>
      </c>
      <c r="W233">
        <f t="shared" si="77"/>
        <v>44.29</v>
      </c>
      <c r="X233">
        <f t="shared" si="78"/>
        <v>109.39</v>
      </c>
      <c r="Y233">
        <f t="shared" si="69"/>
        <v>398.55048741000002</v>
      </c>
      <c r="Z233">
        <f t="shared" si="70"/>
        <v>531.40064988000006</v>
      </c>
      <c r="AA233">
        <f t="shared" si="71"/>
        <v>664.25081235000005</v>
      </c>
      <c r="AB233">
        <f t="shared" si="72"/>
        <v>982.7590766400001</v>
      </c>
      <c r="AC233">
        <f t="shared" si="73"/>
        <v>1310.3454355199999</v>
      </c>
      <c r="AD233">
        <f t="shared" si="74"/>
        <v>1637.9317944000002</v>
      </c>
      <c r="AE233">
        <f t="shared" si="79"/>
        <v>312.26048741</v>
      </c>
      <c r="AF233">
        <f t="shared" si="80"/>
        <v>445.1106498800001</v>
      </c>
      <c r="AG233">
        <f t="shared" si="81"/>
        <v>577.96081235000008</v>
      </c>
      <c r="AH233">
        <f t="shared" si="82"/>
        <v>769.62907664000011</v>
      </c>
      <c r="AI233">
        <f t="shared" si="83"/>
        <v>1097.21543552</v>
      </c>
      <c r="AJ233">
        <f t="shared" si="84"/>
        <v>1424.8017944000003</v>
      </c>
      <c r="AO233" t="e">
        <f>_xlfn.CONCAT(A233," ",B233," ",C233," ",#REF!," ",E233," ",F233," ",G233," ",H233," ",I233," ",N233," ",O233," ",P233," ",Q233," ",R233," ",AE233," ",AF233," ",AG233," ",AH233," ",AI233," ",AJ233)</f>
        <v>#REF!</v>
      </c>
    </row>
    <row r="234" spans="1:41" x14ac:dyDescent="0.35">
      <c r="A234" s="1" t="s">
        <v>24</v>
      </c>
      <c r="B234" s="1">
        <v>2020</v>
      </c>
      <c r="C234" s="1">
        <v>5</v>
      </c>
      <c r="D234" s="1" t="s">
        <v>14</v>
      </c>
      <c r="E234" s="1">
        <v>3</v>
      </c>
      <c r="F234" s="1">
        <v>1</v>
      </c>
      <c r="G234" s="15">
        <v>100</v>
      </c>
      <c r="H234" s="1" t="s">
        <v>15</v>
      </c>
      <c r="I234" s="1" t="s">
        <v>27</v>
      </c>
      <c r="J234" s="7" t="s">
        <v>14</v>
      </c>
      <c r="K234" s="7" t="str">
        <f t="shared" si="65"/>
        <v>.</v>
      </c>
      <c r="L234" s="7" t="str">
        <f t="shared" si="66"/>
        <v>.</v>
      </c>
      <c r="M234" s="7" t="s">
        <v>14</v>
      </c>
      <c r="N234" s="1">
        <v>56.666666669999998</v>
      </c>
      <c r="O234" s="1">
        <v>1.6470588239999999</v>
      </c>
      <c r="P234" s="1">
        <v>31.11111111</v>
      </c>
      <c r="Q234" s="1">
        <v>66.821176350000002</v>
      </c>
      <c r="R234" s="1">
        <v>4493.7241100000001</v>
      </c>
      <c r="S234" s="15">
        <f t="shared" si="67"/>
        <v>44.29</v>
      </c>
      <c r="T234" s="7">
        <f t="shared" si="68"/>
        <v>109.39</v>
      </c>
      <c r="U234">
        <f t="shared" si="75"/>
        <v>0</v>
      </c>
      <c r="V234">
        <f t="shared" si="76"/>
        <v>0</v>
      </c>
      <c r="W234">
        <f t="shared" si="77"/>
        <v>44.29</v>
      </c>
      <c r="X234">
        <f t="shared" si="78"/>
        <v>109.39</v>
      </c>
      <c r="Y234">
        <f t="shared" si="69"/>
        <v>601.39058714999999</v>
      </c>
      <c r="Z234">
        <f t="shared" si="70"/>
        <v>801.85411620000002</v>
      </c>
      <c r="AA234">
        <f t="shared" si="71"/>
        <v>1002.3176452500001</v>
      </c>
      <c r="AB234">
        <f t="shared" si="72"/>
        <v>1482.9289563000002</v>
      </c>
      <c r="AC234">
        <f t="shared" si="73"/>
        <v>1977.2386084</v>
      </c>
      <c r="AD234">
        <f t="shared" si="74"/>
        <v>2471.5482605000002</v>
      </c>
      <c r="AE234">
        <f t="shared" si="79"/>
        <v>515.10058715000002</v>
      </c>
      <c r="AF234">
        <f t="shared" si="80"/>
        <v>715.56411620000006</v>
      </c>
      <c r="AG234">
        <f t="shared" si="81"/>
        <v>916.02764525000009</v>
      </c>
      <c r="AH234">
        <f t="shared" si="82"/>
        <v>1269.7989563000001</v>
      </c>
      <c r="AI234">
        <f t="shared" si="83"/>
        <v>1764.1086083999999</v>
      </c>
      <c r="AJ234">
        <f t="shared" si="84"/>
        <v>2258.4182605000001</v>
      </c>
      <c r="AO234" t="e">
        <f>_xlfn.CONCAT(A234," ",B234," ",C234," ",#REF!," ",E234," ",F234," ",G234," ",H234," ",I234," ",N234," ",O234," ",P234," ",Q234," ",R234," ",AE234," ",AF234," ",AG234," ",AH234," ",AI234," ",AJ234)</f>
        <v>#REF!</v>
      </c>
    </row>
    <row r="235" spans="1:41" x14ac:dyDescent="0.35">
      <c r="A235" s="1" t="s">
        <v>24</v>
      </c>
      <c r="B235" s="1">
        <v>2020</v>
      </c>
      <c r="C235" s="1">
        <v>5</v>
      </c>
      <c r="D235" s="1" t="s">
        <v>14</v>
      </c>
      <c r="E235" s="1">
        <v>4</v>
      </c>
      <c r="F235" s="1">
        <v>1</v>
      </c>
      <c r="G235" s="15">
        <v>100</v>
      </c>
      <c r="H235" s="1" t="s">
        <v>15</v>
      </c>
      <c r="I235" s="1" t="s">
        <v>27</v>
      </c>
      <c r="J235" s="7" t="s">
        <v>14</v>
      </c>
      <c r="K235" s="7" t="str">
        <f t="shared" si="65"/>
        <v>.</v>
      </c>
      <c r="L235" s="7" t="str">
        <f t="shared" si="66"/>
        <v>.</v>
      </c>
      <c r="M235" s="7" t="s">
        <v>14</v>
      </c>
      <c r="N235" s="1">
        <v>76.666666669999998</v>
      </c>
      <c r="O235" s="1">
        <v>2.565217391</v>
      </c>
      <c r="P235" s="1">
        <v>65.555555560000002</v>
      </c>
      <c r="Q235" s="1">
        <v>50.677580089999999</v>
      </c>
      <c r="R235" s="1">
        <v>3408.0672610000001</v>
      </c>
      <c r="S235" s="15">
        <f t="shared" si="67"/>
        <v>44.29</v>
      </c>
      <c r="T235" s="7">
        <f t="shared" si="68"/>
        <v>109.39</v>
      </c>
      <c r="U235">
        <f t="shared" si="75"/>
        <v>0</v>
      </c>
      <c r="V235">
        <f t="shared" si="76"/>
        <v>0</v>
      </c>
      <c r="W235">
        <f t="shared" si="77"/>
        <v>44.29</v>
      </c>
      <c r="X235">
        <f t="shared" si="78"/>
        <v>109.39</v>
      </c>
      <c r="Y235">
        <f t="shared" si="69"/>
        <v>456.09822080999999</v>
      </c>
      <c r="Z235">
        <f t="shared" si="70"/>
        <v>608.13096108000002</v>
      </c>
      <c r="AA235">
        <f t="shared" si="71"/>
        <v>760.16370135</v>
      </c>
      <c r="AB235">
        <f t="shared" si="72"/>
        <v>1124.6621961300002</v>
      </c>
      <c r="AC235">
        <f t="shared" si="73"/>
        <v>1499.5495948400001</v>
      </c>
      <c r="AD235">
        <f t="shared" si="74"/>
        <v>1874.4369935500001</v>
      </c>
      <c r="AE235">
        <f t="shared" si="79"/>
        <v>369.80822080999997</v>
      </c>
      <c r="AF235">
        <f t="shared" si="80"/>
        <v>521.84096108000006</v>
      </c>
      <c r="AG235">
        <f t="shared" si="81"/>
        <v>673.87370135000003</v>
      </c>
      <c r="AH235">
        <f t="shared" si="82"/>
        <v>911.53219613000022</v>
      </c>
      <c r="AI235">
        <f t="shared" si="83"/>
        <v>1286.4195948400002</v>
      </c>
      <c r="AJ235">
        <f t="shared" si="84"/>
        <v>1661.3069935500002</v>
      </c>
      <c r="AO235" t="e">
        <f>_xlfn.CONCAT(A235," ",B235," ",C235," ",#REF!," ",E235," ",F235," ",G235," ",H235," ",I235," ",N235," ",O235," ",P235," ",Q235," ",R235," ",AE235," ",AF235," ",AG235," ",AH235," ",AI235," ",AJ235)</f>
        <v>#REF!</v>
      </c>
    </row>
    <row r="236" spans="1:41" x14ac:dyDescent="0.35">
      <c r="A236" s="1" t="s">
        <v>24</v>
      </c>
      <c r="B236" s="1">
        <v>2020</v>
      </c>
      <c r="C236" s="1">
        <v>5</v>
      </c>
      <c r="D236" s="15" t="s">
        <v>14</v>
      </c>
      <c r="E236" s="15">
        <v>5</v>
      </c>
      <c r="F236" s="15">
        <v>1</v>
      </c>
      <c r="G236" s="15">
        <v>100</v>
      </c>
      <c r="H236" s="1" t="s">
        <v>15</v>
      </c>
      <c r="I236" s="1" t="s">
        <v>27</v>
      </c>
      <c r="J236" s="7" t="s">
        <v>14</v>
      </c>
      <c r="K236" s="7" t="str">
        <f t="shared" si="65"/>
        <v>.</v>
      </c>
      <c r="L236" s="7" t="str">
        <f t="shared" si="66"/>
        <v>.</v>
      </c>
      <c r="M236" s="7" t="s">
        <v>14</v>
      </c>
      <c r="N236" s="1">
        <v>66.666666669999998</v>
      </c>
      <c r="O236" s="1">
        <v>2.35</v>
      </c>
      <c r="P236" s="1">
        <v>52.222222219999999</v>
      </c>
      <c r="Q236" s="1">
        <v>46.742314389999997</v>
      </c>
      <c r="R236" s="1">
        <v>3143.4206429999999</v>
      </c>
      <c r="S236" s="15">
        <f t="shared" si="67"/>
        <v>44.29</v>
      </c>
      <c r="T236" s="7">
        <f t="shared" si="68"/>
        <v>109.39</v>
      </c>
      <c r="U236">
        <f t="shared" si="75"/>
        <v>0</v>
      </c>
      <c r="V236">
        <f t="shared" si="76"/>
        <v>0</v>
      </c>
      <c r="W236">
        <f t="shared" si="77"/>
        <v>44.29</v>
      </c>
      <c r="X236">
        <f t="shared" si="78"/>
        <v>109.39</v>
      </c>
      <c r="Y236">
        <f t="shared" si="69"/>
        <v>420.68082950999997</v>
      </c>
      <c r="Z236">
        <f t="shared" si="70"/>
        <v>560.90777267999999</v>
      </c>
      <c r="AA236">
        <f t="shared" si="71"/>
        <v>701.13471584999991</v>
      </c>
      <c r="AB236">
        <f t="shared" si="72"/>
        <v>1037.32881219</v>
      </c>
      <c r="AC236">
        <f t="shared" si="73"/>
        <v>1383.1050829200001</v>
      </c>
      <c r="AD236">
        <f t="shared" si="74"/>
        <v>1728.8813536500002</v>
      </c>
      <c r="AE236">
        <f t="shared" si="79"/>
        <v>334.39082951</v>
      </c>
      <c r="AF236">
        <f t="shared" si="80"/>
        <v>474.61777268000003</v>
      </c>
      <c r="AG236">
        <f t="shared" si="81"/>
        <v>614.84471584999994</v>
      </c>
      <c r="AH236">
        <f t="shared" si="82"/>
        <v>824.19881219000001</v>
      </c>
      <c r="AI236">
        <f t="shared" si="83"/>
        <v>1169.9750829200002</v>
      </c>
      <c r="AJ236">
        <f t="shared" si="84"/>
        <v>1515.7513536500001</v>
      </c>
      <c r="AO236" t="e">
        <f>_xlfn.CONCAT(A236," ",B236," ",C236," ",#REF!," ",E236," ",F236," ",G236," ",H236," ",I236," ",N236," ",O236," ",P236," ",Q236," ",R236," ",AE236," ",AF236," ",AG236," ",AH236," ",AI236," ",AJ236)</f>
        <v>#REF!</v>
      </c>
    </row>
    <row r="237" spans="1:41" x14ac:dyDescent="0.35">
      <c r="A237" s="1" t="s">
        <v>24</v>
      </c>
      <c r="B237" s="1">
        <v>2020</v>
      </c>
      <c r="C237" s="1">
        <v>5</v>
      </c>
      <c r="D237" s="15" t="s">
        <v>14</v>
      </c>
      <c r="E237" s="15">
        <v>1</v>
      </c>
      <c r="F237" s="15">
        <v>5</v>
      </c>
      <c r="G237" s="15">
        <v>160</v>
      </c>
      <c r="H237" s="1" t="s">
        <v>15</v>
      </c>
      <c r="I237" s="1" t="s">
        <v>27</v>
      </c>
      <c r="J237" s="7" t="s">
        <v>14</v>
      </c>
      <c r="K237" s="7" t="str">
        <f t="shared" si="65"/>
        <v>.</v>
      </c>
      <c r="L237" s="7" t="str">
        <f t="shared" si="66"/>
        <v>.</v>
      </c>
      <c r="M237" s="7" t="s">
        <v>14</v>
      </c>
      <c r="N237" s="1">
        <v>63.333333330000002</v>
      </c>
      <c r="O237" s="1">
        <v>2.1578947369999999</v>
      </c>
      <c r="P237" s="1">
        <v>45.555555560000002</v>
      </c>
      <c r="Q237" s="1">
        <v>66.054033829999995</v>
      </c>
      <c r="R237" s="1">
        <v>4442.1337750000002</v>
      </c>
      <c r="S237" s="15">
        <f t="shared" si="67"/>
        <v>70.86</v>
      </c>
      <c r="T237" s="7">
        <f t="shared" si="68"/>
        <v>175.02</v>
      </c>
      <c r="U237">
        <f t="shared" si="75"/>
        <v>0</v>
      </c>
      <c r="V237">
        <f t="shared" si="76"/>
        <v>0</v>
      </c>
      <c r="W237">
        <f t="shared" si="77"/>
        <v>70.86</v>
      </c>
      <c r="X237">
        <f t="shared" si="78"/>
        <v>175.02</v>
      </c>
      <c r="Y237">
        <f t="shared" si="69"/>
        <v>594.48630446999994</v>
      </c>
      <c r="Z237">
        <f t="shared" si="70"/>
        <v>792.64840595999999</v>
      </c>
      <c r="AA237">
        <f t="shared" si="71"/>
        <v>990.81050744999993</v>
      </c>
      <c r="AB237">
        <f t="shared" si="72"/>
        <v>1465.9041457500002</v>
      </c>
      <c r="AC237">
        <f t="shared" si="73"/>
        <v>1954.5388610000002</v>
      </c>
      <c r="AD237">
        <f t="shared" si="74"/>
        <v>2443.1735762500002</v>
      </c>
      <c r="AE237">
        <f t="shared" si="79"/>
        <v>508.19630446999997</v>
      </c>
      <c r="AF237">
        <f t="shared" si="80"/>
        <v>706.35840596000003</v>
      </c>
      <c r="AG237">
        <f t="shared" si="81"/>
        <v>904.52050744999997</v>
      </c>
      <c r="AH237">
        <f t="shared" si="82"/>
        <v>1252.7741457500001</v>
      </c>
      <c r="AI237">
        <f t="shared" si="83"/>
        <v>1741.4088610000003</v>
      </c>
      <c r="AJ237">
        <f t="shared" si="84"/>
        <v>2230.0435762500001</v>
      </c>
      <c r="AO237" t="e">
        <f>_xlfn.CONCAT(A237," ",B237," ",C237," ",#REF!," ",E237," ",F237," ",G237," ",H237," ",I237," ",N237," ",O237," ",P237," ",Q237," ",R237," ",AE237," ",AF237," ",AG237," ",AH237," ",AI237," ",AJ237)</f>
        <v>#REF!</v>
      </c>
    </row>
    <row r="238" spans="1:41" x14ac:dyDescent="0.35">
      <c r="A238" s="1" t="s">
        <v>24</v>
      </c>
      <c r="B238" s="1">
        <v>2020</v>
      </c>
      <c r="C238" s="1">
        <v>5</v>
      </c>
      <c r="D238" s="15" t="s">
        <v>14</v>
      </c>
      <c r="E238" s="15">
        <v>2</v>
      </c>
      <c r="F238" s="15">
        <v>5</v>
      </c>
      <c r="G238" s="15">
        <v>160</v>
      </c>
      <c r="H238" s="1" t="s">
        <v>15</v>
      </c>
      <c r="I238" s="1" t="s">
        <v>27</v>
      </c>
      <c r="J238" s="7" t="s">
        <v>14</v>
      </c>
      <c r="K238" s="7" t="str">
        <f t="shared" si="65"/>
        <v>.</v>
      </c>
      <c r="L238" s="7" t="str">
        <f t="shared" si="66"/>
        <v>.</v>
      </c>
      <c r="M238" s="7" t="s">
        <v>14</v>
      </c>
      <c r="N238" s="1">
        <v>73.333333330000002</v>
      </c>
      <c r="O238" s="1">
        <v>2.5</v>
      </c>
      <c r="P238" s="1">
        <v>61.111111110000003</v>
      </c>
      <c r="Q238" s="1">
        <v>52.904407470000002</v>
      </c>
      <c r="R238" s="1">
        <v>3557.8214029999999</v>
      </c>
      <c r="S238" s="15">
        <f t="shared" si="67"/>
        <v>70.86</v>
      </c>
      <c r="T238" s="7">
        <f t="shared" si="68"/>
        <v>175.02</v>
      </c>
      <c r="U238">
        <f t="shared" si="75"/>
        <v>0</v>
      </c>
      <c r="V238">
        <f t="shared" si="76"/>
        <v>0</v>
      </c>
      <c r="W238">
        <f t="shared" si="77"/>
        <v>70.86</v>
      </c>
      <c r="X238">
        <f t="shared" si="78"/>
        <v>175.02</v>
      </c>
      <c r="Y238">
        <f t="shared" si="69"/>
        <v>476.13966723000004</v>
      </c>
      <c r="Z238">
        <f t="shared" si="70"/>
        <v>634.85288964000006</v>
      </c>
      <c r="AA238">
        <f t="shared" si="71"/>
        <v>793.56611205000002</v>
      </c>
      <c r="AB238">
        <f t="shared" si="72"/>
        <v>1174.08106299</v>
      </c>
      <c r="AC238">
        <f t="shared" si="73"/>
        <v>1565.44141732</v>
      </c>
      <c r="AD238">
        <f t="shared" si="74"/>
        <v>1956.8017716500001</v>
      </c>
      <c r="AE238">
        <f t="shared" si="79"/>
        <v>389.84966723000002</v>
      </c>
      <c r="AF238">
        <f t="shared" si="80"/>
        <v>548.56288964000009</v>
      </c>
      <c r="AG238">
        <f t="shared" si="81"/>
        <v>707.27611205000005</v>
      </c>
      <c r="AH238">
        <f t="shared" si="82"/>
        <v>960.95106298999997</v>
      </c>
      <c r="AI238">
        <f t="shared" si="83"/>
        <v>1352.3114173200001</v>
      </c>
      <c r="AJ238">
        <f t="shared" si="84"/>
        <v>1743.6717716500002</v>
      </c>
      <c r="AO238" t="e">
        <f>_xlfn.CONCAT(A238," ",B238," ",C238," ",#REF!," ",E238," ",F238," ",G238," ",H238," ",I238," ",N238," ",O238," ",P238," ",Q238," ",R238," ",AE238," ",AF238," ",AG238," ",AH238," ",AI238," ",AJ238)</f>
        <v>#REF!</v>
      </c>
    </row>
    <row r="239" spans="1:41" x14ac:dyDescent="0.35">
      <c r="A239" s="1" t="s">
        <v>24</v>
      </c>
      <c r="B239" s="1">
        <v>2020</v>
      </c>
      <c r="C239" s="1">
        <v>5</v>
      </c>
      <c r="D239" s="15" t="s">
        <v>14</v>
      </c>
      <c r="E239" s="15">
        <v>3</v>
      </c>
      <c r="F239" s="15">
        <v>5</v>
      </c>
      <c r="G239" s="15">
        <v>160</v>
      </c>
      <c r="H239" s="1" t="s">
        <v>15</v>
      </c>
      <c r="I239" s="1" t="s">
        <v>27</v>
      </c>
      <c r="J239" s="7" t="s">
        <v>14</v>
      </c>
      <c r="K239" s="7" t="str">
        <f t="shared" si="65"/>
        <v>.</v>
      </c>
      <c r="L239" s="7" t="str">
        <f t="shared" si="66"/>
        <v>.</v>
      </c>
      <c r="M239" s="7" t="s">
        <v>14</v>
      </c>
      <c r="N239" s="1">
        <v>73.333333330000002</v>
      </c>
      <c r="O239" s="1">
        <v>2.636363636</v>
      </c>
      <c r="P239" s="1">
        <v>64.444444439999998</v>
      </c>
      <c r="Q239" s="1">
        <v>51.659150400000001</v>
      </c>
      <c r="R239" s="1">
        <v>3474.0778639999999</v>
      </c>
      <c r="S239" s="15">
        <f t="shared" si="67"/>
        <v>70.86</v>
      </c>
      <c r="T239" s="7">
        <f t="shared" si="68"/>
        <v>175.02</v>
      </c>
      <c r="U239">
        <f t="shared" si="75"/>
        <v>0</v>
      </c>
      <c r="V239">
        <f t="shared" si="76"/>
        <v>0</v>
      </c>
      <c r="W239">
        <f t="shared" si="77"/>
        <v>70.86</v>
      </c>
      <c r="X239">
        <f t="shared" si="78"/>
        <v>175.02</v>
      </c>
      <c r="Y239">
        <f t="shared" si="69"/>
        <v>464.9323536</v>
      </c>
      <c r="Z239">
        <f t="shared" si="70"/>
        <v>619.90980480000007</v>
      </c>
      <c r="AA239">
        <f t="shared" si="71"/>
        <v>774.88725599999998</v>
      </c>
      <c r="AB239">
        <f t="shared" si="72"/>
        <v>1146.44569512</v>
      </c>
      <c r="AC239">
        <f t="shared" si="73"/>
        <v>1528.59426016</v>
      </c>
      <c r="AD239">
        <f t="shared" si="74"/>
        <v>1910.7428252</v>
      </c>
      <c r="AE239">
        <f t="shared" si="79"/>
        <v>378.64235359999998</v>
      </c>
      <c r="AF239">
        <f t="shared" si="80"/>
        <v>533.61980480000011</v>
      </c>
      <c r="AG239">
        <f t="shared" si="81"/>
        <v>688.59725600000002</v>
      </c>
      <c r="AH239">
        <f t="shared" si="82"/>
        <v>933.31569511999999</v>
      </c>
      <c r="AI239">
        <f t="shared" si="83"/>
        <v>1315.4642601599999</v>
      </c>
      <c r="AJ239">
        <f t="shared" si="84"/>
        <v>1697.6128251999999</v>
      </c>
      <c r="AO239" t="e">
        <f>_xlfn.CONCAT(A239," ",B239," ",C239," ",#REF!," ",E239," ",F239," ",G239," ",H239," ",I239," ",N239," ",O239," ",P239," ",Q239," ",R239," ",AE239," ",AF239," ",AG239," ",AH239," ",AI239," ",AJ239)</f>
        <v>#REF!</v>
      </c>
    </row>
    <row r="240" spans="1:41" x14ac:dyDescent="0.35">
      <c r="A240" s="1" t="s">
        <v>24</v>
      </c>
      <c r="B240" s="1">
        <v>2020</v>
      </c>
      <c r="C240" s="1">
        <v>5</v>
      </c>
      <c r="D240" s="15" t="s">
        <v>14</v>
      </c>
      <c r="E240" s="15">
        <v>4</v>
      </c>
      <c r="F240" s="15">
        <v>5</v>
      </c>
      <c r="G240" s="15">
        <v>160</v>
      </c>
      <c r="H240" s="1" t="s">
        <v>15</v>
      </c>
      <c r="I240" s="1" t="s">
        <v>27</v>
      </c>
      <c r="J240" s="7" t="s">
        <v>14</v>
      </c>
      <c r="K240" s="7" t="str">
        <f t="shared" si="65"/>
        <v>.</v>
      </c>
      <c r="L240" s="7" t="str">
        <f t="shared" si="66"/>
        <v>.</v>
      </c>
      <c r="M240" s="7" t="s">
        <v>14</v>
      </c>
      <c r="N240" s="1">
        <v>83.333333330000002</v>
      </c>
      <c r="O240" s="1">
        <v>2.36</v>
      </c>
      <c r="P240" s="1">
        <v>65.555555560000002</v>
      </c>
      <c r="Q240" s="1">
        <v>53.586403070000003</v>
      </c>
      <c r="R240" s="1">
        <v>3603.685606</v>
      </c>
      <c r="S240" s="15">
        <f t="shared" si="67"/>
        <v>70.86</v>
      </c>
      <c r="T240" s="7">
        <f t="shared" si="68"/>
        <v>175.02</v>
      </c>
      <c r="U240">
        <f t="shared" si="75"/>
        <v>0</v>
      </c>
      <c r="V240">
        <f t="shared" si="76"/>
        <v>0</v>
      </c>
      <c r="W240">
        <f t="shared" si="77"/>
        <v>70.86</v>
      </c>
      <c r="X240">
        <f t="shared" si="78"/>
        <v>175.02</v>
      </c>
      <c r="Y240">
        <f t="shared" si="69"/>
        <v>482.27762763000004</v>
      </c>
      <c r="Z240">
        <f t="shared" si="70"/>
        <v>643.03683683999998</v>
      </c>
      <c r="AA240">
        <f t="shared" si="71"/>
        <v>803.79604605000009</v>
      </c>
      <c r="AB240">
        <f t="shared" si="72"/>
        <v>1189.2162499800002</v>
      </c>
      <c r="AC240">
        <f t="shared" si="73"/>
        <v>1585.6216666400001</v>
      </c>
      <c r="AD240">
        <f t="shared" si="74"/>
        <v>1982.0270833000002</v>
      </c>
      <c r="AE240">
        <f t="shared" si="79"/>
        <v>395.98762763000002</v>
      </c>
      <c r="AF240">
        <f t="shared" si="80"/>
        <v>556.74683684000001</v>
      </c>
      <c r="AG240">
        <f t="shared" si="81"/>
        <v>717.50604605000012</v>
      </c>
      <c r="AH240">
        <f t="shared" si="82"/>
        <v>976.08624998000016</v>
      </c>
      <c r="AI240">
        <f t="shared" si="83"/>
        <v>1372.4916666399999</v>
      </c>
      <c r="AJ240">
        <f t="shared" si="84"/>
        <v>1768.8970833000003</v>
      </c>
      <c r="AO240" t="e">
        <f>_xlfn.CONCAT(A240," ",B240," ",C240," ",#REF!," ",E240," ",F240," ",G240," ",H240," ",I240," ",N240," ",O240," ",P240," ",Q240," ",R240," ",AE240," ",AF240," ",AG240," ",AH240," ",AI240," ",AJ240)</f>
        <v>#REF!</v>
      </c>
    </row>
    <row r="241" spans="1:41" x14ac:dyDescent="0.35">
      <c r="A241" s="1" t="s">
        <v>24</v>
      </c>
      <c r="B241" s="1">
        <v>2020</v>
      </c>
      <c r="C241" s="1">
        <v>5</v>
      </c>
      <c r="D241" s="15" t="s">
        <v>14</v>
      </c>
      <c r="E241" s="15">
        <v>5</v>
      </c>
      <c r="F241" s="15">
        <v>5</v>
      </c>
      <c r="G241" s="15">
        <v>160</v>
      </c>
      <c r="H241" s="1" t="s">
        <v>15</v>
      </c>
      <c r="I241" s="1" t="s">
        <v>27</v>
      </c>
      <c r="J241" s="7" t="s">
        <v>14</v>
      </c>
      <c r="K241" s="7" t="str">
        <f t="shared" si="65"/>
        <v>.</v>
      </c>
      <c r="L241" s="7" t="str">
        <f t="shared" si="66"/>
        <v>.</v>
      </c>
      <c r="M241" s="7" t="s">
        <v>14</v>
      </c>
      <c r="N241" s="1">
        <v>83.333333330000002</v>
      </c>
      <c r="O241" s="1">
        <v>2.76</v>
      </c>
      <c r="P241" s="1">
        <v>76.666666669999998</v>
      </c>
      <c r="Q241" s="1">
        <v>34.438240190000002</v>
      </c>
      <c r="R241" s="1">
        <v>2315.9716530000001</v>
      </c>
      <c r="S241" s="15">
        <f t="shared" si="67"/>
        <v>70.86</v>
      </c>
      <c r="T241" s="7">
        <f t="shared" si="68"/>
        <v>175.02</v>
      </c>
      <c r="U241">
        <f t="shared" si="75"/>
        <v>0</v>
      </c>
      <c r="V241">
        <f t="shared" si="76"/>
        <v>0</v>
      </c>
      <c r="W241">
        <f t="shared" si="77"/>
        <v>70.86</v>
      </c>
      <c r="X241">
        <f t="shared" si="78"/>
        <v>175.02</v>
      </c>
      <c r="Y241">
        <f t="shared" si="69"/>
        <v>309.94416171</v>
      </c>
      <c r="Z241">
        <f t="shared" si="70"/>
        <v>413.25888228000002</v>
      </c>
      <c r="AA241">
        <f t="shared" si="71"/>
        <v>516.57360285000004</v>
      </c>
      <c r="AB241">
        <f t="shared" si="72"/>
        <v>764.27064549000011</v>
      </c>
      <c r="AC241">
        <f t="shared" si="73"/>
        <v>1019.02752732</v>
      </c>
      <c r="AD241">
        <f t="shared" si="74"/>
        <v>1273.7844091500001</v>
      </c>
      <c r="AE241">
        <f t="shared" si="79"/>
        <v>223.65416171000001</v>
      </c>
      <c r="AF241">
        <f t="shared" si="80"/>
        <v>326.96888228</v>
      </c>
      <c r="AG241">
        <f t="shared" si="81"/>
        <v>430.28360285000008</v>
      </c>
      <c r="AH241">
        <f t="shared" si="82"/>
        <v>551.14064549000011</v>
      </c>
      <c r="AI241">
        <f t="shared" si="83"/>
        <v>805.89752731999999</v>
      </c>
      <c r="AJ241">
        <f t="shared" si="84"/>
        <v>1060.65440915</v>
      </c>
      <c r="AO241" t="e">
        <f>_xlfn.CONCAT(A241," ",B241," ",C241," ",#REF!," ",E241," ",F241," ",G241," ",H241," ",I241," ",N241," ",O241," ",P241," ",Q241," ",R241," ",AE241," ",AF241," ",AG241," ",AH241," ",AI241," ",AJ241)</f>
        <v>#REF!</v>
      </c>
    </row>
    <row r="242" spans="1:41" x14ac:dyDescent="0.35">
      <c r="A242" s="1" t="s">
        <v>24</v>
      </c>
      <c r="B242" s="1">
        <v>2020</v>
      </c>
      <c r="C242" s="1">
        <v>5</v>
      </c>
      <c r="D242" s="15" t="s">
        <v>14</v>
      </c>
      <c r="E242" s="15">
        <v>1</v>
      </c>
      <c r="F242" s="15">
        <v>12</v>
      </c>
      <c r="G242" s="15">
        <v>100</v>
      </c>
      <c r="H242" s="1" t="s">
        <v>17</v>
      </c>
      <c r="I242" s="1" t="s">
        <v>28</v>
      </c>
      <c r="J242" s="7">
        <v>200</v>
      </c>
      <c r="K242" s="7">
        <f t="shared" si="65"/>
        <v>434.78260869565219</v>
      </c>
      <c r="L242" s="7">
        <f t="shared" si="66"/>
        <v>488.14229249011862</v>
      </c>
      <c r="M242" s="7" t="s">
        <v>14</v>
      </c>
      <c r="N242" s="1">
        <v>6.6666666670000003</v>
      </c>
      <c r="O242" s="1">
        <v>1.5</v>
      </c>
      <c r="P242" s="1">
        <v>3.3333333330000001</v>
      </c>
      <c r="Q242" s="1">
        <v>62.374542499999997</v>
      </c>
      <c r="R242" s="1">
        <v>4194.6879829999998</v>
      </c>
      <c r="S242" s="15">
        <f t="shared" si="67"/>
        <v>44.29</v>
      </c>
      <c r="T242" s="7">
        <f t="shared" si="68"/>
        <v>109.39</v>
      </c>
      <c r="U242">
        <f t="shared" si="75"/>
        <v>17.875</v>
      </c>
      <c r="V242">
        <f t="shared" si="76"/>
        <v>44.15</v>
      </c>
      <c r="W242">
        <f t="shared" si="77"/>
        <v>62.164999999999999</v>
      </c>
      <c r="X242">
        <f t="shared" si="78"/>
        <v>153.54</v>
      </c>
      <c r="Y242">
        <f t="shared" si="69"/>
        <v>561.37088249999999</v>
      </c>
      <c r="Z242">
        <f t="shared" si="70"/>
        <v>748.49450999999999</v>
      </c>
      <c r="AA242">
        <f t="shared" si="71"/>
        <v>935.61813749999999</v>
      </c>
      <c r="AB242">
        <f t="shared" si="72"/>
        <v>1384.24703439</v>
      </c>
      <c r="AC242">
        <f t="shared" si="73"/>
        <v>1845.66271252</v>
      </c>
      <c r="AD242">
        <f t="shared" si="74"/>
        <v>2307.0783906500001</v>
      </c>
      <c r="AE242">
        <f t="shared" si="79"/>
        <v>475.08088250000003</v>
      </c>
      <c r="AF242">
        <f t="shared" si="80"/>
        <v>662.20451000000003</v>
      </c>
      <c r="AG242">
        <f t="shared" si="81"/>
        <v>849.32813750000003</v>
      </c>
      <c r="AH242">
        <f t="shared" si="82"/>
        <v>1171.1170343899998</v>
      </c>
      <c r="AI242">
        <f t="shared" si="83"/>
        <v>1632.5327125200001</v>
      </c>
      <c r="AJ242">
        <f t="shared" si="84"/>
        <v>2093.94839065</v>
      </c>
      <c r="AO242" t="e">
        <f>_xlfn.CONCAT(A242," ",B242," ",C242," ",#REF!," ",E242," ",F242," ",G242," ",H242," ",I242," ",N242," ",O242," ",P242," ",Q242," ",R242," ",AE242," ",AF242," ",AG242," ",AH242," ",AI242," ",AJ242)</f>
        <v>#REF!</v>
      </c>
    </row>
    <row r="243" spans="1:41" x14ac:dyDescent="0.35">
      <c r="A243" s="1" t="s">
        <v>24</v>
      </c>
      <c r="B243" s="1">
        <v>2020</v>
      </c>
      <c r="C243" s="1">
        <v>5</v>
      </c>
      <c r="D243" s="15" t="s">
        <v>14</v>
      </c>
      <c r="E243" s="15">
        <v>2</v>
      </c>
      <c r="F243" s="15">
        <v>12</v>
      </c>
      <c r="G243" s="15">
        <v>100</v>
      </c>
      <c r="H243" s="1" t="s">
        <v>17</v>
      </c>
      <c r="I243" s="1" t="s">
        <v>28</v>
      </c>
      <c r="J243" s="15">
        <v>200</v>
      </c>
      <c r="K243" s="7">
        <f t="shared" si="65"/>
        <v>434.78260869565219</v>
      </c>
      <c r="L243" s="7">
        <f t="shared" si="66"/>
        <v>488.14229249011862</v>
      </c>
      <c r="M243" s="7" t="s">
        <v>14</v>
      </c>
      <c r="N243" s="1">
        <v>53.333333330000002</v>
      </c>
      <c r="O243" s="1">
        <v>2.0625</v>
      </c>
      <c r="P243" s="1">
        <v>36.666666669999998</v>
      </c>
      <c r="Q243" s="1">
        <v>61.552887810000001</v>
      </c>
      <c r="R243" s="1">
        <v>4139.4317060000003</v>
      </c>
      <c r="S243" s="15">
        <f t="shared" si="67"/>
        <v>44.29</v>
      </c>
      <c r="T243" s="7">
        <f t="shared" si="68"/>
        <v>109.39</v>
      </c>
      <c r="U243">
        <f t="shared" si="75"/>
        <v>17.875</v>
      </c>
      <c r="V243">
        <f t="shared" si="76"/>
        <v>44.15</v>
      </c>
      <c r="W243">
        <f t="shared" si="77"/>
        <v>62.164999999999999</v>
      </c>
      <c r="X243">
        <f t="shared" si="78"/>
        <v>153.54</v>
      </c>
      <c r="Y243">
        <f t="shared" si="69"/>
        <v>553.97599029000003</v>
      </c>
      <c r="Z243">
        <f t="shared" si="70"/>
        <v>738.63465371999996</v>
      </c>
      <c r="AA243">
        <f t="shared" si="71"/>
        <v>923.29331715000001</v>
      </c>
      <c r="AB243">
        <f t="shared" si="72"/>
        <v>1366.0124629800002</v>
      </c>
      <c r="AC243">
        <f t="shared" si="73"/>
        <v>1821.3499506400001</v>
      </c>
      <c r="AD243">
        <f t="shared" si="74"/>
        <v>2276.6874383000004</v>
      </c>
      <c r="AE243">
        <f t="shared" si="79"/>
        <v>467.68599029000006</v>
      </c>
      <c r="AF243">
        <f t="shared" si="80"/>
        <v>652.34465372</v>
      </c>
      <c r="AG243">
        <f t="shared" si="81"/>
        <v>837.00331715000004</v>
      </c>
      <c r="AH243">
        <f t="shared" si="82"/>
        <v>1152.8824629800001</v>
      </c>
      <c r="AI243">
        <f t="shared" si="83"/>
        <v>1608.2199506400002</v>
      </c>
      <c r="AJ243">
        <f t="shared" si="84"/>
        <v>2063.5574383000003</v>
      </c>
      <c r="AO243" t="e">
        <f>_xlfn.CONCAT(A243," ",B243," ",C243," ",#REF!," ",E243," ",F243," ",G243," ",H243," ",I243," ",N243," ",O243," ",P243," ",Q243," ",R243," ",AE243," ",AF243," ",AG243," ",AH243," ",AI243," ",AJ243)</f>
        <v>#REF!</v>
      </c>
    </row>
    <row r="244" spans="1:41" x14ac:dyDescent="0.35">
      <c r="A244" s="1" t="s">
        <v>24</v>
      </c>
      <c r="B244" s="1">
        <v>2020</v>
      </c>
      <c r="C244" s="1">
        <v>5</v>
      </c>
      <c r="D244" s="1" t="s">
        <v>14</v>
      </c>
      <c r="E244" s="1">
        <v>3</v>
      </c>
      <c r="F244" s="1">
        <v>12</v>
      </c>
      <c r="G244" s="15">
        <v>100</v>
      </c>
      <c r="H244" s="1" t="s">
        <v>17</v>
      </c>
      <c r="I244" s="1" t="s">
        <v>28</v>
      </c>
      <c r="J244" s="15">
        <v>200</v>
      </c>
      <c r="K244" s="7">
        <f t="shared" si="65"/>
        <v>434.78260869565219</v>
      </c>
      <c r="L244" s="7">
        <f t="shared" si="66"/>
        <v>488.14229249011862</v>
      </c>
      <c r="M244" s="7" t="s">
        <v>14</v>
      </c>
      <c r="N244" s="1">
        <v>33.333333330000002</v>
      </c>
      <c r="O244" s="1">
        <v>2.1</v>
      </c>
      <c r="P244" s="1">
        <v>23.333333329999999</v>
      </c>
      <c r="Q244" s="1">
        <v>66.628988739999997</v>
      </c>
      <c r="R244" s="1">
        <v>4480.7994930000004</v>
      </c>
      <c r="S244" s="15">
        <f t="shared" si="67"/>
        <v>44.29</v>
      </c>
      <c r="T244" s="7">
        <f t="shared" si="68"/>
        <v>109.39</v>
      </c>
      <c r="U244">
        <f t="shared" si="75"/>
        <v>17.875</v>
      </c>
      <c r="V244">
        <f t="shared" si="76"/>
        <v>44.15</v>
      </c>
      <c r="W244">
        <f t="shared" si="77"/>
        <v>62.164999999999999</v>
      </c>
      <c r="X244">
        <f t="shared" si="78"/>
        <v>153.54</v>
      </c>
      <c r="Y244">
        <f t="shared" si="69"/>
        <v>599.66089865999993</v>
      </c>
      <c r="Z244">
        <f t="shared" si="70"/>
        <v>799.54786487999991</v>
      </c>
      <c r="AA244">
        <f t="shared" si="71"/>
        <v>999.4348311</v>
      </c>
      <c r="AB244">
        <f t="shared" si="72"/>
        <v>1478.6638326900002</v>
      </c>
      <c r="AC244">
        <f t="shared" si="73"/>
        <v>1971.5517769200003</v>
      </c>
      <c r="AD244">
        <f t="shared" si="74"/>
        <v>2464.4397211500004</v>
      </c>
      <c r="AE244">
        <f t="shared" si="79"/>
        <v>513.37089865999997</v>
      </c>
      <c r="AF244">
        <f t="shared" si="80"/>
        <v>713.25786487999994</v>
      </c>
      <c r="AG244">
        <f t="shared" si="81"/>
        <v>913.14483110000003</v>
      </c>
      <c r="AH244">
        <f t="shared" si="82"/>
        <v>1265.5338326900001</v>
      </c>
      <c r="AI244">
        <f t="shared" si="83"/>
        <v>1758.4217769200004</v>
      </c>
      <c r="AJ244">
        <f t="shared" si="84"/>
        <v>2251.3097211500003</v>
      </c>
      <c r="AO244" t="e">
        <f>_xlfn.CONCAT(A244," ",B244," ",C244," ",#REF!," ",E244," ",F244," ",G244," ",H244," ",I244," ",N244," ",O244," ",P244," ",Q244," ",R244," ",AE244," ",AF244," ",AG244," ",AH244," ",AI244," ",AJ244)</f>
        <v>#REF!</v>
      </c>
    </row>
    <row r="245" spans="1:41" x14ac:dyDescent="0.35">
      <c r="A245" s="1" t="s">
        <v>24</v>
      </c>
      <c r="B245" s="1">
        <v>2020</v>
      </c>
      <c r="C245" s="1">
        <v>5</v>
      </c>
      <c r="D245" s="1" t="s">
        <v>14</v>
      </c>
      <c r="E245" s="1">
        <v>4</v>
      </c>
      <c r="F245" s="1">
        <v>12</v>
      </c>
      <c r="G245" s="15">
        <v>100</v>
      </c>
      <c r="H245" s="1" t="s">
        <v>17</v>
      </c>
      <c r="I245" s="1" t="s">
        <v>28</v>
      </c>
      <c r="J245" s="15">
        <v>200</v>
      </c>
      <c r="K245" s="7">
        <f t="shared" si="65"/>
        <v>434.78260869565219</v>
      </c>
      <c r="L245" s="7">
        <f t="shared" si="66"/>
        <v>488.14229249011862</v>
      </c>
      <c r="M245" s="7" t="s">
        <v>14</v>
      </c>
      <c r="N245" s="1">
        <v>40</v>
      </c>
      <c r="O245" s="1">
        <v>2</v>
      </c>
      <c r="P245" s="1">
        <v>26.666666670000001</v>
      </c>
      <c r="Q245" s="1">
        <v>58.685154529999998</v>
      </c>
      <c r="R245" s="1">
        <v>3946.576642</v>
      </c>
      <c r="S245" s="15">
        <f t="shared" si="67"/>
        <v>44.29</v>
      </c>
      <c r="T245" s="7">
        <f t="shared" si="68"/>
        <v>109.39</v>
      </c>
      <c r="U245">
        <f t="shared" si="75"/>
        <v>17.875</v>
      </c>
      <c r="V245">
        <f t="shared" si="76"/>
        <v>44.15</v>
      </c>
      <c r="W245">
        <f t="shared" si="77"/>
        <v>62.164999999999999</v>
      </c>
      <c r="X245">
        <f t="shared" si="78"/>
        <v>153.54</v>
      </c>
      <c r="Y245">
        <f t="shared" si="69"/>
        <v>528.16639077000002</v>
      </c>
      <c r="Z245">
        <f t="shared" si="70"/>
        <v>704.22185435999995</v>
      </c>
      <c r="AA245">
        <f t="shared" si="71"/>
        <v>880.27731795</v>
      </c>
      <c r="AB245">
        <f t="shared" si="72"/>
        <v>1302.37029186</v>
      </c>
      <c r="AC245">
        <f t="shared" si="73"/>
        <v>1736.4937224800001</v>
      </c>
      <c r="AD245">
        <f t="shared" si="74"/>
        <v>2170.6171531</v>
      </c>
      <c r="AE245">
        <f t="shared" si="79"/>
        <v>441.87639077000006</v>
      </c>
      <c r="AF245">
        <f t="shared" si="80"/>
        <v>617.93185435999999</v>
      </c>
      <c r="AG245">
        <f t="shared" si="81"/>
        <v>793.98731795000003</v>
      </c>
      <c r="AH245">
        <f t="shared" si="82"/>
        <v>1089.2402918600001</v>
      </c>
      <c r="AI245">
        <f t="shared" si="83"/>
        <v>1523.36372248</v>
      </c>
      <c r="AJ245">
        <f t="shared" si="84"/>
        <v>1957.4871530999999</v>
      </c>
      <c r="AO245" t="e">
        <f>_xlfn.CONCAT(A245," ",B245," ",C245," ",#REF!," ",E245," ",F245," ",G245," ",H245," ",I245," ",N245," ",O245," ",P245," ",Q245," ",R245," ",AE245," ",AF245," ",AG245," ",AH245," ",AI245," ",AJ245)</f>
        <v>#REF!</v>
      </c>
    </row>
    <row r="246" spans="1:41" x14ac:dyDescent="0.35">
      <c r="A246" s="1" t="s">
        <v>24</v>
      </c>
      <c r="B246" s="1">
        <v>2020</v>
      </c>
      <c r="C246" s="1">
        <v>5</v>
      </c>
      <c r="D246" s="1" t="s">
        <v>14</v>
      </c>
      <c r="E246" s="7">
        <v>5</v>
      </c>
      <c r="F246" s="1">
        <v>12</v>
      </c>
      <c r="G246" s="15">
        <v>100</v>
      </c>
      <c r="H246" s="1" t="s">
        <v>17</v>
      </c>
      <c r="I246" s="1" t="s">
        <v>28</v>
      </c>
      <c r="J246" s="15">
        <v>200</v>
      </c>
      <c r="K246" s="7">
        <f t="shared" si="65"/>
        <v>434.78260869565219</v>
      </c>
      <c r="L246" s="7">
        <f t="shared" si="66"/>
        <v>488.14229249011862</v>
      </c>
      <c r="M246" s="7" t="s">
        <v>14</v>
      </c>
      <c r="N246" s="1">
        <v>76.666666669999998</v>
      </c>
      <c r="O246" s="1">
        <v>1.6956521739999999</v>
      </c>
      <c r="P246" s="1">
        <v>43.333333330000002</v>
      </c>
      <c r="Q246" s="1">
        <v>50.195001189999999</v>
      </c>
      <c r="R246" s="1">
        <v>3375.6138299999998</v>
      </c>
      <c r="S246" s="15">
        <f t="shared" si="67"/>
        <v>44.29</v>
      </c>
      <c r="T246" s="7">
        <f t="shared" si="68"/>
        <v>109.39</v>
      </c>
      <c r="U246">
        <f t="shared" si="75"/>
        <v>17.875</v>
      </c>
      <c r="V246">
        <f t="shared" si="76"/>
        <v>44.15</v>
      </c>
      <c r="W246">
        <f t="shared" si="77"/>
        <v>62.164999999999999</v>
      </c>
      <c r="X246">
        <f t="shared" si="78"/>
        <v>153.54</v>
      </c>
      <c r="Y246">
        <f t="shared" si="69"/>
        <v>451.75501070999997</v>
      </c>
      <c r="Z246">
        <f t="shared" si="70"/>
        <v>602.34001427999999</v>
      </c>
      <c r="AA246">
        <f t="shared" si="71"/>
        <v>752.92501785000002</v>
      </c>
      <c r="AB246">
        <f t="shared" si="72"/>
        <v>1113.9525639000001</v>
      </c>
      <c r="AC246">
        <f t="shared" si="73"/>
        <v>1485.2700851999998</v>
      </c>
      <c r="AD246">
        <f t="shared" si="74"/>
        <v>1856.5876065</v>
      </c>
      <c r="AE246">
        <f t="shared" si="79"/>
        <v>365.46501071</v>
      </c>
      <c r="AF246">
        <f t="shared" si="80"/>
        <v>516.05001428000003</v>
      </c>
      <c r="AG246">
        <f t="shared" si="81"/>
        <v>666.63501785000005</v>
      </c>
      <c r="AH246">
        <f t="shared" si="82"/>
        <v>900.82256390000009</v>
      </c>
      <c r="AI246">
        <f t="shared" si="83"/>
        <v>1272.1400851999997</v>
      </c>
      <c r="AJ246">
        <f t="shared" si="84"/>
        <v>1643.4576065000001</v>
      </c>
      <c r="AO246" t="e">
        <f>_xlfn.CONCAT(A246," ",B246," ",C246," ",#REF!," ",E246," ",F246," ",G246," ",H246," ",I246," ",N246," ",O246," ",P246," ",Q246," ",R246," ",AE246," ",AF246," ",AG246," ",AH246," ",AI246," ",AJ246)</f>
        <v>#REF!</v>
      </c>
    </row>
    <row r="247" spans="1:41" x14ac:dyDescent="0.35">
      <c r="A247" s="1" t="s">
        <v>24</v>
      </c>
      <c r="B247" s="1">
        <v>2020</v>
      </c>
      <c r="C247" s="1">
        <v>5</v>
      </c>
      <c r="D247" s="1" t="s">
        <v>14</v>
      </c>
      <c r="E247" s="7">
        <v>1</v>
      </c>
      <c r="F247" s="1">
        <v>16</v>
      </c>
      <c r="G247" s="15">
        <v>160</v>
      </c>
      <c r="H247" s="1" t="s">
        <v>17</v>
      </c>
      <c r="I247" s="1" t="s">
        <v>28</v>
      </c>
      <c r="J247" s="15">
        <v>200</v>
      </c>
      <c r="K247" s="7">
        <f t="shared" si="65"/>
        <v>434.78260869565219</v>
      </c>
      <c r="L247" s="7">
        <f t="shared" si="66"/>
        <v>488.14229249011862</v>
      </c>
      <c r="M247" s="7" t="s">
        <v>14</v>
      </c>
      <c r="N247" s="1">
        <v>80</v>
      </c>
      <c r="O247" s="1">
        <v>2.3333333330000001</v>
      </c>
      <c r="P247" s="1">
        <v>62.222222219999999</v>
      </c>
      <c r="Q247" s="1">
        <v>56.48863463</v>
      </c>
      <c r="R247" s="1">
        <v>3798.8606789999999</v>
      </c>
      <c r="S247" s="15">
        <f t="shared" si="67"/>
        <v>70.86</v>
      </c>
      <c r="T247" s="7">
        <f t="shared" si="68"/>
        <v>175.02</v>
      </c>
      <c r="U247">
        <f t="shared" si="75"/>
        <v>17.875</v>
      </c>
      <c r="V247">
        <f t="shared" si="76"/>
        <v>44.15</v>
      </c>
      <c r="W247">
        <f t="shared" si="77"/>
        <v>88.734999999999999</v>
      </c>
      <c r="X247">
        <f t="shared" si="78"/>
        <v>219.17000000000002</v>
      </c>
      <c r="Y247">
        <f t="shared" si="69"/>
        <v>508.39771166999998</v>
      </c>
      <c r="Z247">
        <f t="shared" si="70"/>
        <v>677.86361555999997</v>
      </c>
      <c r="AA247">
        <f t="shared" si="71"/>
        <v>847.32951945000002</v>
      </c>
      <c r="AB247">
        <f t="shared" si="72"/>
        <v>1253.6240240700001</v>
      </c>
      <c r="AC247">
        <f t="shared" si="73"/>
        <v>1671.49869876</v>
      </c>
      <c r="AD247">
        <f t="shared" si="74"/>
        <v>2089.3733734500001</v>
      </c>
      <c r="AE247">
        <f t="shared" si="79"/>
        <v>422.10771166999996</v>
      </c>
      <c r="AF247">
        <f t="shared" si="80"/>
        <v>591.57361556000001</v>
      </c>
      <c r="AG247">
        <f t="shared" si="81"/>
        <v>761.03951945000006</v>
      </c>
      <c r="AH247">
        <f t="shared" si="82"/>
        <v>1040.4940240700003</v>
      </c>
      <c r="AI247">
        <f t="shared" si="83"/>
        <v>1458.3686987599999</v>
      </c>
      <c r="AJ247">
        <f t="shared" si="84"/>
        <v>1876.24337345</v>
      </c>
      <c r="AO247" t="e">
        <f>_xlfn.CONCAT(A247," ",B247," ",C247," ",#REF!," ",E247," ",F247," ",G247," ",H247," ",I247," ",N247," ",O247," ",P247," ",Q247," ",R247," ",AE247," ",AF247," ",AG247," ",AH247," ",AI247," ",AJ247)</f>
        <v>#REF!</v>
      </c>
    </row>
    <row r="248" spans="1:41" x14ac:dyDescent="0.35">
      <c r="A248" s="1" t="s">
        <v>24</v>
      </c>
      <c r="B248" s="1">
        <v>2020</v>
      </c>
      <c r="C248" s="1">
        <v>5</v>
      </c>
      <c r="D248" s="1" t="s">
        <v>14</v>
      </c>
      <c r="E248" s="7">
        <v>2</v>
      </c>
      <c r="F248" s="1">
        <v>16</v>
      </c>
      <c r="G248" s="15">
        <v>160</v>
      </c>
      <c r="H248" s="1" t="s">
        <v>17</v>
      </c>
      <c r="I248" s="1" t="s">
        <v>28</v>
      </c>
      <c r="J248" s="15">
        <v>200</v>
      </c>
      <c r="K248" s="7">
        <f t="shared" si="65"/>
        <v>434.78260869565219</v>
      </c>
      <c r="L248" s="7">
        <f t="shared" si="66"/>
        <v>488.14229249011862</v>
      </c>
      <c r="M248" s="7" t="s">
        <v>14</v>
      </c>
      <c r="N248" s="1">
        <v>16.666666670000001</v>
      </c>
      <c r="O248" s="1">
        <v>2.4</v>
      </c>
      <c r="P248" s="1">
        <v>13.33333333</v>
      </c>
      <c r="Q248" s="1">
        <v>70.887061070000001</v>
      </c>
      <c r="R248" s="1">
        <v>4767.1548570000004</v>
      </c>
      <c r="S248" s="15">
        <f t="shared" si="67"/>
        <v>70.86</v>
      </c>
      <c r="T248" s="7">
        <f t="shared" si="68"/>
        <v>175.02</v>
      </c>
      <c r="U248">
        <f t="shared" si="75"/>
        <v>17.875</v>
      </c>
      <c r="V248">
        <f t="shared" si="76"/>
        <v>44.15</v>
      </c>
      <c r="W248">
        <f t="shared" si="77"/>
        <v>88.734999999999999</v>
      </c>
      <c r="X248">
        <f t="shared" si="78"/>
        <v>219.17000000000002</v>
      </c>
      <c r="Y248">
        <f t="shared" si="69"/>
        <v>637.98354962999997</v>
      </c>
      <c r="Z248">
        <f t="shared" si="70"/>
        <v>850.64473283999996</v>
      </c>
      <c r="AA248">
        <f t="shared" si="71"/>
        <v>1063.30591605</v>
      </c>
      <c r="AB248">
        <f t="shared" si="72"/>
        <v>1573.1611028100003</v>
      </c>
      <c r="AC248">
        <f t="shared" si="73"/>
        <v>2097.5481370800003</v>
      </c>
      <c r="AD248">
        <f t="shared" si="74"/>
        <v>2621.9351713500005</v>
      </c>
      <c r="AE248">
        <f t="shared" si="79"/>
        <v>551.69354963000001</v>
      </c>
      <c r="AF248">
        <f t="shared" si="80"/>
        <v>764.35473284</v>
      </c>
      <c r="AG248">
        <f t="shared" si="81"/>
        <v>977.01591604999999</v>
      </c>
      <c r="AH248">
        <f t="shared" si="82"/>
        <v>1360.0311028100004</v>
      </c>
      <c r="AI248">
        <f t="shared" si="83"/>
        <v>1884.4181370800002</v>
      </c>
      <c r="AJ248">
        <f t="shared" si="84"/>
        <v>2408.8051713500004</v>
      </c>
      <c r="AO248" t="e">
        <f>_xlfn.CONCAT(A248," ",B248," ",C248," ",#REF!," ",E248," ",F248," ",G248," ",H248," ",I248," ",N248," ",O248," ",P248," ",Q248," ",R248," ",AE248," ",AF248," ",AG248," ",AH248," ",AI248," ",AJ248)</f>
        <v>#REF!</v>
      </c>
    </row>
    <row r="249" spans="1:41" x14ac:dyDescent="0.35">
      <c r="A249" s="1" t="s">
        <v>24</v>
      </c>
      <c r="B249" s="1">
        <v>2020</v>
      </c>
      <c r="C249" s="1">
        <v>5</v>
      </c>
      <c r="D249" s="1" t="s">
        <v>14</v>
      </c>
      <c r="E249" s="7">
        <v>3</v>
      </c>
      <c r="F249" s="1">
        <v>16</v>
      </c>
      <c r="G249" s="15">
        <v>160</v>
      </c>
      <c r="H249" s="1" t="s">
        <v>17</v>
      </c>
      <c r="I249" s="1" t="s">
        <v>28</v>
      </c>
      <c r="J249" s="15">
        <v>200</v>
      </c>
      <c r="K249" s="7">
        <f t="shared" si="65"/>
        <v>434.78260869565219</v>
      </c>
      <c r="L249" s="7">
        <f t="shared" si="66"/>
        <v>488.14229249011862</v>
      </c>
      <c r="M249" s="7" t="s">
        <v>14</v>
      </c>
      <c r="N249" s="1">
        <v>80</v>
      </c>
      <c r="O249" s="1">
        <v>2.375</v>
      </c>
      <c r="P249" s="1">
        <v>63.333333330000002</v>
      </c>
      <c r="Q249" s="1">
        <v>55.123221530000002</v>
      </c>
      <c r="R249" s="1">
        <v>3707.0366479999998</v>
      </c>
      <c r="S249" s="15">
        <f t="shared" si="67"/>
        <v>70.86</v>
      </c>
      <c r="T249" s="7">
        <f t="shared" si="68"/>
        <v>175.02</v>
      </c>
      <c r="U249">
        <f t="shared" si="75"/>
        <v>17.875</v>
      </c>
      <c r="V249">
        <f t="shared" si="76"/>
        <v>44.15</v>
      </c>
      <c r="W249">
        <f t="shared" si="77"/>
        <v>88.734999999999999</v>
      </c>
      <c r="X249">
        <f t="shared" si="78"/>
        <v>219.17000000000002</v>
      </c>
      <c r="Y249">
        <f t="shared" si="69"/>
        <v>496.10899377000004</v>
      </c>
      <c r="Z249">
        <f t="shared" si="70"/>
        <v>661.47865836000005</v>
      </c>
      <c r="AA249">
        <f t="shared" si="71"/>
        <v>826.84832295000001</v>
      </c>
      <c r="AB249">
        <f t="shared" si="72"/>
        <v>1223.32209384</v>
      </c>
      <c r="AC249">
        <f t="shared" si="73"/>
        <v>1631.0961251199999</v>
      </c>
      <c r="AD249">
        <f t="shared" si="74"/>
        <v>2038.8701564</v>
      </c>
      <c r="AE249">
        <f t="shared" si="79"/>
        <v>409.81899377000002</v>
      </c>
      <c r="AF249">
        <f t="shared" si="80"/>
        <v>575.18865836000009</v>
      </c>
      <c r="AG249">
        <f t="shared" si="81"/>
        <v>740.55832295000005</v>
      </c>
      <c r="AH249">
        <f t="shared" si="82"/>
        <v>1010.19209384</v>
      </c>
      <c r="AI249">
        <f t="shared" si="83"/>
        <v>1417.96612512</v>
      </c>
      <c r="AJ249">
        <f t="shared" si="84"/>
        <v>1825.7401564000002</v>
      </c>
      <c r="AO249" t="e">
        <f>_xlfn.CONCAT(A249," ",B249," ",C249," ",#REF!," ",E249," ",F249," ",G249," ",H249," ",I249," ",N249," ",O249," ",P249," ",Q249," ",R249," ",AE249," ",AF249," ",AG249," ",AH249," ",AI249," ",AJ249)</f>
        <v>#REF!</v>
      </c>
    </row>
    <row r="250" spans="1:41" x14ac:dyDescent="0.35">
      <c r="A250" s="1" t="s">
        <v>24</v>
      </c>
      <c r="B250" s="1">
        <v>2020</v>
      </c>
      <c r="C250" s="1">
        <v>5</v>
      </c>
      <c r="D250" s="1" t="s">
        <v>14</v>
      </c>
      <c r="E250" s="7">
        <v>4</v>
      </c>
      <c r="F250" s="1">
        <v>16</v>
      </c>
      <c r="G250" s="15">
        <v>160</v>
      </c>
      <c r="H250" s="1" t="s">
        <v>17</v>
      </c>
      <c r="I250" s="1" t="s">
        <v>28</v>
      </c>
      <c r="J250" s="15">
        <v>200</v>
      </c>
      <c r="K250" s="7">
        <f t="shared" si="65"/>
        <v>434.78260869565219</v>
      </c>
      <c r="L250" s="7">
        <f t="shared" si="66"/>
        <v>488.14229249011862</v>
      </c>
      <c r="M250" s="7" t="s">
        <v>14</v>
      </c>
      <c r="N250" s="1">
        <v>73.333333330000002</v>
      </c>
      <c r="O250" s="1">
        <v>2.1818181820000002</v>
      </c>
      <c r="P250" s="1">
        <v>53.333333330000002</v>
      </c>
      <c r="Q250" s="1">
        <v>66.715227589999998</v>
      </c>
      <c r="R250" s="1">
        <v>4486.5990549999997</v>
      </c>
      <c r="S250" s="15">
        <f t="shared" si="67"/>
        <v>70.86</v>
      </c>
      <c r="T250" s="7">
        <f t="shared" si="68"/>
        <v>175.02</v>
      </c>
      <c r="U250">
        <f t="shared" si="75"/>
        <v>17.875</v>
      </c>
      <c r="V250">
        <f t="shared" si="76"/>
        <v>44.15</v>
      </c>
      <c r="W250">
        <f t="shared" si="77"/>
        <v>88.734999999999999</v>
      </c>
      <c r="X250">
        <f t="shared" si="78"/>
        <v>219.17000000000002</v>
      </c>
      <c r="Y250">
        <f t="shared" si="69"/>
        <v>600.43704831000002</v>
      </c>
      <c r="Z250">
        <f t="shared" si="70"/>
        <v>800.58273108000003</v>
      </c>
      <c r="AA250">
        <f t="shared" si="71"/>
        <v>1000.7284138499999</v>
      </c>
      <c r="AB250">
        <f t="shared" si="72"/>
        <v>1480.5776881499999</v>
      </c>
      <c r="AC250">
        <f t="shared" si="73"/>
        <v>1974.1035841999999</v>
      </c>
      <c r="AD250">
        <f t="shared" si="74"/>
        <v>2467.6294802500001</v>
      </c>
      <c r="AE250">
        <f t="shared" si="79"/>
        <v>514.14704831000006</v>
      </c>
      <c r="AF250">
        <f t="shared" si="80"/>
        <v>714.29273108000007</v>
      </c>
      <c r="AG250">
        <f t="shared" si="81"/>
        <v>914.43841384999996</v>
      </c>
      <c r="AH250">
        <f t="shared" si="82"/>
        <v>1267.44768815</v>
      </c>
      <c r="AI250">
        <f t="shared" si="83"/>
        <v>1760.9735842</v>
      </c>
      <c r="AJ250">
        <f t="shared" si="84"/>
        <v>2254.49948025</v>
      </c>
      <c r="AO250" t="e">
        <f>_xlfn.CONCAT(A250," ",B250," ",C250," ",#REF!," ",E250," ",F250," ",G250," ",H250," ",I250," ",N250," ",O250," ",P250," ",Q250," ",R250," ",AE250," ",AF250," ",AG250," ",AH250," ",AI250," ",AJ250)</f>
        <v>#REF!</v>
      </c>
    </row>
    <row r="251" spans="1:41" x14ac:dyDescent="0.35">
      <c r="A251" s="1" t="s">
        <v>24</v>
      </c>
      <c r="B251" s="1">
        <v>2020</v>
      </c>
      <c r="C251" s="1">
        <v>5</v>
      </c>
      <c r="D251" s="1" t="s">
        <v>14</v>
      </c>
      <c r="E251" s="7">
        <v>5</v>
      </c>
      <c r="F251" s="1">
        <v>16</v>
      </c>
      <c r="G251" s="15">
        <v>160</v>
      </c>
      <c r="H251" s="1" t="s">
        <v>17</v>
      </c>
      <c r="I251" s="1" t="s">
        <v>28</v>
      </c>
      <c r="J251" s="15">
        <v>200</v>
      </c>
      <c r="K251" s="7">
        <f t="shared" si="65"/>
        <v>434.78260869565219</v>
      </c>
      <c r="L251" s="7">
        <f t="shared" si="66"/>
        <v>488.14229249011862</v>
      </c>
      <c r="M251" s="7" t="s">
        <v>14</v>
      </c>
      <c r="N251" s="1">
        <v>46.666666669999998</v>
      </c>
      <c r="O251" s="1">
        <v>2.2857142860000002</v>
      </c>
      <c r="P251" s="1">
        <v>35.555555560000002</v>
      </c>
      <c r="Q251" s="1">
        <v>72.264352489999993</v>
      </c>
      <c r="R251" s="1">
        <v>4859.7777050000004</v>
      </c>
      <c r="S251" s="15">
        <f t="shared" si="67"/>
        <v>70.86</v>
      </c>
      <c r="T251" s="7">
        <f t="shared" si="68"/>
        <v>175.02</v>
      </c>
      <c r="U251">
        <f t="shared" si="75"/>
        <v>17.875</v>
      </c>
      <c r="V251">
        <f t="shared" si="76"/>
        <v>44.15</v>
      </c>
      <c r="W251">
        <f t="shared" si="77"/>
        <v>88.734999999999999</v>
      </c>
      <c r="X251">
        <f t="shared" si="78"/>
        <v>219.17000000000002</v>
      </c>
      <c r="Y251">
        <f t="shared" si="69"/>
        <v>650.37917240999991</v>
      </c>
      <c r="Z251">
        <f t="shared" si="70"/>
        <v>867.17222987999992</v>
      </c>
      <c r="AA251">
        <f t="shared" si="71"/>
        <v>1083.9652873499999</v>
      </c>
      <c r="AB251">
        <f t="shared" si="72"/>
        <v>1603.7266426500003</v>
      </c>
      <c r="AC251">
        <f t="shared" si="73"/>
        <v>2138.3021902</v>
      </c>
      <c r="AD251">
        <f t="shared" si="74"/>
        <v>2672.8777377500005</v>
      </c>
      <c r="AE251">
        <f t="shared" si="79"/>
        <v>564.08917240999995</v>
      </c>
      <c r="AF251">
        <f t="shared" si="80"/>
        <v>780.88222987999995</v>
      </c>
      <c r="AG251">
        <f t="shared" si="81"/>
        <v>997.67528734999996</v>
      </c>
      <c r="AH251">
        <f t="shared" si="82"/>
        <v>1390.5966426500004</v>
      </c>
      <c r="AI251">
        <f t="shared" si="83"/>
        <v>1925.1721901999999</v>
      </c>
      <c r="AJ251">
        <f t="shared" si="84"/>
        <v>2459.7477377500004</v>
      </c>
      <c r="AO251" t="e">
        <f>_xlfn.CONCAT(A251," ",B251," ",C251," ",#REF!," ",E251," ",F251," ",G251," ",H251," ",I251," ",N251," ",O251," ",P251," ",Q251," ",R251," ",AE251," ",AF251," ",AG251," ",AH251," ",AI251," ",AJ251)</f>
        <v>#REF!</v>
      </c>
    </row>
    <row r="252" spans="1:41" x14ac:dyDescent="0.35">
      <c r="A252" s="1" t="s">
        <v>24</v>
      </c>
      <c r="B252" s="1">
        <v>2020</v>
      </c>
      <c r="C252" s="1">
        <v>5</v>
      </c>
      <c r="D252" s="1" t="s">
        <v>14</v>
      </c>
      <c r="E252" s="7">
        <v>1</v>
      </c>
      <c r="F252" s="1">
        <v>10</v>
      </c>
      <c r="G252" s="15">
        <v>100</v>
      </c>
      <c r="H252" s="1" t="s">
        <v>17</v>
      </c>
      <c r="I252" s="1" t="s">
        <v>29</v>
      </c>
      <c r="J252" s="15">
        <v>200</v>
      </c>
      <c r="K252" s="7">
        <f t="shared" si="65"/>
        <v>434.78260869565219</v>
      </c>
      <c r="L252" s="7">
        <f t="shared" si="66"/>
        <v>488.14229249011862</v>
      </c>
      <c r="M252" s="7" t="s">
        <v>14</v>
      </c>
      <c r="N252" s="1">
        <v>6.6666666670000003</v>
      </c>
      <c r="O252" s="1">
        <v>2</v>
      </c>
      <c r="P252" s="1">
        <v>4.4444444440000002</v>
      </c>
      <c r="Q252" s="1">
        <v>60.21411655</v>
      </c>
      <c r="R252" s="1">
        <v>4049.3993380000002</v>
      </c>
      <c r="S252" s="15">
        <f t="shared" si="67"/>
        <v>44.29</v>
      </c>
      <c r="T252" s="7">
        <f t="shared" si="68"/>
        <v>109.39</v>
      </c>
      <c r="U252">
        <f t="shared" si="75"/>
        <v>42</v>
      </c>
      <c r="V252">
        <f t="shared" si="76"/>
        <v>103.74</v>
      </c>
      <c r="W252">
        <f t="shared" si="77"/>
        <v>86.289999999999992</v>
      </c>
      <c r="X252">
        <f t="shared" si="78"/>
        <v>213.13</v>
      </c>
      <c r="Y252">
        <f t="shared" si="69"/>
        <v>541.92704894999997</v>
      </c>
      <c r="Z252">
        <f t="shared" si="70"/>
        <v>722.5693986</v>
      </c>
      <c r="AA252">
        <f t="shared" si="71"/>
        <v>903.21174825000003</v>
      </c>
      <c r="AB252">
        <f t="shared" si="72"/>
        <v>1336.3017815400001</v>
      </c>
      <c r="AC252">
        <f t="shared" si="73"/>
        <v>1781.73570872</v>
      </c>
      <c r="AD252">
        <f t="shared" si="74"/>
        <v>2227.1696359000002</v>
      </c>
      <c r="AE252">
        <f t="shared" si="79"/>
        <v>455.63704895000001</v>
      </c>
      <c r="AF252">
        <f t="shared" si="80"/>
        <v>636.27939860000004</v>
      </c>
      <c r="AG252">
        <f t="shared" si="81"/>
        <v>816.92174825000006</v>
      </c>
      <c r="AH252">
        <f t="shared" si="82"/>
        <v>1123.1717815400002</v>
      </c>
      <c r="AI252">
        <f t="shared" si="83"/>
        <v>1568.6057087200002</v>
      </c>
      <c r="AJ252">
        <f t="shared" si="84"/>
        <v>2014.0396359000001</v>
      </c>
      <c r="AO252" t="e">
        <f>_xlfn.CONCAT(A252," ",B252," ",C252," ",#REF!," ",E252," ",F252," ",G252," ",H252," ",I252," ",N252," ",O252," ",P252," ",Q252," ",R252," ",AE252," ",AF252," ",AG252," ",AH252," ",AI252," ",AJ252)</f>
        <v>#REF!</v>
      </c>
    </row>
    <row r="253" spans="1:41" x14ac:dyDescent="0.35">
      <c r="A253" s="1" t="s">
        <v>24</v>
      </c>
      <c r="B253" s="1">
        <v>2020</v>
      </c>
      <c r="C253" s="1">
        <v>5</v>
      </c>
      <c r="D253" s="1" t="s">
        <v>14</v>
      </c>
      <c r="E253" s="7">
        <v>2</v>
      </c>
      <c r="F253" s="1">
        <v>10</v>
      </c>
      <c r="G253" s="15">
        <v>100</v>
      </c>
      <c r="H253" s="1" t="s">
        <v>17</v>
      </c>
      <c r="I253" s="1" t="s">
        <v>29</v>
      </c>
      <c r="J253" s="15">
        <v>200</v>
      </c>
      <c r="K253" s="7">
        <f t="shared" si="65"/>
        <v>434.78260869565219</v>
      </c>
      <c r="L253" s="7">
        <f t="shared" si="66"/>
        <v>488.14229249011862</v>
      </c>
      <c r="M253" s="7" t="s">
        <v>14</v>
      </c>
      <c r="N253" s="1">
        <v>60</v>
      </c>
      <c r="O253" s="1">
        <v>2.5</v>
      </c>
      <c r="P253" s="1">
        <v>50</v>
      </c>
      <c r="Q253" s="1">
        <v>56.406342100000003</v>
      </c>
      <c r="R253" s="1">
        <v>3793.3265059999999</v>
      </c>
      <c r="S253" s="15">
        <f t="shared" si="67"/>
        <v>44.29</v>
      </c>
      <c r="T253" s="7">
        <f t="shared" si="68"/>
        <v>109.39</v>
      </c>
      <c r="U253">
        <f t="shared" si="75"/>
        <v>42</v>
      </c>
      <c r="V253">
        <f t="shared" si="76"/>
        <v>103.74</v>
      </c>
      <c r="W253">
        <f t="shared" si="77"/>
        <v>86.289999999999992</v>
      </c>
      <c r="X253">
        <f t="shared" si="78"/>
        <v>213.13</v>
      </c>
      <c r="Y253">
        <f t="shared" si="69"/>
        <v>507.65707890000004</v>
      </c>
      <c r="Z253">
        <f t="shared" si="70"/>
        <v>676.87610519999998</v>
      </c>
      <c r="AA253">
        <f t="shared" si="71"/>
        <v>846.09513150000009</v>
      </c>
      <c r="AB253">
        <f t="shared" si="72"/>
        <v>1251.7977469800001</v>
      </c>
      <c r="AC253">
        <f t="shared" si="73"/>
        <v>1669.0636626399998</v>
      </c>
      <c r="AD253">
        <f t="shared" si="74"/>
        <v>2086.3295783000003</v>
      </c>
      <c r="AE253">
        <f t="shared" si="79"/>
        <v>421.36707890000002</v>
      </c>
      <c r="AF253">
        <f t="shared" si="80"/>
        <v>590.58610520000002</v>
      </c>
      <c r="AG253">
        <f t="shared" si="81"/>
        <v>759.80513150000013</v>
      </c>
      <c r="AH253">
        <f t="shared" si="82"/>
        <v>1038.6677469800002</v>
      </c>
      <c r="AI253">
        <f t="shared" si="83"/>
        <v>1455.93366264</v>
      </c>
      <c r="AJ253">
        <f t="shared" si="84"/>
        <v>1873.1995783000002</v>
      </c>
      <c r="AO253" t="e">
        <f>_xlfn.CONCAT(A253," ",B253," ",C253," ",#REF!," ",E253," ",F253," ",G253," ",H253," ",I253," ",N253," ",O253," ",P253," ",Q253," ",R253," ",AE253," ",AF253," ",AG253," ",AH253," ",AI253," ",AJ253)</f>
        <v>#REF!</v>
      </c>
    </row>
    <row r="254" spans="1:41" x14ac:dyDescent="0.35">
      <c r="A254" s="1" t="s">
        <v>24</v>
      </c>
      <c r="B254" s="1">
        <v>2020</v>
      </c>
      <c r="C254" s="1">
        <v>5</v>
      </c>
      <c r="D254" s="1" t="s">
        <v>14</v>
      </c>
      <c r="E254" s="7">
        <v>3</v>
      </c>
      <c r="F254" s="1">
        <v>10</v>
      </c>
      <c r="G254" s="1">
        <v>100</v>
      </c>
      <c r="H254" s="1" t="s">
        <v>17</v>
      </c>
      <c r="I254" s="1" t="s">
        <v>29</v>
      </c>
      <c r="J254" s="15">
        <v>200</v>
      </c>
      <c r="K254" s="7">
        <f t="shared" si="65"/>
        <v>434.78260869565219</v>
      </c>
      <c r="L254" s="7">
        <f t="shared" si="66"/>
        <v>488.14229249011862</v>
      </c>
      <c r="M254" s="7" t="s">
        <v>14</v>
      </c>
      <c r="N254" s="1">
        <v>56.666666669999998</v>
      </c>
      <c r="O254" s="1">
        <v>1.7647058819999999</v>
      </c>
      <c r="P254" s="1">
        <v>33.333333330000002</v>
      </c>
      <c r="Q254" s="1">
        <v>58.651797850000001</v>
      </c>
      <c r="R254" s="1">
        <v>3944.3334049999999</v>
      </c>
      <c r="S254" s="15">
        <f t="shared" si="67"/>
        <v>44.29</v>
      </c>
      <c r="T254" s="7">
        <f t="shared" si="68"/>
        <v>109.39</v>
      </c>
      <c r="U254">
        <f t="shared" si="75"/>
        <v>42</v>
      </c>
      <c r="V254">
        <f t="shared" si="76"/>
        <v>103.74</v>
      </c>
      <c r="W254">
        <f t="shared" si="77"/>
        <v>86.289999999999992</v>
      </c>
      <c r="X254">
        <f t="shared" si="78"/>
        <v>213.13</v>
      </c>
      <c r="Y254">
        <f t="shared" si="69"/>
        <v>527.86618065000005</v>
      </c>
      <c r="Z254">
        <f t="shared" si="70"/>
        <v>703.82157419999999</v>
      </c>
      <c r="AA254">
        <f t="shared" si="71"/>
        <v>879.77696775000004</v>
      </c>
      <c r="AB254">
        <f t="shared" si="72"/>
        <v>1301.6300236500001</v>
      </c>
      <c r="AC254">
        <f t="shared" si="73"/>
        <v>1735.5066981999998</v>
      </c>
      <c r="AD254">
        <f t="shared" si="74"/>
        <v>2169.38337275</v>
      </c>
      <c r="AE254">
        <f t="shared" si="79"/>
        <v>441.57618065000008</v>
      </c>
      <c r="AF254">
        <f t="shared" si="80"/>
        <v>617.53157420000002</v>
      </c>
      <c r="AG254">
        <f t="shared" si="81"/>
        <v>793.48696775000008</v>
      </c>
      <c r="AH254">
        <f t="shared" si="82"/>
        <v>1088.50002365</v>
      </c>
      <c r="AI254">
        <f t="shared" si="83"/>
        <v>1522.3766981999997</v>
      </c>
      <c r="AJ254">
        <f t="shared" si="84"/>
        <v>1956.2533727499999</v>
      </c>
      <c r="AO254" t="e">
        <f>_xlfn.CONCAT(A254," ",B254," ",C254," ",#REF!," ",E254," ",F254," ",G254," ",H254," ",I254," ",N254," ",O254," ",P254," ",Q254," ",R254," ",AE254," ",AF254," ",AG254," ",AH254," ",AI254," ",AJ254)</f>
        <v>#REF!</v>
      </c>
    </row>
    <row r="255" spans="1:41" x14ac:dyDescent="0.35">
      <c r="A255" s="1" t="s">
        <v>24</v>
      </c>
      <c r="B255" s="1">
        <v>2020</v>
      </c>
      <c r="C255" s="1">
        <v>5</v>
      </c>
      <c r="D255" s="1" t="s">
        <v>14</v>
      </c>
      <c r="E255" s="7">
        <v>4</v>
      </c>
      <c r="F255" s="1">
        <v>10</v>
      </c>
      <c r="G255" s="1">
        <v>100</v>
      </c>
      <c r="H255" s="1" t="s">
        <v>17</v>
      </c>
      <c r="I255" s="1" t="s">
        <v>29</v>
      </c>
      <c r="J255" s="15">
        <v>200</v>
      </c>
      <c r="K255" s="7">
        <f t="shared" si="65"/>
        <v>434.78260869565219</v>
      </c>
      <c r="L255" s="7">
        <f t="shared" si="66"/>
        <v>488.14229249011862</v>
      </c>
      <c r="M255" s="7" t="s">
        <v>14</v>
      </c>
      <c r="N255" s="1">
        <v>80</v>
      </c>
      <c r="O255" s="1">
        <v>1.9166666670000001</v>
      </c>
      <c r="P255" s="1">
        <v>51.111111110000003</v>
      </c>
      <c r="Q255" s="1">
        <v>65.137997619999993</v>
      </c>
      <c r="R255" s="1">
        <v>4380.5303400000003</v>
      </c>
      <c r="S255" s="15">
        <f t="shared" si="67"/>
        <v>44.29</v>
      </c>
      <c r="T255" s="7">
        <f t="shared" si="68"/>
        <v>109.39</v>
      </c>
      <c r="U255">
        <f t="shared" si="75"/>
        <v>42</v>
      </c>
      <c r="V255">
        <f t="shared" si="76"/>
        <v>103.74</v>
      </c>
      <c r="W255">
        <f t="shared" si="77"/>
        <v>86.289999999999992</v>
      </c>
      <c r="X255">
        <f t="shared" si="78"/>
        <v>213.13</v>
      </c>
      <c r="Y255">
        <f t="shared" si="69"/>
        <v>586.24197857999991</v>
      </c>
      <c r="Z255">
        <f t="shared" si="70"/>
        <v>781.65597143999992</v>
      </c>
      <c r="AA255">
        <f t="shared" si="71"/>
        <v>977.06996429999992</v>
      </c>
      <c r="AB255">
        <f t="shared" si="72"/>
        <v>1445.5750122000002</v>
      </c>
      <c r="AC255">
        <f t="shared" si="73"/>
        <v>1927.4333496000002</v>
      </c>
      <c r="AD255">
        <f t="shared" si="74"/>
        <v>2409.2916870000004</v>
      </c>
      <c r="AE255">
        <f t="shared" si="79"/>
        <v>499.95197857999995</v>
      </c>
      <c r="AF255">
        <f t="shared" si="80"/>
        <v>695.36597143999995</v>
      </c>
      <c r="AG255">
        <f t="shared" si="81"/>
        <v>890.77996429999996</v>
      </c>
      <c r="AH255">
        <f t="shared" si="82"/>
        <v>1232.4450122000003</v>
      </c>
      <c r="AI255">
        <f t="shared" si="83"/>
        <v>1714.3033496000003</v>
      </c>
      <c r="AJ255">
        <f t="shared" si="84"/>
        <v>2196.1616870000003</v>
      </c>
      <c r="AO255" t="e">
        <f>_xlfn.CONCAT(A255," ",B255," ",C255," ",#REF!," ",E255," ",F255," ",G255," ",H255," ",I255," ",N255," ",O255," ",P255," ",Q255," ",R255," ",AE255," ",AF255," ",AG255," ",AH255," ",AI255," ",AJ255)</f>
        <v>#REF!</v>
      </c>
    </row>
    <row r="256" spans="1:41" x14ac:dyDescent="0.35">
      <c r="A256" s="1" t="s">
        <v>24</v>
      </c>
      <c r="B256" s="1">
        <v>2020</v>
      </c>
      <c r="C256" s="1">
        <v>5</v>
      </c>
      <c r="D256" s="7" t="s">
        <v>14</v>
      </c>
      <c r="E256" s="7">
        <v>5</v>
      </c>
      <c r="F256" s="1">
        <v>10</v>
      </c>
      <c r="G256" s="1">
        <v>100</v>
      </c>
      <c r="H256" s="1" t="s">
        <v>17</v>
      </c>
      <c r="I256" s="1" t="s">
        <v>29</v>
      </c>
      <c r="J256" s="15">
        <v>200</v>
      </c>
      <c r="K256" s="7">
        <f t="shared" si="65"/>
        <v>434.78260869565219</v>
      </c>
      <c r="L256" s="7">
        <f t="shared" si="66"/>
        <v>488.14229249011862</v>
      </c>
      <c r="M256" s="7" t="s">
        <v>14</v>
      </c>
      <c r="N256" s="1">
        <v>46.666666669999998</v>
      </c>
      <c r="O256" s="1">
        <v>1.7857142859999999</v>
      </c>
      <c r="P256" s="1">
        <v>27.777777780000001</v>
      </c>
      <c r="Q256" s="1">
        <v>68.467641380000003</v>
      </c>
      <c r="R256" s="1">
        <v>4604.448883</v>
      </c>
      <c r="S256" s="15">
        <f t="shared" si="67"/>
        <v>44.29</v>
      </c>
      <c r="T256" s="7">
        <f t="shared" si="68"/>
        <v>109.39</v>
      </c>
      <c r="U256">
        <f t="shared" si="75"/>
        <v>42</v>
      </c>
      <c r="V256">
        <f t="shared" si="76"/>
        <v>103.74</v>
      </c>
      <c r="W256">
        <f t="shared" si="77"/>
        <v>86.289999999999992</v>
      </c>
      <c r="X256">
        <f t="shared" si="78"/>
        <v>213.13</v>
      </c>
      <c r="Y256">
        <f t="shared" si="69"/>
        <v>616.20877242000006</v>
      </c>
      <c r="Z256">
        <f t="shared" si="70"/>
        <v>821.61169656000004</v>
      </c>
      <c r="AA256">
        <f t="shared" si="71"/>
        <v>1027.0146207</v>
      </c>
      <c r="AB256">
        <f t="shared" si="72"/>
        <v>1519.4681313900001</v>
      </c>
      <c r="AC256">
        <f t="shared" si="73"/>
        <v>2025.9575085199999</v>
      </c>
      <c r="AD256">
        <f t="shared" si="74"/>
        <v>2532.4468856500002</v>
      </c>
      <c r="AE256">
        <f t="shared" si="79"/>
        <v>529.9187724200001</v>
      </c>
      <c r="AF256">
        <f t="shared" si="80"/>
        <v>735.32169656000008</v>
      </c>
      <c r="AG256">
        <f t="shared" si="81"/>
        <v>940.72462070000006</v>
      </c>
      <c r="AH256">
        <f t="shared" si="82"/>
        <v>1306.3381313899999</v>
      </c>
      <c r="AI256">
        <f t="shared" si="83"/>
        <v>1812.8275085199998</v>
      </c>
      <c r="AJ256">
        <f t="shared" si="84"/>
        <v>2319.3168856500001</v>
      </c>
      <c r="AO256" t="e">
        <f>_xlfn.CONCAT(A256," ",B256," ",C256," ",#REF!," ",E256," ",F256," ",G256," ",H256," ",I256," ",N256," ",O256," ",P256," ",Q256," ",R256," ",AE256," ",AF256," ",AG256," ",AH256," ",AI256," ",AJ256)</f>
        <v>#REF!</v>
      </c>
    </row>
    <row r="257" spans="1:41" x14ac:dyDescent="0.35">
      <c r="A257" s="1" t="s">
        <v>24</v>
      </c>
      <c r="B257" s="1">
        <v>2020</v>
      </c>
      <c r="C257" s="1">
        <v>5</v>
      </c>
      <c r="D257" s="7" t="s">
        <v>14</v>
      </c>
      <c r="E257" s="7">
        <v>1</v>
      </c>
      <c r="F257" s="1">
        <v>14</v>
      </c>
      <c r="G257" s="1">
        <v>160</v>
      </c>
      <c r="H257" s="1" t="s">
        <v>17</v>
      </c>
      <c r="I257" s="1" t="s">
        <v>29</v>
      </c>
      <c r="J257" s="15">
        <v>200</v>
      </c>
      <c r="K257" s="7">
        <f t="shared" si="65"/>
        <v>434.78260869565219</v>
      </c>
      <c r="L257" s="7">
        <f t="shared" si="66"/>
        <v>488.14229249011862</v>
      </c>
      <c r="M257" s="7" t="s">
        <v>14</v>
      </c>
      <c r="N257" s="1">
        <v>30</v>
      </c>
      <c r="O257" s="1">
        <v>2.4444444440000002</v>
      </c>
      <c r="P257" s="1">
        <v>24.444444440000002</v>
      </c>
      <c r="Q257" s="1">
        <v>78.322294310000004</v>
      </c>
      <c r="R257" s="1">
        <v>5267.1742919999997</v>
      </c>
      <c r="S257" s="15">
        <f t="shared" si="67"/>
        <v>70.86</v>
      </c>
      <c r="T257" s="7">
        <f t="shared" si="68"/>
        <v>175.02</v>
      </c>
      <c r="U257">
        <f t="shared" si="75"/>
        <v>42</v>
      </c>
      <c r="V257">
        <f t="shared" si="76"/>
        <v>103.74</v>
      </c>
      <c r="W257">
        <f t="shared" si="77"/>
        <v>112.86</v>
      </c>
      <c r="X257">
        <f t="shared" si="78"/>
        <v>278.76</v>
      </c>
      <c r="Y257">
        <f t="shared" si="69"/>
        <v>704.90064878999999</v>
      </c>
      <c r="Z257">
        <f t="shared" si="70"/>
        <v>939.86753171999999</v>
      </c>
      <c r="AA257">
        <f t="shared" si="71"/>
        <v>1174.8344146500001</v>
      </c>
      <c r="AB257">
        <f t="shared" si="72"/>
        <v>1738.16751636</v>
      </c>
      <c r="AC257">
        <f t="shared" si="73"/>
        <v>2317.55668848</v>
      </c>
      <c r="AD257">
        <f t="shared" si="74"/>
        <v>2896.9458606000003</v>
      </c>
      <c r="AE257">
        <f t="shared" si="79"/>
        <v>618.61064879000003</v>
      </c>
      <c r="AF257">
        <f t="shared" si="80"/>
        <v>853.57753172000002</v>
      </c>
      <c r="AG257">
        <f t="shared" si="81"/>
        <v>1088.5444146500001</v>
      </c>
      <c r="AH257">
        <f t="shared" si="82"/>
        <v>1525.0375163600002</v>
      </c>
      <c r="AI257">
        <f t="shared" si="83"/>
        <v>2104.4266884799999</v>
      </c>
      <c r="AJ257">
        <f t="shared" si="84"/>
        <v>2683.8158606000002</v>
      </c>
      <c r="AO257" t="e">
        <f>_xlfn.CONCAT(A257," ",B257," ",C257," ",#REF!," ",E257," ",F257," ",G257," ",H257," ",I257," ",N257," ",O257," ",P257," ",Q257," ",R257," ",AE257," ",AF257," ",AG257," ",AH257," ",AI257," ",AJ257)</f>
        <v>#REF!</v>
      </c>
    </row>
    <row r="258" spans="1:41" x14ac:dyDescent="0.35">
      <c r="A258" s="1" t="s">
        <v>24</v>
      </c>
      <c r="B258" s="1">
        <v>2020</v>
      </c>
      <c r="C258" s="1">
        <v>5</v>
      </c>
      <c r="D258" s="1" t="s">
        <v>14</v>
      </c>
      <c r="E258" s="7">
        <v>2</v>
      </c>
      <c r="F258" s="1">
        <v>14</v>
      </c>
      <c r="G258" s="1">
        <v>160</v>
      </c>
      <c r="H258" s="1" t="s">
        <v>17</v>
      </c>
      <c r="I258" s="1" t="s">
        <v>29</v>
      </c>
      <c r="J258" s="15">
        <v>200</v>
      </c>
      <c r="K258" s="7">
        <f t="shared" ref="K258:K321" si="85">IF(H258="Y",(J258*100)/46,".")</f>
        <v>434.78260869565219</v>
      </c>
      <c r="L258" s="7">
        <f t="shared" ref="L258:L321" si="86">IF(H258="Y",(K258/2.2)*2.47,".")</f>
        <v>488.14229249011862</v>
      </c>
      <c r="M258" s="7" t="s">
        <v>14</v>
      </c>
      <c r="N258" s="1">
        <v>73.333333330000002</v>
      </c>
      <c r="O258" s="1">
        <v>2.3181818179999998</v>
      </c>
      <c r="P258" s="1">
        <v>56.666666669999998</v>
      </c>
      <c r="Q258" s="1">
        <v>55.373257520000003</v>
      </c>
      <c r="R258" s="1">
        <v>3723.851568</v>
      </c>
      <c r="S258" s="15">
        <f t="shared" ref="S258:S321" si="87">IF(G258=100,44.29,70.86)</f>
        <v>70.86</v>
      </c>
      <c r="T258" s="7">
        <f t="shared" ref="T258:T321" si="88">IF(G258=100,109.39,175.02)</f>
        <v>175.02</v>
      </c>
      <c r="U258">
        <f t="shared" si="75"/>
        <v>42</v>
      </c>
      <c r="V258">
        <f t="shared" si="76"/>
        <v>103.74</v>
      </c>
      <c r="W258">
        <f t="shared" si="77"/>
        <v>112.86</v>
      </c>
      <c r="X258">
        <f t="shared" si="78"/>
        <v>278.76</v>
      </c>
      <c r="Y258">
        <f t="shared" ref="Y258:Y271" si="89">$Q258*9</f>
        <v>498.35931768</v>
      </c>
      <c r="Z258">
        <f t="shared" ref="Z258:Z271" si="90">$Q258*12</f>
        <v>664.47909024</v>
      </c>
      <c r="AA258">
        <f t="shared" ref="AA258:AA271" si="91">$Q258*15</f>
        <v>830.59886280000001</v>
      </c>
      <c r="AB258">
        <f t="shared" ref="AB258:AB271" si="92">$R258*0.33</f>
        <v>1228.8710174400001</v>
      </c>
      <c r="AC258">
        <f t="shared" ref="AC258:AC271" si="93">$R258*0.44</f>
        <v>1638.4946899199999</v>
      </c>
      <c r="AD258">
        <f t="shared" ref="AD258:AD271" si="94">$R258*0.55</f>
        <v>2048.1183624</v>
      </c>
      <c r="AE258">
        <f t="shared" si="79"/>
        <v>412.06931768000004</v>
      </c>
      <c r="AF258">
        <f t="shared" si="80"/>
        <v>578.18909024000004</v>
      </c>
      <c r="AG258">
        <f t="shared" si="81"/>
        <v>744.30886280000004</v>
      </c>
      <c r="AH258">
        <f t="shared" si="82"/>
        <v>1015.7410174400001</v>
      </c>
      <c r="AI258">
        <f t="shared" si="83"/>
        <v>1425.3646899199998</v>
      </c>
      <c r="AJ258">
        <f t="shared" si="84"/>
        <v>1834.9883623999999</v>
      </c>
      <c r="AO258" t="e">
        <f>_xlfn.CONCAT(A258," ",B258," ",C258," ",#REF!," ",E258," ",F258," ",G258," ",H258," ",I258," ",N258," ",O258," ",P258," ",Q258," ",R258," ",AE258," ",AF258," ",AG258," ",AH258," ",AI258," ",AJ258)</f>
        <v>#REF!</v>
      </c>
    </row>
    <row r="259" spans="1:41" x14ac:dyDescent="0.35">
      <c r="A259" s="1" t="s">
        <v>24</v>
      </c>
      <c r="B259" s="1">
        <v>2020</v>
      </c>
      <c r="C259" s="1">
        <v>5</v>
      </c>
      <c r="D259" s="1" t="s">
        <v>14</v>
      </c>
      <c r="E259" s="7">
        <v>3</v>
      </c>
      <c r="F259" s="1">
        <v>14</v>
      </c>
      <c r="G259" s="1">
        <v>160</v>
      </c>
      <c r="H259" s="1" t="s">
        <v>17</v>
      </c>
      <c r="I259" s="1" t="s">
        <v>29</v>
      </c>
      <c r="J259" s="15">
        <v>200</v>
      </c>
      <c r="K259" s="7">
        <f t="shared" si="85"/>
        <v>434.78260869565219</v>
      </c>
      <c r="L259" s="7">
        <f t="shared" si="86"/>
        <v>488.14229249011862</v>
      </c>
      <c r="M259" s="7" t="s">
        <v>14</v>
      </c>
      <c r="N259" s="1">
        <v>70</v>
      </c>
      <c r="O259" s="1">
        <v>1.904761905</v>
      </c>
      <c r="P259" s="1">
        <v>44.444444439999998</v>
      </c>
      <c r="Q259" s="1">
        <v>70.537928210000004</v>
      </c>
      <c r="R259" s="1">
        <v>4743.6756720000003</v>
      </c>
      <c r="S259" s="15">
        <f t="shared" si="87"/>
        <v>70.86</v>
      </c>
      <c r="T259" s="7">
        <f t="shared" si="88"/>
        <v>175.02</v>
      </c>
      <c r="U259">
        <f t="shared" ref="U259:U322" si="95">IF(I259="Endura_R3",42,IF(I259="Cobra_V5",17.875,IF((AND(I259="Endura_Sporecaster",M259="Y")),42,0)))</f>
        <v>42</v>
      </c>
      <c r="V259">
        <f t="shared" ref="V259:V322" si="96">IF(I259="Endura_R3",103.74,IF(I259="Cobra_V5",44.15,IF((AND(I259="Endura_Sporecaster",M259="Y")),103.74,0)))</f>
        <v>103.74</v>
      </c>
      <c r="W259">
        <f t="shared" ref="W259:W322" si="97">SUM(S259,U259)</f>
        <v>112.86</v>
      </c>
      <c r="X259">
        <f t="shared" ref="X259:X322" si="98">SUM(T259,V259)</f>
        <v>278.76</v>
      </c>
      <c r="Y259">
        <f t="shared" si="89"/>
        <v>634.84135389000005</v>
      </c>
      <c r="Z259">
        <f t="shared" si="90"/>
        <v>846.45513851999999</v>
      </c>
      <c r="AA259">
        <f t="shared" si="91"/>
        <v>1058.06892315</v>
      </c>
      <c r="AB259">
        <f t="shared" si="92"/>
        <v>1565.4129717600001</v>
      </c>
      <c r="AC259">
        <f t="shared" si="93"/>
        <v>2087.21729568</v>
      </c>
      <c r="AD259">
        <f t="shared" si="94"/>
        <v>2609.0216196000006</v>
      </c>
      <c r="AE259">
        <f t="shared" ref="AE259:AE322" si="99">Y259-$W$2</f>
        <v>548.55135389000009</v>
      </c>
      <c r="AF259">
        <f t="shared" ref="AF259:AF322" si="100">Z259-$W$2</f>
        <v>760.16513852000003</v>
      </c>
      <c r="AG259">
        <f t="shared" ref="AG259:AG322" si="101">AA259-$W$2</f>
        <v>971.77892315000008</v>
      </c>
      <c r="AH259">
        <f t="shared" ref="AH259:AH322" si="102">AB259-$X$2</f>
        <v>1352.2829717600002</v>
      </c>
      <c r="AI259">
        <f t="shared" ref="AI259:AI322" si="103">AC259-$X$2</f>
        <v>1874.0872956799999</v>
      </c>
      <c r="AJ259">
        <f t="shared" ref="AJ259:AJ322" si="104">AD259-$X$2</f>
        <v>2395.8916196000005</v>
      </c>
      <c r="AO259" t="e">
        <f>_xlfn.CONCAT(A259," ",B259," ",C259," ",#REF!," ",E259," ",F259," ",G259," ",H259," ",I259," ",N259," ",O259," ",P259," ",Q259," ",R259," ",AE259," ",AF259," ",AG259," ",AH259," ",AI259," ",AJ259)</f>
        <v>#REF!</v>
      </c>
    </row>
    <row r="260" spans="1:41" x14ac:dyDescent="0.35">
      <c r="A260" s="1" t="s">
        <v>24</v>
      </c>
      <c r="B260" s="1">
        <v>2020</v>
      </c>
      <c r="C260" s="1">
        <v>5</v>
      </c>
      <c r="D260" s="1" t="s">
        <v>14</v>
      </c>
      <c r="E260" s="7">
        <v>4</v>
      </c>
      <c r="F260" s="1">
        <v>14</v>
      </c>
      <c r="G260" s="1">
        <v>160</v>
      </c>
      <c r="H260" s="1" t="s">
        <v>17</v>
      </c>
      <c r="I260" s="1" t="s">
        <v>29</v>
      </c>
      <c r="J260" s="15">
        <v>200</v>
      </c>
      <c r="K260" s="7">
        <f t="shared" si="85"/>
        <v>434.78260869565219</v>
      </c>
      <c r="L260" s="7">
        <f t="shared" si="86"/>
        <v>488.14229249011862</v>
      </c>
      <c r="M260" s="7" t="s">
        <v>14</v>
      </c>
      <c r="N260" s="1">
        <v>73.333333330000002</v>
      </c>
      <c r="O260" s="1">
        <v>2.363636364</v>
      </c>
      <c r="P260" s="1">
        <v>57.777777780000001</v>
      </c>
      <c r="Q260" s="1">
        <v>59.726712640000002</v>
      </c>
      <c r="R260" s="1">
        <v>4016.6214249999998</v>
      </c>
      <c r="S260" s="15">
        <f t="shared" si="87"/>
        <v>70.86</v>
      </c>
      <c r="T260" s="7">
        <f t="shared" si="88"/>
        <v>175.02</v>
      </c>
      <c r="U260">
        <f t="shared" si="95"/>
        <v>42</v>
      </c>
      <c r="V260">
        <f t="shared" si="96"/>
        <v>103.74</v>
      </c>
      <c r="W260">
        <f t="shared" si="97"/>
        <v>112.86</v>
      </c>
      <c r="X260">
        <f t="shared" si="98"/>
        <v>278.76</v>
      </c>
      <c r="Y260">
        <f t="shared" si="89"/>
        <v>537.54041375999998</v>
      </c>
      <c r="Z260">
        <f t="shared" si="90"/>
        <v>716.72055167999997</v>
      </c>
      <c r="AA260">
        <f t="shared" si="91"/>
        <v>895.90068960000008</v>
      </c>
      <c r="AB260">
        <f t="shared" si="92"/>
        <v>1325.48507025</v>
      </c>
      <c r="AC260">
        <f t="shared" si="93"/>
        <v>1767.3134269999998</v>
      </c>
      <c r="AD260">
        <f t="shared" si="94"/>
        <v>2209.1417837500003</v>
      </c>
      <c r="AE260">
        <f t="shared" si="99"/>
        <v>451.25041376000001</v>
      </c>
      <c r="AF260">
        <f t="shared" si="100"/>
        <v>630.43055168000001</v>
      </c>
      <c r="AG260">
        <f t="shared" si="101"/>
        <v>809.61068960000011</v>
      </c>
      <c r="AH260">
        <f t="shared" si="102"/>
        <v>1112.3550702500002</v>
      </c>
      <c r="AI260">
        <f t="shared" si="103"/>
        <v>1554.1834269999999</v>
      </c>
      <c r="AJ260">
        <f t="shared" si="104"/>
        <v>1996.0117837500002</v>
      </c>
      <c r="AO260" t="e">
        <f>_xlfn.CONCAT(A260," ",B260," ",C260," ",#REF!," ",E260," ",F260," ",G260," ",H260," ",I260," ",N260," ",O260," ",P260," ",Q260," ",R260," ",AE260," ",AF260," ",AG260," ",AH260," ",AI260," ",AJ260)</f>
        <v>#REF!</v>
      </c>
    </row>
    <row r="261" spans="1:41" x14ac:dyDescent="0.35">
      <c r="A261" s="1" t="s">
        <v>24</v>
      </c>
      <c r="B261" s="1">
        <v>2020</v>
      </c>
      <c r="C261" s="1">
        <v>5</v>
      </c>
      <c r="D261" s="1" t="s">
        <v>14</v>
      </c>
      <c r="E261" s="7">
        <v>5</v>
      </c>
      <c r="F261" s="1">
        <v>14</v>
      </c>
      <c r="G261" s="1">
        <v>160</v>
      </c>
      <c r="H261" s="1" t="s">
        <v>17</v>
      </c>
      <c r="I261" s="1" t="s">
        <v>29</v>
      </c>
      <c r="J261" s="15">
        <v>200</v>
      </c>
      <c r="K261" s="7">
        <f t="shared" si="85"/>
        <v>434.78260869565219</v>
      </c>
      <c r="L261" s="7">
        <f t="shared" si="86"/>
        <v>488.14229249011862</v>
      </c>
      <c r="M261" s="7" t="s">
        <v>14</v>
      </c>
      <c r="N261" s="1">
        <v>83.333333330000002</v>
      </c>
      <c r="O261" s="1">
        <v>2.44</v>
      </c>
      <c r="P261" s="1">
        <v>67.777777779999994</v>
      </c>
      <c r="Q261" s="1">
        <v>50.249955559999997</v>
      </c>
      <c r="R261" s="1">
        <v>3379.3095109999999</v>
      </c>
      <c r="S261" s="15">
        <f t="shared" si="87"/>
        <v>70.86</v>
      </c>
      <c r="T261" s="7">
        <f t="shared" si="88"/>
        <v>175.02</v>
      </c>
      <c r="U261">
        <f t="shared" si="95"/>
        <v>42</v>
      </c>
      <c r="V261">
        <f t="shared" si="96"/>
        <v>103.74</v>
      </c>
      <c r="W261">
        <f t="shared" si="97"/>
        <v>112.86</v>
      </c>
      <c r="X261">
        <f t="shared" si="98"/>
        <v>278.76</v>
      </c>
      <c r="Y261">
        <f t="shared" si="89"/>
        <v>452.24960003999996</v>
      </c>
      <c r="Z261">
        <f t="shared" si="90"/>
        <v>602.99946671999999</v>
      </c>
      <c r="AA261">
        <f t="shared" si="91"/>
        <v>753.74933339999995</v>
      </c>
      <c r="AB261">
        <f t="shared" si="92"/>
        <v>1115.1721386300001</v>
      </c>
      <c r="AC261">
        <f t="shared" si="93"/>
        <v>1486.8961848399999</v>
      </c>
      <c r="AD261">
        <f t="shared" si="94"/>
        <v>1858.62023105</v>
      </c>
      <c r="AE261">
        <f t="shared" si="99"/>
        <v>365.95960003999994</v>
      </c>
      <c r="AF261">
        <f t="shared" si="100"/>
        <v>516.70946672000002</v>
      </c>
      <c r="AG261">
        <f t="shared" si="101"/>
        <v>667.45933339999999</v>
      </c>
      <c r="AH261">
        <f t="shared" si="102"/>
        <v>902.04213863000007</v>
      </c>
      <c r="AI261">
        <f t="shared" si="103"/>
        <v>1273.7661848399998</v>
      </c>
      <c r="AJ261">
        <f t="shared" si="104"/>
        <v>1645.4902310500001</v>
      </c>
      <c r="AO261" t="e">
        <f>_xlfn.CONCAT(A261," ",B261," ",C261," ",#REF!," ",E261," ",F261," ",G261," ",H261," ",I261," ",N261," ",O261," ",P261," ",Q261," ",R261," ",AE261," ",AF261," ",AG261," ",AH261," ",AI261," ",AJ261)</f>
        <v>#REF!</v>
      </c>
    </row>
    <row r="262" spans="1:41" x14ac:dyDescent="0.35">
      <c r="A262" s="1" t="s">
        <v>24</v>
      </c>
      <c r="B262" s="1">
        <v>2020</v>
      </c>
      <c r="C262" s="1">
        <v>5</v>
      </c>
      <c r="D262" s="1" t="s">
        <v>14</v>
      </c>
      <c r="E262" s="7">
        <v>1</v>
      </c>
      <c r="F262" s="1">
        <v>11</v>
      </c>
      <c r="G262" s="1">
        <v>100</v>
      </c>
      <c r="H262" s="1" t="s">
        <v>17</v>
      </c>
      <c r="I262" s="1" t="s">
        <v>30</v>
      </c>
      <c r="J262" s="15">
        <v>200</v>
      </c>
      <c r="K262" s="7">
        <f t="shared" si="85"/>
        <v>434.78260869565219</v>
      </c>
      <c r="L262" s="7">
        <f t="shared" si="86"/>
        <v>488.14229249011862</v>
      </c>
      <c r="M262" s="7" t="s">
        <v>17</v>
      </c>
      <c r="N262" s="1">
        <v>13.33333333</v>
      </c>
      <c r="O262" s="1">
        <v>1</v>
      </c>
      <c r="P262" s="1">
        <v>4.4444444440000002</v>
      </c>
      <c r="Q262" s="1">
        <v>50.193800539999998</v>
      </c>
      <c r="R262" s="1">
        <v>3375.5330859999999</v>
      </c>
      <c r="S262" s="15">
        <f t="shared" si="87"/>
        <v>44.29</v>
      </c>
      <c r="T262" s="7">
        <f t="shared" si="88"/>
        <v>109.39</v>
      </c>
      <c r="U262">
        <f t="shared" si="95"/>
        <v>42</v>
      </c>
      <c r="V262">
        <f t="shared" si="96"/>
        <v>103.74</v>
      </c>
      <c r="W262">
        <f t="shared" si="97"/>
        <v>86.289999999999992</v>
      </c>
      <c r="X262">
        <f t="shared" si="98"/>
        <v>213.13</v>
      </c>
      <c r="Y262">
        <f t="shared" si="89"/>
        <v>451.74420485999997</v>
      </c>
      <c r="Z262">
        <f t="shared" si="90"/>
        <v>602.32560648000003</v>
      </c>
      <c r="AA262">
        <f t="shared" si="91"/>
        <v>752.90700809999998</v>
      </c>
      <c r="AB262">
        <f t="shared" si="92"/>
        <v>1113.92591838</v>
      </c>
      <c r="AC262">
        <f t="shared" si="93"/>
        <v>1485.23455784</v>
      </c>
      <c r="AD262">
        <f t="shared" si="94"/>
        <v>1856.5431973000002</v>
      </c>
      <c r="AE262">
        <f t="shared" si="99"/>
        <v>365.45420486</v>
      </c>
      <c r="AF262">
        <f t="shared" si="100"/>
        <v>516.03560648000007</v>
      </c>
      <c r="AG262">
        <f t="shared" si="101"/>
        <v>666.61700810000002</v>
      </c>
      <c r="AH262">
        <f t="shared" si="102"/>
        <v>900.79591837999999</v>
      </c>
      <c r="AI262">
        <f t="shared" si="103"/>
        <v>1272.1045578399999</v>
      </c>
      <c r="AJ262">
        <f t="shared" si="104"/>
        <v>1643.4131973000003</v>
      </c>
      <c r="AO262" t="e">
        <f>_xlfn.CONCAT(A262," ",B262," ",C262," ",#REF!," ",E262," ",F262," ",G262," ",H262," ",I262," ",N262," ",O262," ",P262," ",Q262," ",R262," ",AE262," ",AF262," ",AG262," ",AH262," ",AI262," ",AJ262)</f>
        <v>#REF!</v>
      </c>
    </row>
    <row r="263" spans="1:41" x14ac:dyDescent="0.35">
      <c r="A263" s="1" t="s">
        <v>24</v>
      </c>
      <c r="B263" s="1">
        <v>2020</v>
      </c>
      <c r="C263" s="1">
        <v>5</v>
      </c>
      <c r="D263" s="1" t="s">
        <v>14</v>
      </c>
      <c r="E263" s="7">
        <v>2</v>
      </c>
      <c r="F263" s="1">
        <v>11</v>
      </c>
      <c r="G263" s="1">
        <v>100</v>
      </c>
      <c r="H263" s="1" t="s">
        <v>17</v>
      </c>
      <c r="I263" s="1" t="s">
        <v>30</v>
      </c>
      <c r="J263" s="15">
        <v>200</v>
      </c>
      <c r="K263" s="7">
        <f t="shared" si="85"/>
        <v>434.78260869565219</v>
      </c>
      <c r="L263" s="7">
        <f t="shared" si="86"/>
        <v>488.14229249011862</v>
      </c>
      <c r="M263" s="7" t="s">
        <v>17</v>
      </c>
      <c r="N263" s="1">
        <v>80</v>
      </c>
      <c r="O263" s="1">
        <v>1.9583333329999999</v>
      </c>
      <c r="P263" s="1">
        <v>52.222222219999999</v>
      </c>
      <c r="Q263" s="1">
        <v>67.778262240000004</v>
      </c>
      <c r="R263" s="1">
        <v>4558.088135</v>
      </c>
      <c r="S263" s="15">
        <f t="shared" si="87"/>
        <v>44.29</v>
      </c>
      <c r="T263" s="7">
        <f t="shared" si="88"/>
        <v>109.39</v>
      </c>
      <c r="U263">
        <f t="shared" si="95"/>
        <v>42</v>
      </c>
      <c r="V263">
        <f t="shared" si="96"/>
        <v>103.74</v>
      </c>
      <c r="W263">
        <f t="shared" si="97"/>
        <v>86.289999999999992</v>
      </c>
      <c r="X263">
        <f t="shared" si="98"/>
        <v>213.13</v>
      </c>
      <c r="Y263">
        <f t="shared" si="89"/>
        <v>610.00436016000003</v>
      </c>
      <c r="Z263">
        <f t="shared" si="90"/>
        <v>813.33914688000004</v>
      </c>
      <c r="AA263">
        <f t="shared" si="91"/>
        <v>1016.6739336000001</v>
      </c>
      <c r="AB263">
        <f t="shared" si="92"/>
        <v>1504.16908455</v>
      </c>
      <c r="AC263">
        <f t="shared" si="93"/>
        <v>2005.5587794</v>
      </c>
      <c r="AD263">
        <f t="shared" si="94"/>
        <v>2506.9484742500003</v>
      </c>
      <c r="AE263">
        <f t="shared" si="99"/>
        <v>523.71436016000007</v>
      </c>
      <c r="AF263">
        <f t="shared" si="100"/>
        <v>727.04914688000008</v>
      </c>
      <c r="AG263">
        <f t="shared" si="101"/>
        <v>930.38393360000009</v>
      </c>
      <c r="AH263">
        <f t="shared" si="102"/>
        <v>1291.0390845500001</v>
      </c>
      <c r="AI263">
        <f t="shared" si="103"/>
        <v>1792.4287794000002</v>
      </c>
      <c r="AJ263">
        <f t="shared" si="104"/>
        <v>2293.8184742500002</v>
      </c>
      <c r="AO263" t="e">
        <f>_xlfn.CONCAT(A263," ",B263," ",C263," ",#REF!," ",E263," ",F263," ",G263," ",H263," ",I263," ",N263," ",O263," ",P263," ",Q263," ",R263," ",AE263," ",AF263," ",AG263," ",AH263," ",AI263," ",AJ263)</f>
        <v>#REF!</v>
      </c>
    </row>
    <row r="264" spans="1:41" x14ac:dyDescent="0.35">
      <c r="A264" s="1" t="s">
        <v>24</v>
      </c>
      <c r="B264" s="1">
        <v>2020</v>
      </c>
      <c r="C264" s="1">
        <v>5</v>
      </c>
      <c r="D264" s="1" t="s">
        <v>14</v>
      </c>
      <c r="E264" s="7">
        <v>3</v>
      </c>
      <c r="F264" s="1">
        <v>11</v>
      </c>
      <c r="G264" s="1">
        <v>100</v>
      </c>
      <c r="H264" s="1" t="s">
        <v>17</v>
      </c>
      <c r="I264" s="1" t="s">
        <v>30</v>
      </c>
      <c r="J264" s="15">
        <v>200</v>
      </c>
      <c r="K264" s="7">
        <f t="shared" si="85"/>
        <v>434.78260869565219</v>
      </c>
      <c r="L264" s="7">
        <f t="shared" si="86"/>
        <v>488.14229249011862</v>
      </c>
      <c r="M264" s="7" t="s">
        <v>17</v>
      </c>
      <c r="N264" s="1">
        <v>40</v>
      </c>
      <c r="O264" s="1">
        <v>2</v>
      </c>
      <c r="P264" s="1">
        <v>26.666666670000001</v>
      </c>
      <c r="Q264" s="1">
        <v>62.609665270000001</v>
      </c>
      <c r="R264" s="1">
        <v>4210.4999889999999</v>
      </c>
      <c r="S264" s="15">
        <f t="shared" si="87"/>
        <v>44.29</v>
      </c>
      <c r="T264" s="7">
        <f t="shared" si="88"/>
        <v>109.39</v>
      </c>
      <c r="U264">
        <f t="shared" si="95"/>
        <v>42</v>
      </c>
      <c r="V264">
        <f t="shared" si="96"/>
        <v>103.74</v>
      </c>
      <c r="W264">
        <f t="shared" si="97"/>
        <v>86.289999999999992</v>
      </c>
      <c r="X264">
        <f t="shared" si="98"/>
        <v>213.13</v>
      </c>
      <c r="Y264">
        <f t="shared" si="89"/>
        <v>563.48698743</v>
      </c>
      <c r="Z264">
        <f t="shared" si="90"/>
        <v>751.31598324000004</v>
      </c>
      <c r="AA264">
        <f t="shared" si="91"/>
        <v>939.14497904999996</v>
      </c>
      <c r="AB264">
        <f t="shared" si="92"/>
        <v>1389.4649963700001</v>
      </c>
      <c r="AC264">
        <f t="shared" si="93"/>
        <v>1852.6199951599999</v>
      </c>
      <c r="AD264">
        <f t="shared" si="94"/>
        <v>2315.77499395</v>
      </c>
      <c r="AE264">
        <f t="shared" si="99"/>
        <v>477.19698743000004</v>
      </c>
      <c r="AF264">
        <f t="shared" si="100"/>
        <v>665.02598324000007</v>
      </c>
      <c r="AG264">
        <f t="shared" si="101"/>
        <v>852.85497905</v>
      </c>
      <c r="AH264">
        <f t="shared" si="102"/>
        <v>1176.3349963700002</v>
      </c>
      <c r="AI264">
        <f t="shared" si="103"/>
        <v>1639.48999516</v>
      </c>
      <c r="AJ264">
        <f t="shared" si="104"/>
        <v>2102.6449939499998</v>
      </c>
      <c r="AO264" t="e">
        <f>_xlfn.CONCAT(A264," ",B264," ",C264," ",#REF!," ",E264," ",F264," ",G264," ",H264," ",I264," ",N264," ",O264," ",P264," ",Q264," ",R264," ",AE264," ",AF264," ",AG264," ",AH264," ",AI264," ",AJ264)</f>
        <v>#REF!</v>
      </c>
    </row>
    <row r="265" spans="1:41" x14ac:dyDescent="0.35">
      <c r="A265" s="1" t="s">
        <v>24</v>
      </c>
      <c r="B265" s="1">
        <v>2020</v>
      </c>
      <c r="C265" s="1">
        <v>5</v>
      </c>
      <c r="D265" s="1" t="s">
        <v>14</v>
      </c>
      <c r="E265" s="7">
        <v>4</v>
      </c>
      <c r="F265" s="1">
        <v>11</v>
      </c>
      <c r="G265" s="1">
        <v>100</v>
      </c>
      <c r="H265" s="1" t="s">
        <v>17</v>
      </c>
      <c r="I265" s="1" t="s">
        <v>30</v>
      </c>
      <c r="J265" s="15">
        <v>200</v>
      </c>
      <c r="K265" s="7">
        <f t="shared" si="85"/>
        <v>434.78260869565219</v>
      </c>
      <c r="L265" s="7">
        <f t="shared" si="86"/>
        <v>488.14229249011862</v>
      </c>
      <c r="M265" s="7" t="s">
        <v>17</v>
      </c>
      <c r="N265" s="1">
        <v>20</v>
      </c>
      <c r="O265" s="1">
        <v>1.3333333329999999</v>
      </c>
      <c r="P265" s="1">
        <v>8.8888888890000004</v>
      </c>
      <c r="Q265" s="1">
        <v>79.442988819999997</v>
      </c>
      <c r="R265" s="1">
        <v>5342.5409980000004</v>
      </c>
      <c r="S265" s="15">
        <f t="shared" si="87"/>
        <v>44.29</v>
      </c>
      <c r="T265" s="7">
        <f t="shared" si="88"/>
        <v>109.39</v>
      </c>
      <c r="U265">
        <f t="shared" si="95"/>
        <v>42</v>
      </c>
      <c r="V265">
        <f t="shared" si="96"/>
        <v>103.74</v>
      </c>
      <c r="W265">
        <f t="shared" si="97"/>
        <v>86.289999999999992</v>
      </c>
      <c r="X265">
        <f t="shared" si="98"/>
        <v>213.13</v>
      </c>
      <c r="Y265">
        <f t="shared" si="89"/>
        <v>714.98689937999995</v>
      </c>
      <c r="Z265">
        <f t="shared" si="90"/>
        <v>953.31586584000001</v>
      </c>
      <c r="AA265">
        <f t="shared" si="91"/>
        <v>1191.6448323</v>
      </c>
      <c r="AB265">
        <f t="shared" si="92"/>
        <v>1763.0385293400002</v>
      </c>
      <c r="AC265">
        <f t="shared" si="93"/>
        <v>2350.7180391200004</v>
      </c>
      <c r="AD265">
        <f t="shared" si="94"/>
        <v>2938.3975489000004</v>
      </c>
      <c r="AE265">
        <f t="shared" si="99"/>
        <v>628.69689937999999</v>
      </c>
      <c r="AF265">
        <f t="shared" si="100"/>
        <v>867.02586584000005</v>
      </c>
      <c r="AG265">
        <f t="shared" si="101"/>
        <v>1105.3548323</v>
      </c>
      <c r="AH265">
        <f t="shared" si="102"/>
        <v>1549.9085293400003</v>
      </c>
      <c r="AI265">
        <f t="shared" si="103"/>
        <v>2137.5880391200003</v>
      </c>
      <c r="AJ265">
        <f t="shared" si="104"/>
        <v>2725.2675489000003</v>
      </c>
      <c r="AO265" t="e">
        <f>_xlfn.CONCAT(A265," ",B265," ",C265," ",#REF!," ",E265," ",F265," ",G265," ",H265," ",I265," ",N265," ",O265," ",P265," ",Q265," ",R265," ",AE265," ",AF265," ",AG265," ",AH265," ",AI265," ",AJ265)</f>
        <v>#REF!</v>
      </c>
    </row>
    <row r="266" spans="1:41" x14ac:dyDescent="0.35">
      <c r="A266" s="1" t="s">
        <v>24</v>
      </c>
      <c r="B266" s="1">
        <v>2020</v>
      </c>
      <c r="C266" s="1">
        <v>5</v>
      </c>
      <c r="D266" s="7" t="s">
        <v>14</v>
      </c>
      <c r="E266" s="7">
        <v>5</v>
      </c>
      <c r="F266" s="1">
        <v>11</v>
      </c>
      <c r="G266" s="1">
        <v>100</v>
      </c>
      <c r="H266" s="1" t="s">
        <v>17</v>
      </c>
      <c r="I266" s="1" t="s">
        <v>30</v>
      </c>
      <c r="J266" s="15">
        <v>200</v>
      </c>
      <c r="K266" s="7">
        <f t="shared" si="85"/>
        <v>434.78260869565219</v>
      </c>
      <c r="L266" s="7">
        <f t="shared" si="86"/>
        <v>488.14229249011862</v>
      </c>
      <c r="M266" s="7" t="s">
        <v>17</v>
      </c>
      <c r="N266" s="1">
        <v>70</v>
      </c>
      <c r="O266" s="1">
        <v>2.19047619</v>
      </c>
      <c r="P266" s="1">
        <v>51.111111110000003</v>
      </c>
      <c r="Q266" s="1">
        <v>67.292689659999994</v>
      </c>
      <c r="R266" s="1">
        <v>4525.4333790000001</v>
      </c>
      <c r="S266" s="15">
        <f t="shared" si="87"/>
        <v>44.29</v>
      </c>
      <c r="T266" s="7">
        <f t="shared" si="88"/>
        <v>109.39</v>
      </c>
      <c r="U266">
        <f t="shared" si="95"/>
        <v>42</v>
      </c>
      <c r="V266">
        <f t="shared" si="96"/>
        <v>103.74</v>
      </c>
      <c r="W266">
        <f t="shared" si="97"/>
        <v>86.289999999999992</v>
      </c>
      <c r="X266">
        <f t="shared" si="98"/>
        <v>213.13</v>
      </c>
      <c r="Y266">
        <f t="shared" si="89"/>
        <v>605.6342069399999</v>
      </c>
      <c r="Z266">
        <f t="shared" si="90"/>
        <v>807.51227591999987</v>
      </c>
      <c r="AA266">
        <f t="shared" si="91"/>
        <v>1009.3903448999999</v>
      </c>
      <c r="AB266">
        <f t="shared" si="92"/>
        <v>1493.39301507</v>
      </c>
      <c r="AC266">
        <f t="shared" si="93"/>
        <v>1991.1906867600001</v>
      </c>
      <c r="AD266">
        <f t="shared" si="94"/>
        <v>2488.9883584500003</v>
      </c>
      <c r="AE266">
        <f t="shared" si="99"/>
        <v>519.34420693999994</v>
      </c>
      <c r="AF266">
        <f t="shared" si="100"/>
        <v>721.2222759199999</v>
      </c>
      <c r="AG266">
        <f t="shared" si="101"/>
        <v>923.10034489999998</v>
      </c>
      <c r="AH266">
        <f t="shared" si="102"/>
        <v>1280.2630150700002</v>
      </c>
      <c r="AI266">
        <f t="shared" si="103"/>
        <v>1778.06068676</v>
      </c>
      <c r="AJ266">
        <f t="shared" si="104"/>
        <v>2275.8583584500002</v>
      </c>
      <c r="AO266" t="e">
        <f>_xlfn.CONCAT(A266," ",B266," ",C266," ",#REF!," ",E266," ",F266," ",G266," ",H266," ",I266," ",N266," ",O266," ",P266," ",Q266," ",R266," ",AE266," ",AF266," ",AG266," ",AH266," ",AI266," ",AJ266)</f>
        <v>#REF!</v>
      </c>
    </row>
    <row r="267" spans="1:41" x14ac:dyDescent="0.35">
      <c r="A267" s="1" t="s">
        <v>24</v>
      </c>
      <c r="B267" s="1">
        <v>2020</v>
      </c>
      <c r="C267" s="1">
        <v>5</v>
      </c>
      <c r="D267" s="7" t="s">
        <v>14</v>
      </c>
      <c r="E267" s="7">
        <v>1</v>
      </c>
      <c r="F267" s="1">
        <v>15</v>
      </c>
      <c r="G267" s="1">
        <v>160</v>
      </c>
      <c r="H267" s="1" t="s">
        <v>17</v>
      </c>
      <c r="I267" s="1" t="s">
        <v>30</v>
      </c>
      <c r="J267" s="15">
        <v>200</v>
      </c>
      <c r="K267" s="7">
        <f t="shared" si="85"/>
        <v>434.78260869565219</v>
      </c>
      <c r="L267" s="7">
        <f t="shared" si="86"/>
        <v>488.14229249011862</v>
      </c>
      <c r="M267" s="7" t="s">
        <v>17</v>
      </c>
      <c r="N267" s="1">
        <v>0</v>
      </c>
      <c r="O267" s="1">
        <v>0</v>
      </c>
      <c r="P267" s="1">
        <v>0</v>
      </c>
      <c r="Q267" s="1">
        <v>75.555438629999998</v>
      </c>
      <c r="R267" s="1">
        <v>5081.1032480000003</v>
      </c>
      <c r="S267" s="15">
        <f t="shared" si="87"/>
        <v>70.86</v>
      </c>
      <c r="T267" s="7">
        <f t="shared" si="88"/>
        <v>175.02</v>
      </c>
      <c r="U267">
        <f t="shared" si="95"/>
        <v>42</v>
      </c>
      <c r="V267">
        <f t="shared" si="96"/>
        <v>103.74</v>
      </c>
      <c r="W267">
        <f t="shared" si="97"/>
        <v>112.86</v>
      </c>
      <c r="X267">
        <f t="shared" si="98"/>
        <v>278.76</v>
      </c>
      <c r="Y267">
        <f t="shared" si="89"/>
        <v>679.99894767000001</v>
      </c>
      <c r="Z267">
        <f t="shared" si="90"/>
        <v>906.66526355999997</v>
      </c>
      <c r="AA267">
        <f t="shared" si="91"/>
        <v>1133.3315794499999</v>
      </c>
      <c r="AB267">
        <f t="shared" si="92"/>
        <v>1676.7640718400003</v>
      </c>
      <c r="AC267">
        <f t="shared" si="93"/>
        <v>2235.6854291200002</v>
      </c>
      <c r="AD267">
        <f t="shared" si="94"/>
        <v>2794.6067864000006</v>
      </c>
      <c r="AE267">
        <f t="shared" si="99"/>
        <v>593.70894767000004</v>
      </c>
      <c r="AF267">
        <f t="shared" si="100"/>
        <v>820.37526356000001</v>
      </c>
      <c r="AG267">
        <f t="shared" si="101"/>
        <v>1047.04157945</v>
      </c>
      <c r="AH267">
        <f t="shared" si="102"/>
        <v>1463.6340718400002</v>
      </c>
      <c r="AI267">
        <f t="shared" si="103"/>
        <v>2022.5554291200001</v>
      </c>
      <c r="AJ267">
        <f t="shared" si="104"/>
        <v>2581.4767864000005</v>
      </c>
      <c r="AO267" t="e">
        <f>_xlfn.CONCAT(A267," ",B267," ",C267," ",#REF!," ",E267," ",F267," ",G267," ",H267," ",I267," ",N267," ",O267," ",P267," ",Q267," ",R267," ",AE267," ",AF267," ",AG267," ",AH267," ",AI267," ",AJ267)</f>
        <v>#REF!</v>
      </c>
    </row>
    <row r="268" spans="1:41" x14ac:dyDescent="0.35">
      <c r="A268" s="1" t="s">
        <v>24</v>
      </c>
      <c r="B268" s="1">
        <v>2020</v>
      </c>
      <c r="C268" s="1">
        <v>5</v>
      </c>
      <c r="D268" s="7" t="s">
        <v>14</v>
      </c>
      <c r="E268" s="7">
        <v>2</v>
      </c>
      <c r="F268" s="1">
        <v>15</v>
      </c>
      <c r="G268" s="1">
        <v>160</v>
      </c>
      <c r="H268" s="1" t="s">
        <v>17</v>
      </c>
      <c r="I268" s="1" t="s">
        <v>30</v>
      </c>
      <c r="J268" s="15">
        <v>200</v>
      </c>
      <c r="K268" s="7">
        <f t="shared" si="85"/>
        <v>434.78260869565219</v>
      </c>
      <c r="L268" s="7">
        <f t="shared" si="86"/>
        <v>488.14229249011862</v>
      </c>
      <c r="M268" s="7" t="s">
        <v>17</v>
      </c>
      <c r="N268" s="1">
        <v>63.333333330000002</v>
      </c>
      <c r="O268" s="1">
        <v>1.8421052630000001</v>
      </c>
      <c r="P268" s="1">
        <v>38.888888889999997</v>
      </c>
      <c r="Q268" s="1">
        <v>79.344465099999994</v>
      </c>
      <c r="R268" s="1">
        <v>5335.9152780000004</v>
      </c>
      <c r="S268" s="15">
        <f t="shared" si="87"/>
        <v>70.86</v>
      </c>
      <c r="T268" s="7">
        <f t="shared" si="88"/>
        <v>175.02</v>
      </c>
      <c r="U268">
        <f t="shared" si="95"/>
        <v>42</v>
      </c>
      <c r="V268">
        <f t="shared" si="96"/>
        <v>103.74</v>
      </c>
      <c r="W268">
        <f t="shared" si="97"/>
        <v>112.86</v>
      </c>
      <c r="X268">
        <f t="shared" si="98"/>
        <v>278.76</v>
      </c>
      <c r="Y268">
        <f t="shared" si="89"/>
        <v>714.10018589999993</v>
      </c>
      <c r="Z268">
        <f t="shared" si="90"/>
        <v>952.13358119999998</v>
      </c>
      <c r="AA268">
        <f t="shared" si="91"/>
        <v>1190.1669764999999</v>
      </c>
      <c r="AB268">
        <f t="shared" si="92"/>
        <v>1760.8520417400002</v>
      </c>
      <c r="AC268">
        <f t="shared" si="93"/>
        <v>2347.8027223200002</v>
      </c>
      <c r="AD268">
        <f t="shared" si="94"/>
        <v>2934.7534029000003</v>
      </c>
      <c r="AE268">
        <f t="shared" si="99"/>
        <v>627.81018589999996</v>
      </c>
      <c r="AF268">
        <f t="shared" si="100"/>
        <v>865.84358120000002</v>
      </c>
      <c r="AG268">
        <f t="shared" si="101"/>
        <v>1103.8769765</v>
      </c>
      <c r="AH268">
        <f t="shared" si="102"/>
        <v>1547.7220417400003</v>
      </c>
      <c r="AI268">
        <f t="shared" si="103"/>
        <v>2134.67272232</v>
      </c>
      <c r="AJ268">
        <f t="shared" si="104"/>
        <v>2721.6234029000002</v>
      </c>
      <c r="AO268" t="e">
        <f>_xlfn.CONCAT(A268," ",B268," ",C268," ",#REF!," ",E268," ",F268," ",G268," ",H268," ",I268," ",N268," ",O268," ",P268," ",Q268," ",R268," ",AE268," ",AF268," ",AG268," ",AH268," ",AI268," ",AJ268)</f>
        <v>#REF!</v>
      </c>
    </row>
    <row r="269" spans="1:41" x14ac:dyDescent="0.35">
      <c r="A269" s="1" t="s">
        <v>24</v>
      </c>
      <c r="B269" s="1">
        <v>2020</v>
      </c>
      <c r="C269" s="1">
        <v>5</v>
      </c>
      <c r="D269" s="7" t="s">
        <v>14</v>
      </c>
      <c r="E269" s="7">
        <v>3</v>
      </c>
      <c r="F269" s="1">
        <v>15</v>
      </c>
      <c r="G269" s="1">
        <v>160</v>
      </c>
      <c r="H269" s="1" t="s">
        <v>17</v>
      </c>
      <c r="I269" s="1" t="s">
        <v>30</v>
      </c>
      <c r="J269" s="15">
        <v>200</v>
      </c>
      <c r="K269" s="7">
        <f t="shared" si="85"/>
        <v>434.78260869565219</v>
      </c>
      <c r="L269" s="7">
        <f t="shared" si="86"/>
        <v>488.14229249011862</v>
      </c>
      <c r="M269" s="7" t="s">
        <v>17</v>
      </c>
      <c r="N269" s="1">
        <v>56.666666669999998</v>
      </c>
      <c r="O269" s="1">
        <v>2.0588235290000001</v>
      </c>
      <c r="P269" s="1">
        <v>38.888888889999997</v>
      </c>
      <c r="Q269" s="1">
        <v>78.706794310000006</v>
      </c>
      <c r="R269" s="1">
        <v>5293.0319170000002</v>
      </c>
      <c r="S269" s="15">
        <f t="shared" si="87"/>
        <v>70.86</v>
      </c>
      <c r="T269" s="7">
        <f t="shared" si="88"/>
        <v>175.02</v>
      </c>
      <c r="U269">
        <f t="shared" si="95"/>
        <v>42</v>
      </c>
      <c r="V269">
        <f t="shared" si="96"/>
        <v>103.74</v>
      </c>
      <c r="W269">
        <f t="shared" si="97"/>
        <v>112.86</v>
      </c>
      <c r="X269">
        <f t="shared" si="98"/>
        <v>278.76</v>
      </c>
      <c r="Y269">
        <f t="shared" si="89"/>
        <v>708.36114879000002</v>
      </c>
      <c r="Z269">
        <f t="shared" si="90"/>
        <v>944.48153172000002</v>
      </c>
      <c r="AA269">
        <f t="shared" si="91"/>
        <v>1180.60191465</v>
      </c>
      <c r="AB269">
        <f t="shared" si="92"/>
        <v>1746.7005326100002</v>
      </c>
      <c r="AC269">
        <f t="shared" si="93"/>
        <v>2328.9340434800001</v>
      </c>
      <c r="AD269">
        <f t="shared" si="94"/>
        <v>2911.1675543500005</v>
      </c>
      <c r="AE269">
        <f t="shared" si="99"/>
        <v>622.07114879000005</v>
      </c>
      <c r="AF269">
        <f t="shared" si="100"/>
        <v>858.19153172000006</v>
      </c>
      <c r="AG269">
        <f t="shared" si="101"/>
        <v>1094.3119146500001</v>
      </c>
      <c r="AH269">
        <f t="shared" si="102"/>
        <v>1533.5705326100001</v>
      </c>
      <c r="AI269">
        <f t="shared" si="103"/>
        <v>2115.80404348</v>
      </c>
      <c r="AJ269">
        <f t="shared" si="104"/>
        <v>2698.0375543500004</v>
      </c>
      <c r="AO269" t="e">
        <f>_xlfn.CONCAT(A269," ",B269," ",C269," ",#REF!," ",E269," ",F269," ",G269," ",H269," ",I269," ",N269," ",O269," ",P269," ",Q269," ",R269," ",AE269," ",AF269," ",AG269," ",AH269," ",AI269," ",AJ269)</f>
        <v>#REF!</v>
      </c>
    </row>
    <row r="270" spans="1:41" x14ac:dyDescent="0.35">
      <c r="A270" s="1" t="s">
        <v>24</v>
      </c>
      <c r="B270" s="1">
        <v>2020</v>
      </c>
      <c r="C270" s="1">
        <v>5</v>
      </c>
      <c r="D270" s="1" t="s">
        <v>14</v>
      </c>
      <c r="E270" s="1">
        <v>4</v>
      </c>
      <c r="F270" s="1">
        <v>15</v>
      </c>
      <c r="G270" s="7">
        <v>160</v>
      </c>
      <c r="H270" s="1" t="s">
        <v>17</v>
      </c>
      <c r="I270" s="1" t="s">
        <v>30</v>
      </c>
      <c r="J270" s="15">
        <v>200</v>
      </c>
      <c r="K270" s="7">
        <f t="shared" si="85"/>
        <v>434.78260869565219</v>
      </c>
      <c r="L270" s="7">
        <f t="shared" si="86"/>
        <v>488.14229249011862</v>
      </c>
      <c r="M270" s="7" t="s">
        <v>17</v>
      </c>
      <c r="N270" s="1">
        <v>43.333333330000002</v>
      </c>
      <c r="O270" s="1">
        <v>1.923076923</v>
      </c>
      <c r="P270" s="1">
        <v>27.777777780000001</v>
      </c>
      <c r="Q270" s="1">
        <v>72.62398365</v>
      </c>
      <c r="R270" s="1">
        <v>4883.9629009999999</v>
      </c>
      <c r="S270" s="15">
        <f t="shared" si="87"/>
        <v>70.86</v>
      </c>
      <c r="T270" s="7">
        <f t="shared" si="88"/>
        <v>175.02</v>
      </c>
      <c r="U270">
        <f t="shared" si="95"/>
        <v>42</v>
      </c>
      <c r="V270">
        <f t="shared" si="96"/>
        <v>103.74</v>
      </c>
      <c r="W270">
        <f t="shared" si="97"/>
        <v>112.86</v>
      </c>
      <c r="X270">
        <f t="shared" si="98"/>
        <v>278.76</v>
      </c>
      <c r="Y270">
        <f t="shared" si="89"/>
        <v>653.61585285000001</v>
      </c>
      <c r="Z270">
        <f t="shared" si="90"/>
        <v>871.48780379999994</v>
      </c>
      <c r="AA270">
        <f t="shared" si="91"/>
        <v>1089.3597547500001</v>
      </c>
      <c r="AB270">
        <f t="shared" si="92"/>
        <v>1611.70775733</v>
      </c>
      <c r="AC270">
        <f t="shared" si="93"/>
        <v>2148.9436764399998</v>
      </c>
      <c r="AD270">
        <f t="shared" si="94"/>
        <v>2686.1795955500002</v>
      </c>
      <c r="AE270">
        <f t="shared" si="99"/>
        <v>567.32585285000005</v>
      </c>
      <c r="AF270">
        <f t="shared" si="100"/>
        <v>785.19780379999997</v>
      </c>
      <c r="AG270">
        <f t="shared" si="101"/>
        <v>1003.0697547500001</v>
      </c>
      <c r="AH270">
        <f t="shared" si="102"/>
        <v>1398.5777573300002</v>
      </c>
      <c r="AI270">
        <f t="shared" si="103"/>
        <v>1935.8136764399997</v>
      </c>
      <c r="AJ270">
        <f t="shared" si="104"/>
        <v>2473.04959555</v>
      </c>
      <c r="AO270" t="e">
        <f>_xlfn.CONCAT(A270," ",B270," ",C270," ",#REF!," ",E270," ",F270," ",G270," ",H270," ",I270," ",N270," ",O270," ",P270," ",Q270," ",R270," ",AE270," ",AF270," ",AG270," ",AH270," ",AI270," ",AJ270)</f>
        <v>#REF!</v>
      </c>
    </row>
    <row r="271" spans="1:41" x14ac:dyDescent="0.35">
      <c r="A271" s="1" t="s">
        <v>24</v>
      </c>
      <c r="B271" s="1">
        <v>2020</v>
      </c>
      <c r="C271" s="1">
        <v>5</v>
      </c>
      <c r="D271" s="1" t="s">
        <v>14</v>
      </c>
      <c r="E271" s="1">
        <v>5</v>
      </c>
      <c r="F271" s="1">
        <v>15</v>
      </c>
      <c r="G271" s="7">
        <v>160</v>
      </c>
      <c r="H271" s="1" t="s">
        <v>17</v>
      </c>
      <c r="I271" s="1" t="s">
        <v>30</v>
      </c>
      <c r="J271" s="15">
        <v>200</v>
      </c>
      <c r="K271" s="7">
        <f t="shared" si="85"/>
        <v>434.78260869565219</v>
      </c>
      <c r="L271" s="7">
        <f t="shared" si="86"/>
        <v>488.14229249011862</v>
      </c>
      <c r="M271" s="7" t="s">
        <v>17</v>
      </c>
      <c r="N271" s="1">
        <v>30</v>
      </c>
      <c r="O271" s="1">
        <v>2.4444444440000002</v>
      </c>
      <c r="P271" s="1">
        <v>24.444444440000002</v>
      </c>
      <c r="Q271" s="1">
        <v>72.801512130000006</v>
      </c>
      <c r="R271" s="1">
        <v>4895.901691</v>
      </c>
      <c r="S271" s="15">
        <f t="shared" si="87"/>
        <v>70.86</v>
      </c>
      <c r="T271" s="7">
        <f t="shared" si="88"/>
        <v>175.02</v>
      </c>
      <c r="U271">
        <f t="shared" si="95"/>
        <v>42</v>
      </c>
      <c r="V271">
        <f t="shared" si="96"/>
        <v>103.74</v>
      </c>
      <c r="W271">
        <f t="shared" si="97"/>
        <v>112.86</v>
      </c>
      <c r="X271">
        <f t="shared" si="98"/>
        <v>278.76</v>
      </c>
      <c r="Y271">
        <f t="shared" si="89"/>
        <v>655.21360917000004</v>
      </c>
      <c r="Z271">
        <f t="shared" si="90"/>
        <v>873.61814556000013</v>
      </c>
      <c r="AA271">
        <f t="shared" si="91"/>
        <v>1092.0226819500001</v>
      </c>
      <c r="AB271">
        <f t="shared" si="92"/>
        <v>1615.64755803</v>
      </c>
      <c r="AC271">
        <f t="shared" si="93"/>
        <v>2154.1967440399999</v>
      </c>
      <c r="AD271">
        <f t="shared" si="94"/>
        <v>2692.7459300500004</v>
      </c>
      <c r="AE271">
        <f t="shared" si="99"/>
        <v>568.92360917000008</v>
      </c>
      <c r="AF271">
        <f t="shared" si="100"/>
        <v>787.32814556000017</v>
      </c>
      <c r="AG271">
        <f t="shared" si="101"/>
        <v>1005.7326819500001</v>
      </c>
      <c r="AH271">
        <f t="shared" si="102"/>
        <v>1402.5175580300001</v>
      </c>
      <c r="AI271">
        <f t="shared" si="103"/>
        <v>1941.0667440399998</v>
      </c>
      <c r="AJ271">
        <f t="shared" si="104"/>
        <v>2479.6159300500003</v>
      </c>
      <c r="AO271" t="e">
        <f>_xlfn.CONCAT(A271," ",B271," ",C271," ",#REF!," ",E271," ",F271," ",G271," ",H271," ",I271," ",N271," ",O271," ",P271," ",Q271," ",R271," ",AE271," ",AF271," ",AG271," ",AH271," ",AI271," ",AJ271)</f>
        <v>#REF!</v>
      </c>
    </row>
    <row r="272" spans="1:41" x14ac:dyDescent="0.35">
      <c r="A272" s="1" t="s">
        <v>24</v>
      </c>
      <c r="B272" s="1">
        <v>2020</v>
      </c>
      <c r="C272" s="1">
        <v>5</v>
      </c>
      <c r="D272" s="1" t="s">
        <v>14</v>
      </c>
      <c r="E272" s="1">
        <v>1</v>
      </c>
      <c r="F272" s="1">
        <v>9</v>
      </c>
      <c r="G272" s="7">
        <v>100</v>
      </c>
      <c r="H272" s="1" t="s">
        <v>17</v>
      </c>
      <c r="I272" s="1" t="s">
        <v>27</v>
      </c>
      <c r="J272" s="15">
        <v>200</v>
      </c>
      <c r="K272" s="7">
        <f t="shared" si="85"/>
        <v>434.78260869565219</v>
      </c>
      <c r="L272" s="7">
        <f t="shared" si="86"/>
        <v>488.14229249011862</v>
      </c>
      <c r="M272" s="7" t="s">
        <v>14</v>
      </c>
      <c r="N272" s="1">
        <v>20</v>
      </c>
      <c r="O272" s="1">
        <v>1.6666666670000001</v>
      </c>
      <c r="P272" s="1">
        <v>11.11111111</v>
      </c>
      <c r="Q272" s="1" t="s">
        <v>14</v>
      </c>
      <c r="R272" s="1" t="s">
        <v>14</v>
      </c>
      <c r="S272" s="15">
        <f t="shared" si="87"/>
        <v>44.29</v>
      </c>
      <c r="T272" s="7">
        <f t="shared" si="88"/>
        <v>109.39</v>
      </c>
      <c r="U272">
        <f t="shared" si="95"/>
        <v>0</v>
      </c>
      <c r="V272">
        <f t="shared" si="96"/>
        <v>0</v>
      </c>
      <c r="W272">
        <f t="shared" si="97"/>
        <v>44.29</v>
      </c>
      <c r="X272">
        <f t="shared" si="98"/>
        <v>109.39</v>
      </c>
      <c r="Y272" t="s">
        <v>14</v>
      </c>
      <c r="Z272" t="s">
        <v>14</v>
      </c>
      <c r="AA272" t="s">
        <v>14</v>
      </c>
      <c r="AB272" t="s">
        <v>14</v>
      </c>
      <c r="AC272" t="s">
        <v>14</v>
      </c>
      <c r="AD272" t="s">
        <v>14</v>
      </c>
      <c r="AE272" t="s">
        <v>14</v>
      </c>
      <c r="AF272" t="s">
        <v>14</v>
      </c>
      <c r="AG272" t="s">
        <v>14</v>
      </c>
      <c r="AH272" t="s">
        <v>14</v>
      </c>
      <c r="AI272" t="s">
        <v>14</v>
      </c>
      <c r="AJ272" t="s">
        <v>14</v>
      </c>
      <c r="AO272" t="e">
        <f>_xlfn.CONCAT(A272," ",B272," ",C272," ",#REF!," ",E272," ",F272," ",G272," ",H272," ",I272," ",N272," ",O272," ",P272," ",Q272," ",R272," ",AE272," ",AF272," ",AG272," ",AH272," ",AI272," ",AJ272)</f>
        <v>#REF!</v>
      </c>
    </row>
    <row r="273" spans="1:41" x14ac:dyDescent="0.35">
      <c r="A273" s="1" t="s">
        <v>24</v>
      </c>
      <c r="B273" s="1">
        <v>2020</v>
      </c>
      <c r="C273" s="1">
        <v>5</v>
      </c>
      <c r="D273" s="1" t="s">
        <v>14</v>
      </c>
      <c r="E273" s="1">
        <v>2</v>
      </c>
      <c r="F273" s="1">
        <v>9</v>
      </c>
      <c r="G273" s="7">
        <v>100</v>
      </c>
      <c r="H273" s="1" t="s">
        <v>17</v>
      </c>
      <c r="I273" s="1" t="s">
        <v>27</v>
      </c>
      <c r="J273" s="15">
        <v>200</v>
      </c>
      <c r="K273" s="7">
        <f t="shared" si="85"/>
        <v>434.78260869565219</v>
      </c>
      <c r="L273" s="7">
        <f t="shared" si="86"/>
        <v>488.14229249011862</v>
      </c>
      <c r="M273" s="7" t="s">
        <v>14</v>
      </c>
      <c r="N273" s="1">
        <v>70</v>
      </c>
      <c r="O273" s="1">
        <v>1.9523809519999999</v>
      </c>
      <c r="P273" s="1">
        <v>45.555555560000002</v>
      </c>
      <c r="Q273" s="1">
        <v>65.336738539999999</v>
      </c>
      <c r="R273" s="1">
        <v>4393.8956669999998</v>
      </c>
      <c r="S273" s="15">
        <f t="shared" si="87"/>
        <v>44.29</v>
      </c>
      <c r="T273" s="7">
        <f t="shared" si="88"/>
        <v>109.39</v>
      </c>
      <c r="U273">
        <f t="shared" si="95"/>
        <v>0</v>
      </c>
      <c r="V273">
        <f t="shared" si="96"/>
        <v>0</v>
      </c>
      <c r="W273">
        <f t="shared" si="97"/>
        <v>44.29</v>
      </c>
      <c r="X273">
        <f t="shared" si="98"/>
        <v>109.39</v>
      </c>
      <c r="Y273">
        <f t="shared" ref="Y273:Y294" si="105">$Q273*9</f>
        <v>588.03064685999993</v>
      </c>
      <c r="Z273">
        <f t="shared" ref="Z273:Z294" si="106">$Q273*12</f>
        <v>784.04086247999999</v>
      </c>
      <c r="AA273">
        <f t="shared" ref="AA273:AA294" si="107">$Q273*15</f>
        <v>980.05107810000004</v>
      </c>
      <c r="AB273">
        <f t="shared" ref="AB273:AB294" si="108">$R273*0.33</f>
        <v>1449.98557011</v>
      </c>
      <c r="AC273">
        <f t="shared" ref="AC273:AC294" si="109">$R273*0.44</f>
        <v>1933.3140934799999</v>
      </c>
      <c r="AD273">
        <f t="shared" ref="AD273:AD294" si="110">$R273*0.55</f>
        <v>2416.6426168500002</v>
      </c>
      <c r="AE273">
        <f t="shared" si="99"/>
        <v>501.74064685999997</v>
      </c>
      <c r="AF273">
        <f t="shared" si="100"/>
        <v>697.75086248000002</v>
      </c>
      <c r="AG273">
        <f t="shared" si="101"/>
        <v>893.76107810000008</v>
      </c>
      <c r="AH273">
        <f t="shared" si="102"/>
        <v>1236.8555701099999</v>
      </c>
      <c r="AI273">
        <f t="shared" si="103"/>
        <v>1720.1840934799998</v>
      </c>
      <c r="AJ273">
        <f t="shared" si="104"/>
        <v>2203.5126168500001</v>
      </c>
      <c r="AO273" t="e">
        <f>_xlfn.CONCAT(A273," ",B273," ",C273," ",#REF!," ",E273," ",F273," ",G273," ",H273," ",I273," ",N273," ",O273," ",P273," ",Q273," ",R273," ",AE273," ",AF273," ",AG273," ",AH273," ",AI273," ",AJ273)</f>
        <v>#REF!</v>
      </c>
    </row>
    <row r="274" spans="1:41" x14ac:dyDescent="0.35">
      <c r="A274" s="1" t="s">
        <v>24</v>
      </c>
      <c r="B274" s="1">
        <v>2020</v>
      </c>
      <c r="C274" s="1">
        <v>5</v>
      </c>
      <c r="D274" s="1" t="s">
        <v>14</v>
      </c>
      <c r="E274" s="1">
        <v>3</v>
      </c>
      <c r="F274" s="1">
        <v>9</v>
      </c>
      <c r="G274" s="7">
        <v>100</v>
      </c>
      <c r="H274" s="1" t="s">
        <v>17</v>
      </c>
      <c r="I274" s="1" t="s">
        <v>27</v>
      </c>
      <c r="J274" s="15">
        <v>200</v>
      </c>
      <c r="K274" s="7">
        <f t="shared" si="85"/>
        <v>434.78260869565219</v>
      </c>
      <c r="L274" s="7">
        <f t="shared" si="86"/>
        <v>488.14229249011862</v>
      </c>
      <c r="M274" s="7" t="s">
        <v>14</v>
      </c>
      <c r="N274" s="1">
        <v>40</v>
      </c>
      <c r="O274" s="1">
        <v>2.1666666669999999</v>
      </c>
      <c r="P274" s="1">
        <v>28.88888889</v>
      </c>
      <c r="Q274" s="1">
        <v>59.653910230000001</v>
      </c>
      <c r="R274" s="1">
        <v>4011.7254630000002</v>
      </c>
      <c r="S274" s="15">
        <f t="shared" si="87"/>
        <v>44.29</v>
      </c>
      <c r="T274" s="7">
        <f t="shared" si="88"/>
        <v>109.39</v>
      </c>
      <c r="U274">
        <f t="shared" si="95"/>
        <v>0</v>
      </c>
      <c r="V274">
        <f t="shared" si="96"/>
        <v>0</v>
      </c>
      <c r="W274">
        <f t="shared" si="97"/>
        <v>44.29</v>
      </c>
      <c r="X274">
        <f t="shared" si="98"/>
        <v>109.39</v>
      </c>
      <c r="Y274">
        <f t="shared" si="105"/>
        <v>536.88519207000002</v>
      </c>
      <c r="Z274">
        <f t="shared" si="106"/>
        <v>715.84692275999998</v>
      </c>
      <c r="AA274">
        <f t="shared" si="107"/>
        <v>894.80865345000007</v>
      </c>
      <c r="AB274">
        <f t="shared" si="108"/>
        <v>1323.8694027900001</v>
      </c>
      <c r="AC274">
        <f t="shared" si="109"/>
        <v>1765.1592037200001</v>
      </c>
      <c r="AD274">
        <f t="shared" si="110"/>
        <v>2206.4490046500005</v>
      </c>
      <c r="AE274">
        <f t="shared" si="99"/>
        <v>450.59519207000005</v>
      </c>
      <c r="AF274">
        <f t="shared" si="100"/>
        <v>629.55692276000002</v>
      </c>
      <c r="AG274">
        <f t="shared" si="101"/>
        <v>808.5186534500001</v>
      </c>
      <c r="AH274">
        <f t="shared" si="102"/>
        <v>1110.73940279</v>
      </c>
      <c r="AI274">
        <f t="shared" si="103"/>
        <v>1552.0292037200002</v>
      </c>
      <c r="AJ274">
        <f t="shared" si="104"/>
        <v>1993.3190046500004</v>
      </c>
      <c r="AO274" t="e">
        <f>_xlfn.CONCAT(A274," ",B274," ",C274," ",#REF!," ",E274," ",F274," ",G274," ",H274," ",I274," ",N274," ",O274," ",P274," ",Q274," ",R274," ",AE274," ",AF274," ",AG274," ",AH274," ",AI274," ",AJ274)</f>
        <v>#REF!</v>
      </c>
    </row>
    <row r="275" spans="1:41" x14ac:dyDescent="0.35">
      <c r="A275" s="1" t="s">
        <v>24</v>
      </c>
      <c r="B275" s="1">
        <v>2020</v>
      </c>
      <c r="C275" s="1">
        <v>5</v>
      </c>
      <c r="D275" s="1" t="s">
        <v>14</v>
      </c>
      <c r="E275" s="1">
        <v>4</v>
      </c>
      <c r="F275" s="1">
        <v>9</v>
      </c>
      <c r="G275" s="7">
        <v>100</v>
      </c>
      <c r="H275" s="1" t="s">
        <v>17</v>
      </c>
      <c r="I275" s="1" t="s">
        <v>27</v>
      </c>
      <c r="J275" s="15">
        <v>200</v>
      </c>
      <c r="K275" s="7">
        <f t="shared" si="85"/>
        <v>434.78260869565219</v>
      </c>
      <c r="L275" s="7">
        <f t="shared" si="86"/>
        <v>488.14229249011862</v>
      </c>
      <c r="M275" s="7" t="s">
        <v>14</v>
      </c>
      <c r="N275" s="1">
        <v>43.333333330000002</v>
      </c>
      <c r="O275" s="1">
        <v>2.384615385</v>
      </c>
      <c r="P275" s="1">
        <v>34.444444439999998</v>
      </c>
      <c r="Q275" s="1">
        <v>48.461813540000001</v>
      </c>
      <c r="R275" s="1">
        <v>3259.0569599999999</v>
      </c>
      <c r="S275" s="15">
        <f t="shared" si="87"/>
        <v>44.29</v>
      </c>
      <c r="T275" s="7">
        <f t="shared" si="88"/>
        <v>109.39</v>
      </c>
      <c r="U275">
        <f t="shared" si="95"/>
        <v>0</v>
      </c>
      <c r="V275">
        <f t="shared" si="96"/>
        <v>0</v>
      </c>
      <c r="W275">
        <f t="shared" si="97"/>
        <v>44.29</v>
      </c>
      <c r="X275">
        <f t="shared" si="98"/>
        <v>109.39</v>
      </c>
      <c r="Y275">
        <f t="shared" si="105"/>
        <v>436.15632185999999</v>
      </c>
      <c r="Z275">
        <f t="shared" si="106"/>
        <v>581.54176247999999</v>
      </c>
      <c r="AA275">
        <f t="shared" si="107"/>
        <v>726.92720310000004</v>
      </c>
      <c r="AB275">
        <f t="shared" si="108"/>
        <v>1075.4887968</v>
      </c>
      <c r="AC275">
        <f t="shared" si="109"/>
        <v>1433.9850624000001</v>
      </c>
      <c r="AD275">
        <f t="shared" si="110"/>
        <v>1792.4813280000001</v>
      </c>
      <c r="AE275">
        <f t="shared" si="99"/>
        <v>349.86632185999997</v>
      </c>
      <c r="AF275">
        <f t="shared" si="100"/>
        <v>495.25176248000002</v>
      </c>
      <c r="AG275">
        <f t="shared" si="101"/>
        <v>640.63720310000008</v>
      </c>
      <c r="AH275">
        <f t="shared" si="102"/>
        <v>862.35879680000005</v>
      </c>
      <c r="AI275">
        <f t="shared" si="103"/>
        <v>1220.8550624</v>
      </c>
      <c r="AJ275">
        <f t="shared" si="104"/>
        <v>1579.3513280000002</v>
      </c>
      <c r="AO275" t="e">
        <f>_xlfn.CONCAT(A275," ",B275," ",C275," ",#REF!," ",E275," ",F275," ",G275," ",H275," ",I275," ",N275," ",O275," ",P275," ",Q275," ",R275," ",AE275," ",AF275," ",AG275," ",AH275," ",AI275," ",AJ275)</f>
        <v>#REF!</v>
      </c>
    </row>
    <row r="276" spans="1:41" x14ac:dyDescent="0.35">
      <c r="A276" s="1" t="s">
        <v>24</v>
      </c>
      <c r="B276" s="1">
        <v>2020</v>
      </c>
      <c r="C276" s="1">
        <v>5</v>
      </c>
      <c r="D276" s="1" t="s">
        <v>14</v>
      </c>
      <c r="E276" s="1">
        <v>5</v>
      </c>
      <c r="F276" s="1">
        <v>9</v>
      </c>
      <c r="G276" s="7">
        <v>100</v>
      </c>
      <c r="H276" s="1" t="s">
        <v>17</v>
      </c>
      <c r="I276" s="1" t="s">
        <v>27</v>
      </c>
      <c r="J276" s="15">
        <v>200</v>
      </c>
      <c r="K276" s="7">
        <f t="shared" si="85"/>
        <v>434.78260869565219</v>
      </c>
      <c r="L276" s="7">
        <f t="shared" si="86"/>
        <v>488.14229249011862</v>
      </c>
      <c r="M276" s="7" t="s">
        <v>14</v>
      </c>
      <c r="N276" s="1">
        <v>70</v>
      </c>
      <c r="O276" s="1">
        <v>1.9523809519999999</v>
      </c>
      <c r="P276" s="1">
        <v>45.555555560000002</v>
      </c>
      <c r="Q276" s="1">
        <v>58.098876580000002</v>
      </c>
      <c r="R276" s="1">
        <v>3907.1494499999999</v>
      </c>
      <c r="S276" s="15">
        <f t="shared" si="87"/>
        <v>44.29</v>
      </c>
      <c r="T276" s="7">
        <f t="shared" si="88"/>
        <v>109.39</v>
      </c>
      <c r="U276">
        <f t="shared" si="95"/>
        <v>0</v>
      </c>
      <c r="V276">
        <f t="shared" si="96"/>
        <v>0</v>
      </c>
      <c r="W276">
        <f t="shared" si="97"/>
        <v>44.29</v>
      </c>
      <c r="X276">
        <f t="shared" si="98"/>
        <v>109.39</v>
      </c>
      <c r="Y276">
        <f t="shared" si="105"/>
        <v>522.88988921999999</v>
      </c>
      <c r="Z276">
        <f t="shared" si="106"/>
        <v>697.18651896000006</v>
      </c>
      <c r="AA276">
        <f t="shared" si="107"/>
        <v>871.48314870000002</v>
      </c>
      <c r="AB276">
        <f t="shared" si="108"/>
        <v>1289.3593185</v>
      </c>
      <c r="AC276">
        <f t="shared" si="109"/>
        <v>1719.1457579999999</v>
      </c>
      <c r="AD276">
        <f t="shared" si="110"/>
        <v>2148.9321975000003</v>
      </c>
      <c r="AE276">
        <f t="shared" si="99"/>
        <v>436.59988922000002</v>
      </c>
      <c r="AF276">
        <f t="shared" si="100"/>
        <v>610.89651896000009</v>
      </c>
      <c r="AG276">
        <f t="shared" si="101"/>
        <v>785.19314870000005</v>
      </c>
      <c r="AH276">
        <f t="shared" si="102"/>
        <v>1076.2293184999999</v>
      </c>
      <c r="AI276">
        <f t="shared" si="103"/>
        <v>1506.015758</v>
      </c>
      <c r="AJ276">
        <f t="shared" si="104"/>
        <v>1935.8021975000001</v>
      </c>
      <c r="AO276" t="e">
        <f>_xlfn.CONCAT(A276," ",B276," ",C276," ",#REF!," ",E276," ",F276," ",G276," ",H276," ",I276," ",N276," ",O276," ",P276," ",Q276," ",R276," ",AE276," ",AF276," ",AG276," ",AH276," ",AI276," ",AJ276)</f>
        <v>#REF!</v>
      </c>
    </row>
    <row r="277" spans="1:41" x14ac:dyDescent="0.35">
      <c r="A277" s="1" t="s">
        <v>24</v>
      </c>
      <c r="B277" s="1">
        <v>2020</v>
      </c>
      <c r="C277" s="1">
        <v>5</v>
      </c>
      <c r="D277" s="1" t="s">
        <v>14</v>
      </c>
      <c r="E277" s="1">
        <v>1</v>
      </c>
      <c r="F277" s="1">
        <v>13</v>
      </c>
      <c r="G277" s="7">
        <v>160</v>
      </c>
      <c r="H277" s="1" t="s">
        <v>17</v>
      </c>
      <c r="I277" s="1" t="s">
        <v>27</v>
      </c>
      <c r="J277" s="15">
        <v>200</v>
      </c>
      <c r="K277" s="7">
        <f t="shared" si="85"/>
        <v>434.78260869565219</v>
      </c>
      <c r="L277" s="7">
        <f t="shared" si="86"/>
        <v>488.14229249011862</v>
      </c>
      <c r="M277" s="7" t="s">
        <v>14</v>
      </c>
      <c r="N277" s="1">
        <v>43.333333330000002</v>
      </c>
      <c r="O277" s="1">
        <v>2.230769231</v>
      </c>
      <c r="P277" s="1">
        <v>32.222222219999999</v>
      </c>
      <c r="Q277" s="1">
        <v>72.570704329999998</v>
      </c>
      <c r="R277" s="1">
        <v>4880.3798660000002</v>
      </c>
      <c r="S277" s="15">
        <f t="shared" si="87"/>
        <v>70.86</v>
      </c>
      <c r="T277" s="7">
        <f t="shared" si="88"/>
        <v>175.02</v>
      </c>
      <c r="U277">
        <f t="shared" si="95"/>
        <v>0</v>
      </c>
      <c r="V277">
        <f t="shared" si="96"/>
        <v>0</v>
      </c>
      <c r="W277">
        <f t="shared" si="97"/>
        <v>70.86</v>
      </c>
      <c r="X277">
        <f t="shared" si="98"/>
        <v>175.02</v>
      </c>
      <c r="Y277">
        <f t="shared" si="105"/>
        <v>653.13633897</v>
      </c>
      <c r="Z277">
        <f t="shared" si="106"/>
        <v>870.84845195999992</v>
      </c>
      <c r="AA277">
        <f t="shared" si="107"/>
        <v>1088.5605649500001</v>
      </c>
      <c r="AB277">
        <f t="shared" si="108"/>
        <v>1610.5253557800002</v>
      </c>
      <c r="AC277">
        <f t="shared" si="109"/>
        <v>2147.3671410400002</v>
      </c>
      <c r="AD277">
        <f t="shared" si="110"/>
        <v>2684.2089263000003</v>
      </c>
      <c r="AE277">
        <f t="shared" si="99"/>
        <v>566.84633897000003</v>
      </c>
      <c r="AF277">
        <f t="shared" si="100"/>
        <v>784.55845195999996</v>
      </c>
      <c r="AG277">
        <f t="shared" si="101"/>
        <v>1002.2705649500001</v>
      </c>
      <c r="AH277">
        <f t="shared" si="102"/>
        <v>1397.39535578</v>
      </c>
      <c r="AI277">
        <f t="shared" si="103"/>
        <v>1934.2371410400001</v>
      </c>
      <c r="AJ277">
        <f t="shared" si="104"/>
        <v>2471.0789263000001</v>
      </c>
      <c r="AO277" t="e">
        <f>_xlfn.CONCAT(A277," ",B277," ",C277," ",#REF!," ",E277," ",F277," ",G277," ",H277," ",I277," ",N277," ",O277," ",P277," ",Q277," ",R277," ",AE277," ",AF277," ",AG277," ",AH277," ",AI277," ",AJ277)</f>
        <v>#REF!</v>
      </c>
    </row>
    <row r="278" spans="1:41" x14ac:dyDescent="0.35">
      <c r="A278" s="1" t="s">
        <v>24</v>
      </c>
      <c r="B278" s="1">
        <v>2020</v>
      </c>
      <c r="C278" s="1">
        <v>5</v>
      </c>
      <c r="D278" s="1" t="s">
        <v>14</v>
      </c>
      <c r="E278" s="1">
        <v>2</v>
      </c>
      <c r="F278" s="1">
        <v>13</v>
      </c>
      <c r="G278" s="7">
        <v>160</v>
      </c>
      <c r="H278" s="1" t="s">
        <v>17</v>
      </c>
      <c r="I278" s="1" t="s">
        <v>27</v>
      </c>
      <c r="J278" s="15">
        <v>200</v>
      </c>
      <c r="K278" s="7">
        <f t="shared" si="85"/>
        <v>434.78260869565219</v>
      </c>
      <c r="L278" s="7">
        <f t="shared" si="86"/>
        <v>488.14229249011862</v>
      </c>
      <c r="M278" s="7" t="s">
        <v>14</v>
      </c>
      <c r="N278" s="1">
        <v>63.333333330000002</v>
      </c>
      <c r="O278" s="1">
        <v>2.263157895</v>
      </c>
      <c r="P278" s="1">
        <v>47.777777780000001</v>
      </c>
      <c r="Q278" s="1">
        <v>58.901886789999999</v>
      </c>
      <c r="R278" s="1">
        <v>3961.151887</v>
      </c>
      <c r="S278" s="15">
        <f t="shared" si="87"/>
        <v>70.86</v>
      </c>
      <c r="T278" s="7">
        <f t="shared" si="88"/>
        <v>175.02</v>
      </c>
      <c r="U278">
        <f t="shared" si="95"/>
        <v>0</v>
      </c>
      <c r="V278">
        <f t="shared" si="96"/>
        <v>0</v>
      </c>
      <c r="W278">
        <f t="shared" si="97"/>
        <v>70.86</v>
      </c>
      <c r="X278">
        <f t="shared" si="98"/>
        <v>175.02</v>
      </c>
      <c r="Y278">
        <f t="shared" si="105"/>
        <v>530.11698110999998</v>
      </c>
      <c r="Z278">
        <f t="shared" si="106"/>
        <v>706.82264148000002</v>
      </c>
      <c r="AA278">
        <f t="shared" si="107"/>
        <v>883.52830184999993</v>
      </c>
      <c r="AB278">
        <f t="shared" si="108"/>
        <v>1307.18012271</v>
      </c>
      <c r="AC278">
        <f t="shared" si="109"/>
        <v>1742.9068302799999</v>
      </c>
      <c r="AD278">
        <f t="shared" si="110"/>
        <v>2178.6335378500003</v>
      </c>
      <c r="AE278">
        <f t="shared" si="99"/>
        <v>443.82698111000002</v>
      </c>
      <c r="AF278">
        <f t="shared" si="100"/>
        <v>620.53264148000005</v>
      </c>
      <c r="AG278">
        <f t="shared" si="101"/>
        <v>797.23830184999997</v>
      </c>
      <c r="AH278">
        <f t="shared" si="102"/>
        <v>1094.0501227099999</v>
      </c>
      <c r="AI278">
        <f t="shared" si="103"/>
        <v>1529.77683028</v>
      </c>
      <c r="AJ278">
        <f t="shared" si="104"/>
        <v>1965.5035378500002</v>
      </c>
      <c r="AO278" t="e">
        <f>_xlfn.CONCAT(A278," ",B278," ",C278," ",#REF!," ",E278," ",F278," ",G278," ",H278," ",I278," ",N278," ",O278," ",P278," ",Q278," ",R278," ",AE278," ",AF278," ",AG278," ",AH278," ",AI278," ",AJ278)</f>
        <v>#REF!</v>
      </c>
    </row>
    <row r="279" spans="1:41" x14ac:dyDescent="0.35">
      <c r="A279" s="1" t="s">
        <v>24</v>
      </c>
      <c r="B279" s="1">
        <v>2020</v>
      </c>
      <c r="C279" s="1">
        <v>5</v>
      </c>
      <c r="D279" s="1" t="s">
        <v>14</v>
      </c>
      <c r="E279" s="1">
        <v>3</v>
      </c>
      <c r="F279" s="1">
        <v>13</v>
      </c>
      <c r="G279" s="7">
        <v>160</v>
      </c>
      <c r="H279" s="1" t="s">
        <v>17</v>
      </c>
      <c r="I279" s="1" t="s">
        <v>27</v>
      </c>
      <c r="J279" s="15">
        <v>200</v>
      </c>
      <c r="K279" s="7">
        <f t="shared" si="85"/>
        <v>434.78260869565219</v>
      </c>
      <c r="L279" s="7">
        <f t="shared" si="86"/>
        <v>488.14229249011862</v>
      </c>
      <c r="M279" s="7" t="s">
        <v>14</v>
      </c>
      <c r="N279" s="1">
        <v>60</v>
      </c>
      <c r="O279" s="1">
        <v>2.7222222220000001</v>
      </c>
      <c r="P279" s="1">
        <v>54.444444439999998</v>
      </c>
      <c r="Q279" s="1">
        <v>51.485336930000003</v>
      </c>
      <c r="R279" s="1">
        <v>3462.3889079999999</v>
      </c>
      <c r="S279" s="15">
        <f t="shared" si="87"/>
        <v>70.86</v>
      </c>
      <c r="T279" s="7">
        <f t="shared" si="88"/>
        <v>175.02</v>
      </c>
      <c r="U279">
        <f t="shared" si="95"/>
        <v>0</v>
      </c>
      <c r="V279">
        <f t="shared" si="96"/>
        <v>0</v>
      </c>
      <c r="W279">
        <f t="shared" si="97"/>
        <v>70.86</v>
      </c>
      <c r="X279">
        <f t="shared" si="98"/>
        <v>175.02</v>
      </c>
      <c r="Y279">
        <f t="shared" si="105"/>
        <v>463.36803237000004</v>
      </c>
      <c r="Z279">
        <f t="shared" si="106"/>
        <v>617.82404315999997</v>
      </c>
      <c r="AA279">
        <f t="shared" si="107"/>
        <v>772.28005395000002</v>
      </c>
      <c r="AB279">
        <f t="shared" si="108"/>
        <v>1142.58833964</v>
      </c>
      <c r="AC279">
        <f t="shared" si="109"/>
        <v>1523.45111952</v>
      </c>
      <c r="AD279">
        <f t="shared" si="110"/>
        <v>1904.3138994000001</v>
      </c>
      <c r="AE279">
        <f t="shared" si="99"/>
        <v>377.07803237000007</v>
      </c>
      <c r="AF279">
        <f t="shared" si="100"/>
        <v>531.53404316000001</v>
      </c>
      <c r="AG279">
        <f t="shared" si="101"/>
        <v>685.99005395000006</v>
      </c>
      <c r="AH279">
        <f t="shared" si="102"/>
        <v>929.45833963999996</v>
      </c>
      <c r="AI279">
        <f t="shared" si="103"/>
        <v>1310.3211195200001</v>
      </c>
      <c r="AJ279">
        <f t="shared" si="104"/>
        <v>1691.1838994</v>
      </c>
      <c r="AO279" t="e">
        <f>_xlfn.CONCAT(A279," ",B279," ",C279," ",#REF!," ",E279," ",F279," ",G279," ",H279," ",I279," ",N279," ",O279," ",P279," ",Q279," ",R279," ",AE279," ",AF279," ",AG279," ",AH279," ",AI279," ",AJ279)</f>
        <v>#REF!</v>
      </c>
    </row>
    <row r="280" spans="1:41" x14ac:dyDescent="0.35">
      <c r="A280" s="1" t="s">
        <v>24</v>
      </c>
      <c r="B280" s="1">
        <v>2020</v>
      </c>
      <c r="C280" s="1">
        <v>5</v>
      </c>
      <c r="D280" s="1" t="s">
        <v>14</v>
      </c>
      <c r="E280" s="1">
        <v>4</v>
      </c>
      <c r="F280" s="1">
        <v>13</v>
      </c>
      <c r="G280" s="7">
        <v>160</v>
      </c>
      <c r="H280" s="1" t="s">
        <v>17</v>
      </c>
      <c r="I280" s="1" t="s">
        <v>27</v>
      </c>
      <c r="J280" s="15">
        <v>200</v>
      </c>
      <c r="K280" s="7">
        <f t="shared" si="85"/>
        <v>434.78260869565219</v>
      </c>
      <c r="L280" s="7">
        <f t="shared" si="86"/>
        <v>488.14229249011862</v>
      </c>
      <c r="M280" s="7" t="s">
        <v>14</v>
      </c>
      <c r="N280" s="1">
        <v>63.333333330000002</v>
      </c>
      <c r="O280" s="1">
        <v>2.4210526319999999</v>
      </c>
      <c r="P280" s="1">
        <v>51.111111110000003</v>
      </c>
      <c r="Q280" s="1">
        <v>50.332662069999998</v>
      </c>
      <c r="R280" s="1">
        <v>3384.8715240000001</v>
      </c>
      <c r="S280" s="15">
        <f t="shared" si="87"/>
        <v>70.86</v>
      </c>
      <c r="T280" s="7">
        <f t="shared" si="88"/>
        <v>175.02</v>
      </c>
      <c r="U280">
        <f t="shared" si="95"/>
        <v>0</v>
      </c>
      <c r="V280">
        <f t="shared" si="96"/>
        <v>0</v>
      </c>
      <c r="W280">
        <f t="shared" si="97"/>
        <v>70.86</v>
      </c>
      <c r="X280">
        <f t="shared" si="98"/>
        <v>175.02</v>
      </c>
      <c r="Y280">
        <f t="shared" si="105"/>
        <v>452.99395862999995</v>
      </c>
      <c r="Z280">
        <f t="shared" si="106"/>
        <v>603.99194483999997</v>
      </c>
      <c r="AA280">
        <f t="shared" si="107"/>
        <v>754.98993105</v>
      </c>
      <c r="AB280">
        <f t="shared" si="108"/>
        <v>1117.0076029200002</v>
      </c>
      <c r="AC280">
        <f t="shared" si="109"/>
        <v>1489.34347056</v>
      </c>
      <c r="AD280">
        <f t="shared" si="110"/>
        <v>1861.6793382000003</v>
      </c>
      <c r="AE280">
        <f t="shared" si="99"/>
        <v>366.70395862999999</v>
      </c>
      <c r="AF280">
        <f t="shared" si="100"/>
        <v>517.70194484000001</v>
      </c>
      <c r="AG280">
        <f t="shared" si="101"/>
        <v>668.69993105000003</v>
      </c>
      <c r="AH280">
        <f t="shared" si="102"/>
        <v>903.87760292000019</v>
      </c>
      <c r="AI280">
        <f t="shared" si="103"/>
        <v>1276.2134705600001</v>
      </c>
      <c r="AJ280">
        <f t="shared" si="104"/>
        <v>1648.5493382000004</v>
      </c>
      <c r="AO280" t="e">
        <f>_xlfn.CONCAT(A280," ",B280," ",C280," ",#REF!," ",E280," ",F280," ",G280," ",H280," ",I280," ",N280," ",O280," ",P280," ",Q280," ",R280," ",AE280," ",AF280," ",AG280," ",AH280," ",AI280," ",AJ280)</f>
        <v>#REF!</v>
      </c>
    </row>
    <row r="281" spans="1:41" x14ac:dyDescent="0.35">
      <c r="A281" s="1" t="s">
        <v>24</v>
      </c>
      <c r="B281" s="1">
        <v>2020</v>
      </c>
      <c r="C281" s="1">
        <v>5</v>
      </c>
      <c r="D281" s="1" t="s">
        <v>14</v>
      </c>
      <c r="E281" s="1">
        <v>5</v>
      </c>
      <c r="F281" s="1">
        <v>13</v>
      </c>
      <c r="G281" s="7">
        <v>160</v>
      </c>
      <c r="H281" s="1" t="s">
        <v>17</v>
      </c>
      <c r="I281" s="1" t="s">
        <v>27</v>
      </c>
      <c r="J281" s="15">
        <v>200</v>
      </c>
      <c r="K281" s="7">
        <f t="shared" si="85"/>
        <v>434.78260869565219</v>
      </c>
      <c r="L281" s="7">
        <f t="shared" si="86"/>
        <v>488.14229249011862</v>
      </c>
      <c r="M281" s="7" t="s">
        <v>14</v>
      </c>
      <c r="N281" s="1">
        <v>86.666666669999998</v>
      </c>
      <c r="O281" s="1">
        <v>2.384615385</v>
      </c>
      <c r="P281" s="1">
        <v>68.888888890000004</v>
      </c>
      <c r="Q281" s="1">
        <v>38.860440359999998</v>
      </c>
      <c r="R281" s="1">
        <v>2613.3646140000001</v>
      </c>
      <c r="S281" s="15">
        <f t="shared" si="87"/>
        <v>70.86</v>
      </c>
      <c r="T281" s="7">
        <f t="shared" si="88"/>
        <v>175.02</v>
      </c>
      <c r="U281">
        <f t="shared" si="95"/>
        <v>0</v>
      </c>
      <c r="V281">
        <f t="shared" si="96"/>
        <v>0</v>
      </c>
      <c r="W281">
        <f t="shared" si="97"/>
        <v>70.86</v>
      </c>
      <c r="X281">
        <f t="shared" si="98"/>
        <v>175.02</v>
      </c>
      <c r="Y281">
        <f t="shared" si="105"/>
        <v>349.74396323999997</v>
      </c>
      <c r="Z281">
        <f t="shared" si="106"/>
        <v>466.32528431999998</v>
      </c>
      <c r="AA281">
        <f t="shared" si="107"/>
        <v>582.90660539999999</v>
      </c>
      <c r="AB281">
        <f t="shared" si="108"/>
        <v>862.4103226200001</v>
      </c>
      <c r="AC281">
        <f t="shared" si="109"/>
        <v>1149.8804301600001</v>
      </c>
      <c r="AD281">
        <f t="shared" si="110"/>
        <v>1437.3505377000001</v>
      </c>
      <c r="AE281">
        <f t="shared" si="99"/>
        <v>263.45396324000001</v>
      </c>
      <c r="AF281">
        <f t="shared" si="100"/>
        <v>380.03528431999996</v>
      </c>
      <c r="AG281">
        <f t="shared" si="101"/>
        <v>496.61660540000003</v>
      </c>
      <c r="AH281">
        <f t="shared" si="102"/>
        <v>649.28032262000011</v>
      </c>
      <c r="AI281">
        <f t="shared" si="103"/>
        <v>936.75043016000006</v>
      </c>
      <c r="AJ281">
        <f t="shared" si="104"/>
        <v>1224.2205377</v>
      </c>
      <c r="AO281" t="e">
        <f>_xlfn.CONCAT(A281," ",B281," ",C281," ",#REF!," ",E281," ",F281," ",G281," ",H281," ",I281," ",N281," ",O281," ",P281," ",Q281," ",R281," ",AE281," ",AF281," ",AG281," ",AH281," ",AI281," ",AJ281)</f>
        <v>#REF!</v>
      </c>
    </row>
    <row r="282" spans="1:41" x14ac:dyDescent="0.35">
      <c r="A282" s="1" t="s">
        <v>21</v>
      </c>
      <c r="B282" s="1">
        <v>2021</v>
      </c>
      <c r="C282" s="1">
        <v>6</v>
      </c>
      <c r="D282" s="1">
        <v>101</v>
      </c>
      <c r="E282" s="2">
        <v>1</v>
      </c>
      <c r="F282" s="1">
        <v>14</v>
      </c>
      <c r="G282" s="7">
        <v>160</v>
      </c>
      <c r="H282" s="1" t="s">
        <v>17</v>
      </c>
      <c r="I282" s="1" t="s">
        <v>29</v>
      </c>
      <c r="J282" s="7">
        <v>150</v>
      </c>
      <c r="K282" s="7">
        <f t="shared" si="85"/>
        <v>326.08695652173913</v>
      </c>
      <c r="L282" s="7">
        <f t="shared" si="86"/>
        <v>366.10671936758894</v>
      </c>
      <c r="M282" s="7" t="s">
        <v>14</v>
      </c>
      <c r="N282" s="1">
        <v>2.083333333333333</v>
      </c>
      <c r="O282" s="1">
        <v>3</v>
      </c>
      <c r="P282" s="1">
        <v>2.083333333333333</v>
      </c>
      <c r="Q282" s="1">
        <v>70.544502068965528</v>
      </c>
      <c r="R282" s="1">
        <f t="shared" ref="R282:R294" si="111">Q282*67.25</f>
        <v>4744.1177641379318</v>
      </c>
      <c r="S282" s="15">
        <f t="shared" si="87"/>
        <v>70.86</v>
      </c>
      <c r="T282" s="7">
        <f t="shared" si="88"/>
        <v>175.02</v>
      </c>
      <c r="U282">
        <f t="shared" si="95"/>
        <v>42</v>
      </c>
      <c r="V282">
        <f t="shared" si="96"/>
        <v>103.74</v>
      </c>
      <c r="W282">
        <f t="shared" si="97"/>
        <v>112.86</v>
      </c>
      <c r="X282">
        <f t="shared" si="98"/>
        <v>278.76</v>
      </c>
      <c r="Y282">
        <f t="shared" si="105"/>
        <v>634.90051862068981</v>
      </c>
      <c r="Z282">
        <f t="shared" si="106"/>
        <v>846.53402482758634</v>
      </c>
      <c r="AA282">
        <f t="shared" si="107"/>
        <v>1058.1675310344829</v>
      </c>
      <c r="AB282">
        <f t="shared" si="108"/>
        <v>1565.5588621655177</v>
      </c>
      <c r="AC282">
        <f t="shared" si="109"/>
        <v>2087.4118162206901</v>
      </c>
      <c r="AD282">
        <f t="shared" si="110"/>
        <v>2609.2647702758627</v>
      </c>
      <c r="AE282">
        <f t="shared" si="99"/>
        <v>548.61051862068985</v>
      </c>
      <c r="AF282">
        <f t="shared" si="100"/>
        <v>760.24402482758637</v>
      </c>
      <c r="AG282">
        <f t="shared" si="101"/>
        <v>971.8775310344829</v>
      </c>
      <c r="AH282">
        <f t="shared" si="102"/>
        <v>1352.4288621655178</v>
      </c>
      <c r="AI282">
        <f t="shared" si="103"/>
        <v>1874.28181622069</v>
      </c>
      <c r="AJ282">
        <f t="shared" si="104"/>
        <v>2396.1347702758626</v>
      </c>
      <c r="AO282" t="e">
        <f>_xlfn.CONCAT(A282," ",B282," ",C282," ",#REF!," ",E282," ",F282," ",G282," ",H282," ",I282," ",N282," ",O282," ",P282," ",Q282," ",R282," ",AE282," ",AF282," ",AG282," ",AH282," ",AI282," ",AJ282)</f>
        <v>#REF!</v>
      </c>
    </row>
    <row r="283" spans="1:41" x14ac:dyDescent="0.35">
      <c r="A283" s="1" t="s">
        <v>21</v>
      </c>
      <c r="B283" s="1">
        <v>2021</v>
      </c>
      <c r="C283" s="1">
        <v>6</v>
      </c>
      <c r="D283" s="1">
        <v>102</v>
      </c>
      <c r="E283" s="2">
        <v>1</v>
      </c>
      <c r="F283" s="1">
        <v>16</v>
      </c>
      <c r="G283" s="7">
        <v>160</v>
      </c>
      <c r="H283" s="1" t="s">
        <v>17</v>
      </c>
      <c r="I283" s="1" t="s">
        <v>28</v>
      </c>
      <c r="J283" s="7">
        <v>150</v>
      </c>
      <c r="K283" s="7">
        <f t="shared" si="85"/>
        <v>326.08695652173913</v>
      </c>
      <c r="L283" s="7">
        <f t="shared" si="86"/>
        <v>366.10671936758894</v>
      </c>
      <c r="M283" s="7" t="s">
        <v>14</v>
      </c>
      <c r="N283" s="1">
        <v>3.3613445378151261</v>
      </c>
      <c r="O283" s="1">
        <v>2.75</v>
      </c>
      <c r="P283" s="1">
        <v>3.0812324929971986</v>
      </c>
      <c r="Q283" s="1">
        <v>70.166648275862073</v>
      </c>
      <c r="R283" s="1">
        <f t="shared" si="111"/>
        <v>4718.7070965517241</v>
      </c>
      <c r="S283" s="15">
        <f t="shared" si="87"/>
        <v>70.86</v>
      </c>
      <c r="T283" s="7">
        <f t="shared" si="88"/>
        <v>175.02</v>
      </c>
      <c r="U283">
        <f t="shared" si="95"/>
        <v>17.875</v>
      </c>
      <c r="V283">
        <f t="shared" si="96"/>
        <v>44.15</v>
      </c>
      <c r="W283">
        <f t="shared" si="97"/>
        <v>88.734999999999999</v>
      </c>
      <c r="X283">
        <f t="shared" si="98"/>
        <v>219.17000000000002</v>
      </c>
      <c r="Y283">
        <f t="shared" si="105"/>
        <v>631.49983448275862</v>
      </c>
      <c r="Z283">
        <f t="shared" si="106"/>
        <v>841.99977931034482</v>
      </c>
      <c r="AA283">
        <f t="shared" si="107"/>
        <v>1052.499724137931</v>
      </c>
      <c r="AB283">
        <f t="shared" si="108"/>
        <v>1557.173341862069</v>
      </c>
      <c r="AC283">
        <f t="shared" si="109"/>
        <v>2076.2311224827586</v>
      </c>
      <c r="AD283">
        <f t="shared" si="110"/>
        <v>2595.2889031034483</v>
      </c>
      <c r="AE283">
        <f t="shared" si="99"/>
        <v>545.20983448275865</v>
      </c>
      <c r="AF283">
        <f t="shared" si="100"/>
        <v>755.70977931034486</v>
      </c>
      <c r="AG283">
        <f t="shared" si="101"/>
        <v>966.20972413793106</v>
      </c>
      <c r="AH283">
        <f t="shared" si="102"/>
        <v>1344.0433418620692</v>
      </c>
      <c r="AI283">
        <f t="shared" si="103"/>
        <v>1863.1011224827585</v>
      </c>
      <c r="AJ283">
        <f t="shared" si="104"/>
        <v>2382.1589031034482</v>
      </c>
      <c r="AO283" t="e">
        <f>_xlfn.CONCAT(A283," ",B283," ",C283," ",#REF!," ",E283," ",F283," ",G283," ",H283," ",I283," ",N283," ",O283," ",P283," ",Q283," ",R283," ",AE283," ",AF283," ",AG283," ",AH283," ",AI283," ",AJ283)</f>
        <v>#REF!</v>
      </c>
    </row>
    <row r="284" spans="1:41" x14ac:dyDescent="0.35">
      <c r="A284" s="1" t="s">
        <v>21</v>
      </c>
      <c r="B284" s="1">
        <v>2021</v>
      </c>
      <c r="C284" s="1">
        <v>6</v>
      </c>
      <c r="D284" s="1">
        <v>103</v>
      </c>
      <c r="E284" s="2">
        <v>1</v>
      </c>
      <c r="F284" s="1">
        <v>12</v>
      </c>
      <c r="G284" s="7">
        <v>100</v>
      </c>
      <c r="H284" s="1" t="s">
        <v>17</v>
      </c>
      <c r="I284" s="1" t="s">
        <v>28</v>
      </c>
      <c r="J284" s="7">
        <v>150</v>
      </c>
      <c r="K284" s="7">
        <f t="shared" si="85"/>
        <v>326.08695652173913</v>
      </c>
      <c r="L284" s="7">
        <f t="shared" si="86"/>
        <v>366.10671936758894</v>
      </c>
      <c r="M284" s="7" t="s">
        <v>14</v>
      </c>
      <c r="N284" s="1">
        <v>2.3668639053254439</v>
      </c>
      <c r="O284" s="1">
        <v>3</v>
      </c>
      <c r="P284" s="1">
        <v>2.3668639053254439</v>
      </c>
      <c r="Q284" s="1">
        <v>71.738980689655179</v>
      </c>
      <c r="R284" s="1">
        <f t="shared" si="111"/>
        <v>4824.4464513793109</v>
      </c>
      <c r="S284" s="15">
        <f t="shared" si="87"/>
        <v>44.29</v>
      </c>
      <c r="T284" s="7">
        <f t="shared" si="88"/>
        <v>109.39</v>
      </c>
      <c r="U284">
        <f t="shared" si="95"/>
        <v>17.875</v>
      </c>
      <c r="V284">
        <f t="shared" si="96"/>
        <v>44.15</v>
      </c>
      <c r="W284">
        <f t="shared" si="97"/>
        <v>62.164999999999999</v>
      </c>
      <c r="X284">
        <f t="shared" si="98"/>
        <v>153.54</v>
      </c>
      <c r="Y284">
        <f t="shared" si="105"/>
        <v>645.65082620689657</v>
      </c>
      <c r="Z284">
        <f t="shared" si="106"/>
        <v>860.86776827586209</v>
      </c>
      <c r="AA284">
        <f t="shared" si="107"/>
        <v>1076.0847103448277</v>
      </c>
      <c r="AB284">
        <f t="shared" si="108"/>
        <v>1592.0673289551726</v>
      </c>
      <c r="AC284">
        <f t="shared" si="109"/>
        <v>2122.7564386068966</v>
      </c>
      <c r="AD284">
        <f t="shared" si="110"/>
        <v>2653.4455482586213</v>
      </c>
      <c r="AE284">
        <f t="shared" si="99"/>
        <v>559.3608262068966</v>
      </c>
      <c r="AF284">
        <f t="shared" si="100"/>
        <v>774.57776827586213</v>
      </c>
      <c r="AG284">
        <f t="shared" si="101"/>
        <v>989.79471034482776</v>
      </c>
      <c r="AH284">
        <f t="shared" si="102"/>
        <v>1378.9373289551727</v>
      </c>
      <c r="AI284">
        <f t="shared" si="103"/>
        <v>1909.6264386068965</v>
      </c>
      <c r="AJ284">
        <f t="shared" si="104"/>
        <v>2440.3155482586212</v>
      </c>
      <c r="AO284" t="e">
        <f>_xlfn.CONCAT(A284," ",B284," ",C284," ",#REF!," ",E284," ",F284," ",G284," ",H284," ",I284," ",N284," ",O284," ",P284," ",Q284," ",R284," ",AE284," ",AF284," ",AG284," ",AH284," ",AI284," ",AJ284)</f>
        <v>#REF!</v>
      </c>
    </row>
    <row r="285" spans="1:41" x14ac:dyDescent="0.35">
      <c r="A285" s="1" t="s">
        <v>21</v>
      </c>
      <c r="B285" s="1">
        <v>2021</v>
      </c>
      <c r="C285" s="1">
        <v>6</v>
      </c>
      <c r="D285" s="1">
        <v>104</v>
      </c>
      <c r="E285" s="2">
        <v>1</v>
      </c>
      <c r="F285" s="1">
        <v>13</v>
      </c>
      <c r="G285" s="7">
        <v>160</v>
      </c>
      <c r="H285" s="1" t="s">
        <v>17</v>
      </c>
      <c r="I285" s="1" t="s">
        <v>27</v>
      </c>
      <c r="J285" s="7">
        <v>150</v>
      </c>
      <c r="K285" s="7">
        <f t="shared" si="85"/>
        <v>326.08695652173913</v>
      </c>
      <c r="L285" s="7">
        <f t="shared" si="86"/>
        <v>366.10671936758894</v>
      </c>
      <c r="M285" s="7" t="s">
        <v>14</v>
      </c>
      <c r="N285" s="1">
        <v>4.4534412955465585</v>
      </c>
      <c r="O285" s="1">
        <v>2.875</v>
      </c>
      <c r="P285" s="1">
        <v>4.2678812415654521</v>
      </c>
      <c r="Q285" s="1">
        <v>67.88475517241379</v>
      </c>
      <c r="R285" s="1">
        <f t="shared" si="111"/>
        <v>4565.2497853448276</v>
      </c>
      <c r="S285" s="15">
        <f t="shared" si="87"/>
        <v>70.86</v>
      </c>
      <c r="T285" s="7">
        <f t="shared" si="88"/>
        <v>175.02</v>
      </c>
      <c r="U285">
        <f t="shared" si="95"/>
        <v>0</v>
      </c>
      <c r="V285">
        <f t="shared" si="96"/>
        <v>0</v>
      </c>
      <c r="W285">
        <f t="shared" si="97"/>
        <v>70.86</v>
      </c>
      <c r="X285">
        <f t="shared" si="98"/>
        <v>175.02</v>
      </c>
      <c r="Y285">
        <f t="shared" si="105"/>
        <v>610.96279655172407</v>
      </c>
      <c r="Z285">
        <f t="shared" si="106"/>
        <v>814.61706206896542</v>
      </c>
      <c r="AA285">
        <f t="shared" si="107"/>
        <v>1018.2713275862069</v>
      </c>
      <c r="AB285">
        <f t="shared" si="108"/>
        <v>1506.5324291637933</v>
      </c>
      <c r="AC285">
        <f t="shared" si="109"/>
        <v>2008.7099055517242</v>
      </c>
      <c r="AD285">
        <f t="shared" si="110"/>
        <v>2510.8873819396554</v>
      </c>
      <c r="AE285">
        <f t="shared" si="99"/>
        <v>524.6727965517241</v>
      </c>
      <c r="AF285">
        <f t="shared" si="100"/>
        <v>728.32706206896546</v>
      </c>
      <c r="AG285">
        <f t="shared" si="101"/>
        <v>931.98132758620693</v>
      </c>
      <c r="AH285">
        <f t="shared" si="102"/>
        <v>1293.4024291637934</v>
      </c>
      <c r="AI285">
        <f t="shared" si="103"/>
        <v>1795.5799055517241</v>
      </c>
      <c r="AJ285">
        <f t="shared" si="104"/>
        <v>2297.7573819396553</v>
      </c>
      <c r="AO285" t="e">
        <f>_xlfn.CONCAT(A285," ",B285," ",C285," ",#REF!," ",E285," ",F285," ",G285," ",H285," ",I285," ",N285," ",O285," ",P285," ",Q285," ",R285," ",AE285," ",AF285," ",AG285," ",AH285," ",AI285," ",AJ285)</f>
        <v>#REF!</v>
      </c>
    </row>
    <row r="286" spans="1:41" x14ac:dyDescent="0.35">
      <c r="A286" s="1" t="s">
        <v>21</v>
      </c>
      <c r="B286" s="1">
        <v>2021</v>
      </c>
      <c r="C286" s="1">
        <v>6</v>
      </c>
      <c r="D286" s="1">
        <v>105</v>
      </c>
      <c r="E286" s="2">
        <v>1</v>
      </c>
      <c r="F286" s="1">
        <v>3</v>
      </c>
      <c r="G286" s="7">
        <v>100</v>
      </c>
      <c r="H286" s="1" t="s">
        <v>16</v>
      </c>
      <c r="I286" s="1" t="s">
        <v>30</v>
      </c>
      <c r="J286" s="7" t="s">
        <v>14</v>
      </c>
      <c r="K286" s="7" t="str">
        <f t="shared" si="85"/>
        <v>.</v>
      </c>
      <c r="L286" s="7" t="str">
        <f t="shared" si="86"/>
        <v>.</v>
      </c>
      <c r="M286" s="7" t="s">
        <v>17</v>
      </c>
      <c r="N286" s="1">
        <v>1.9230769230769231</v>
      </c>
      <c r="O286" s="1">
        <v>3</v>
      </c>
      <c r="P286" s="1">
        <v>1.9230769230769231</v>
      </c>
      <c r="Q286" s="1">
        <v>76.53742344827586</v>
      </c>
      <c r="R286" s="1">
        <f t="shared" si="111"/>
        <v>5147.1417268965515</v>
      </c>
      <c r="S286" s="15">
        <f t="shared" si="87"/>
        <v>44.29</v>
      </c>
      <c r="T286" s="7">
        <f t="shared" si="88"/>
        <v>109.39</v>
      </c>
      <c r="U286">
        <f t="shared" si="95"/>
        <v>42</v>
      </c>
      <c r="V286">
        <f t="shared" si="96"/>
        <v>103.74</v>
      </c>
      <c r="W286">
        <f t="shared" si="97"/>
        <v>86.289999999999992</v>
      </c>
      <c r="X286">
        <f t="shared" si="98"/>
        <v>213.13</v>
      </c>
      <c r="Y286">
        <f t="shared" si="105"/>
        <v>688.83681103448271</v>
      </c>
      <c r="Z286">
        <f t="shared" si="106"/>
        <v>918.44908137931031</v>
      </c>
      <c r="AA286">
        <f t="shared" si="107"/>
        <v>1148.0613517241379</v>
      </c>
      <c r="AB286">
        <f t="shared" si="108"/>
        <v>1698.5567698758621</v>
      </c>
      <c r="AC286">
        <f t="shared" si="109"/>
        <v>2264.7423598344826</v>
      </c>
      <c r="AD286">
        <f t="shared" si="110"/>
        <v>2830.9279497931034</v>
      </c>
      <c r="AE286">
        <f t="shared" si="99"/>
        <v>602.54681103448274</v>
      </c>
      <c r="AF286">
        <f t="shared" si="100"/>
        <v>832.15908137931035</v>
      </c>
      <c r="AG286">
        <f t="shared" si="101"/>
        <v>1061.771351724138</v>
      </c>
      <c r="AH286">
        <f t="shared" si="102"/>
        <v>1485.4267698758622</v>
      </c>
      <c r="AI286">
        <f t="shared" si="103"/>
        <v>2051.6123598344825</v>
      </c>
      <c r="AJ286">
        <f t="shared" si="104"/>
        <v>2617.7979497931033</v>
      </c>
      <c r="AO286" t="e">
        <f>_xlfn.CONCAT(A286," ",B286," ",C286," ",#REF!," ",E286," ",F286," ",G286," ",H286," ",I286," ",N286," ",O286," ",P286," ",Q286," ",R286," ",AE286," ",AF286," ",AG286," ",AH286," ",AI286," ",AJ286)</f>
        <v>#REF!</v>
      </c>
    </row>
    <row r="287" spans="1:41" x14ac:dyDescent="0.35">
      <c r="A287" s="1" t="s">
        <v>21</v>
      </c>
      <c r="B287" s="1">
        <v>2021</v>
      </c>
      <c r="C287" s="1">
        <v>6</v>
      </c>
      <c r="D287" s="1">
        <v>106</v>
      </c>
      <c r="E287" s="2">
        <v>1</v>
      </c>
      <c r="F287" s="1">
        <v>8</v>
      </c>
      <c r="G287" s="7">
        <v>160</v>
      </c>
      <c r="H287" s="1" t="s">
        <v>16</v>
      </c>
      <c r="I287" s="1" t="s">
        <v>28</v>
      </c>
      <c r="J287" s="7" t="s">
        <v>14</v>
      </c>
      <c r="K287" s="7" t="str">
        <f t="shared" si="85"/>
        <v>.</v>
      </c>
      <c r="L287" s="7" t="str">
        <f t="shared" si="86"/>
        <v>.</v>
      </c>
      <c r="M287" s="7" t="s">
        <v>14</v>
      </c>
      <c r="N287" s="1">
        <v>2.4691358024691357</v>
      </c>
      <c r="O287" s="1">
        <v>2.6666666666666665</v>
      </c>
      <c r="P287" s="1">
        <v>2.1947873799725648</v>
      </c>
      <c r="Q287" s="1">
        <v>73.776620689655175</v>
      </c>
      <c r="R287" s="1">
        <f t="shared" si="111"/>
        <v>4961.4777413793108</v>
      </c>
      <c r="S287" s="15">
        <f t="shared" si="87"/>
        <v>70.86</v>
      </c>
      <c r="T287" s="7">
        <f t="shared" si="88"/>
        <v>175.02</v>
      </c>
      <c r="U287">
        <f t="shared" si="95"/>
        <v>17.875</v>
      </c>
      <c r="V287">
        <f t="shared" si="96"/>
        <v>44.15</v>
      </c>
      <c r="W287">
        <f t="shared" si="97"/>
        <v>88.734999999999999</v>
      </c>
      <c r="X287">
        <f t="shared" si="98"/>
        <v>219.17000000000002</v>
      </c>
      <c r="Y287">
        <f t="shared" si="105"/>
        <v>663.98958620689655</v>
      </c>
      <c r="Z287">
        <f t="shared" si="106"/>
        <v>885.3194482758621</v>
      </c>
      <c r="AA287">
        <f t="shared" si="107"/>
        <v>1106.6493103448277</v>
      </c>
      <c r="AB287">
        <f t="shared" si="108"/>
        <v>1637.2876546551727</v>
      </c>
      <c r="AC287">
        <f t="shared" si="109"/>
        <v>2183.0502062068967</v>
      </c>
      <c r="AD287">
        <f t="shared" si="110"/>
        <v>2728.812757758621</v>
      </c>
      <c r="AE287">
        <f t="shared" si="99"/>
        <v>577.69958620689658</v>
      </c>
      <c r="AF287">
        <f t="shared" si="100"/>
        <v>799.02944827586214</v>
      </c>
      <c r="AG287">
        <f t="shared" si="101"/>
        <v>1020.3593103448277</v>
      </c>
      <c r="AH287">
        <f t="shared" si="102"/>
        <v>1424.1576546551728</v>
      </c>
      <c r="AI287">
        <f t="shared" si="103"/>
        <v>1969.9202062068966</v>
      </c>
      <c r="AJ287">
        <f t="shared" si="104"/>
        <v>2515.6827577586209</v>
      </c>
      <c r="AO287" t="e">
        <f>_xlfn.CONCAT(A287," ",B287," ",C287," ",#REF!," ",E287," ",F287," ",G287," ",H287," ",I287," ",N287," ",O287," ",P287," ",Q287," ",R287," ",AE287," ",AF287," ",AG287," ",AH287," ",AI287," ",AJ287)</f>
        <v>#REF!</v>
      </c>
    </row>
    <row r="288" spans="1:41" x14ac:dyDescent="0.35">
      <c r="A288" s="1" t="s">
        <v>21</v>
      </c>
      <c r="B288" s="1">
        <v>2021</v>
      </c>
      <c r="C288" s="1">
        <v>6</v>
      </c>
      <c r="D288" s="1">
        <v>107</v>
      </c>
      <c r="E288" s="2">
        <v>1</v>
      </c>
      <c r="F288" s="1">
        <v>1</v>
      </c>
      <c r="G288" s="7">
        <v>100</v>
      </c>
      <c r="H288" s="1" t="s">
        <v>16</v>
      </c>
      <c r="I288" s="1" t="s">
        <v>27</v>
      </c>
      <c r="J288" s="7" t="s">
        <v>14</v>
      </c>
      <c r="K288" s="7" t="str">
        <f t="shared" si="85"/>
        <v>.</v>
      </c>
      <c r="L288" s="7" t="str">
        <f t="shared" si="86"/>
        <v>.</v>
      </c>
      <c r="M288" s="7" t="s">
        <v>14</v>
      </c>
      <c r="N288" s="1">
        <v>1.910828025477707</v>
      </c>
      <c r="O288" s="1">
        <v>3</v>
      </c>
      <c r="P288" s="1">
        <v>1.910828025477707</v>
      </c>
      <c r="Q288" s="1">
        <v>65.218499310344825</v>
      </c>
      <c r="R288" s="1">
        <f t="shared" si="111"/>
        <v>4385.9440786206897</v>
      </c>
      <c r="S288" s="15">
        <f t="shared" si="87"/>
        <v>44.29</v>
      </c>
      <c r="T288" s="7">
        <f t="shared" si="88"/>
        <v>109.39</v>
      </c>
      <c r="U288">
        <f t="shared" si="95"/>
        <v>0</v>
      </c>
      <c r="V288">
        <f t="shared" si="96"/>
        <v>0</v>
      </c>
      <c r="W288">
        <f t="shared" si="97"/>
        <v>44.29</v>
      </c>
      <c r="X288">
        <f t="shared" si="98"/>
        <v>109.39</v>
      </c>
      <c r="Y288">
        <f t="shared" si="105"/>
        <v>586.96649379310338</v>
      </c>
      <c r="Z288">
        <f t="shared" si="106"/>
        <v>782.62199172413784</v>
      </c>
      <c r="AA288">
        <f t="shared" si="107"/>
        <v>978.27748965517242</v>
      </c>
      <c r="AB288">
        <f t="shared" si="108"/>
        <v>1447.3615459448276</v>
      </c>
      <c r="AC288">
        <f t="shared" si="109"/>
        <v>1929.8153945931035</v>
      </c>
      <c r="AD288">
        <f t="shared" si="110"/>
        <v>2412.2692432413796</v>
      </c>
      <c r="AE288">
        <f t="shared" si="99"/>
        <v>500.67649379310342</v>
      </c>
      <c r="AF288">
        <f t="shared" si="100"/>
        <v>696.33199172413788</v>
      </c>
      <c r="AG288">
        <f t="shared" si="101"/>
        <v>891.98748965517245</v>
      </c>
      <c r="AH288">
        <f t="shared" si="102"/>
        <v>1234.2315459448278</v>
      </c>
      <c r="AI288">
        <f t="shared" si="103"/>
        <v>1716.6853945931034</v>
      </c>
      <c r="AJ288">
        <f t="shared" si="104"/>
        <v>2199.1392432413795</v>
      </c>
      <c r="AO288" t="e">
        <f>_xlfn.CONCAT(A288," ",B288," ",C288," ",#REF!," ",E288," ",F288," ",G288," ",H288," ",I288," ",N288," ",O288," ",P288," ",Q288," ",R288," ",AE288," ",AF288," ",AG288," ",AH288," ",AI288," ",AJ288)</f>
        <v>#REF!</v>
      </c>
    </row>
    <row r="289" spans="1:41" x14ac:dyDescent="0.35">
      <c r="A289" s="1" t="s">
        <v>21</v>
      </c>
      <c r="B289" s="1">
        <v>2021</v>
      </c>
      <c r="C289" s="1">
        <v>6</v>
      </c>
      <c r="D289" s="1">
        <v>108</v>
      </c>
      <c r="E289" s="2">
        <v>1</v>
      </c>
      <c r="F289" s="1">
        <v>6</v>
      </c>
      <c r="G289" s="7">
        <v>160</v>
      </c>
      <c r="H289" s="1" t="s">
        <v>16</v>
      </c>
      <c r="I289" s="1" t="s">
        <v>29</v>
      </c>
      <c r="J289" s="7" t="s">
        <v>14</v>
      </c>
      <c r="K289" s="7" t="str">
        <f t="shared" si="85"/>
        <v>.</v>
      </c>
      <c r="L289" s="7" t="str">
        <f t="shared" si="86"/>
        <v>.</v>
      </c>
      <c r="M289" s="7" t="s">
        <v>14</v>
      </c>
      <c r="N289" s="1">
        <v>0.74074074074074081</v>
      </c>
      <c r="O289" s="1">
        <v>3</v>
      </c>
      <c r="P289" s="1">
        <v>0.74074074074074081</v>
      </c>
      <c r="Q289" s="1">
        <v>67.296695172413791</v>
      </c>
      <c r="R289" s="1">
        <f t="shared" si="111"/>
        <v>4525.7027503448271</v>
      </c>
      <c r="S289" s="15">
        <f t="shared" si="87"/>
        <v>70.86</v>
      </c>
      <c r="T289" s="7">
        <f t="shared" si="88"/>
        <v>175.02</v>
      </c>
      <c r="U289">
        <f t="shared" si="95"/>
        <v>42</v>
      </c>
      <c r="V289">
        <f t="shared" si="96"/>
        <v>103.74</v>
      </c>
      <c r="W289">
        <f t="shared" si="97"/>
        <v>112.86</v>
      </c>
      <c r="X289">
        <f t="shared" si="98"/>
        <v>278.76</v>
      </c>
      <c r="Y289">
        <f t="shared" si="105"/>
        <v>605.67025655172415</v>
      </c>
      <c r="Z289">
        <f t="shared" si="106"/>
        <v>807.5603420689655</v>
      </c>
      <c r="AA289">
        <f t="shared" si="107"/>
        <v>1009.4504275862068</v>
      </c>
      <c r="AB289">
        <f t="shared" si="108"/>
        <v>1493.4819076137931</v>
      </c>
      <c r="AC289">
        <f t="shared" si="109"/>
        <v>1991.3092101517238</v>
      </c>
      <c r="AD289">
        <f t="shared" si="110"/>
        <v>2489.1365126896553</v>
      </c>
      <c r="AE289">
        <f t="shared" si="99"/>
        <v>519.38025655172419</v>
      </c>
      <c r="AF289">
        <f t="shared" si="100"/>
        <v>721.27034206896553</v>
      </c>
      <c r="AG289">
        <f t="shared" si="101"/>
        <v>923.16042758620688</v>
      </c>
      <c r="AH289">
        <f t="shared" si="102"/>
        <v>1280.3519076137932</v>
      </c>
      <c r="AI289">
        <f t="shared" si="103"/>
        <v>1778.179210151724</v>
      </c>
      <c r="AJ289">
        <f t="shared" si="104"/>
        <v>2276.0065126896552</v>
      </c>
      <c r="AO289" t="e">
        <f>_xlfn.CONCAT(A289," ",B289," ",C289," ",#REF!," ",E289," ",F289," ",G289," ",H289," ",I289," ",N289," ",O289," ",P289," ",Q289," ",R289," ",AE289," ",AF289," ",AG289," ",AH289," ",AI289," ",AJ289)</f>
        <v>#REF!</v>
      </c>
    </row>
    <row r="290" spans="1:41" x14ac:dyDescent="0.35">
      <c r="A290" s="1" t="s">
        <v>21</v>
      </c>
      <c r="B290" s="1">
        <v>2021</v>
      </c>
      <c r="C290" s="1">
        <v>6</v>
      </c>
      <c r="D290" s="1">
        <v>109</v>
      </c>
      <c r="E290" s="2">
        <v>1</v>
      </c>
      <c r="F290" s="1">
        <v>9</v>
      </c>
      <c r="G290" s="7">
        <v>100</v>
      </c>
      <c r="H290" s="1" t="s">
        <v>17</v>
      </c>
      <c r="I290" s="1" t="s">
        <v>27</v>
      </c>
      <c r="J290" s="7">
        <v>150</v>
      </c>
      <c r="K290" s="7">
        <f t="shared" si="85"/>
        <v>326.08695652173913</v>
      </c>
      <c r="L290" s="7">
        <f t="shared" si="86"/>
        <v>366.10671936758894</v>
      </c>
      <c r="M290" s="7" t="s">
        <v>14</v>
      </c>
      <c r="N290" s="1">
        <v>2.2222222222222223</v>
      </c>
      <c r="O290" s="1">
        <v>2.6666666666666665</v>
      </c>
      <c r="P290" s="1">
        <v>1.9753086419753085</v>
      </c>
      <c r="Q290" s="1">
        <v>66.741931034482761</v>
      </c>
      <c r="R290" s="1">
        <f t="shared" si="111"/>
        <v>4488.3948620689653</v>
      </c>
      <c r="S290" s="15">
        <f t="shared" si="87"/>
        <v>44.29</v>
      </c>
      <c r="T290" s="7">
        <f t="shared" si="88"/>
        <v>109.39</v>
      </c>
      <c r="U290">
        <f t="shared" si="95"/>
        <v>0</v>
      </c>
      <c r="V290">
        <f t="shared" si="96"/>
        <v>0</v>
      </c>
      <c r="W290">
        <f t="shared" si="97"/>
        <v>44.29</v>
      </c>
      <c r="X290">
        <f t="shared" si="98"/>
        <v>109.39</v>
      </c>
      <c r="Y290">
        <f t="shared" si="105"/>
        <v>600.6773793103448</v>
      </c>
      <c r="Z290">
        <f t="shared" si="106"/>
        <v>800.90317241379307</v>
      </c>
      <c r="AA290">
        <f t="shared" si="107"/>
        <v>1001.1289655172415</v>
      </c>
      <c r="AB290">
        <f t="shared" si="108"/>
        <v>1481.1703044827586</v>
      </c>
      <c r="AC290">
        <f t="shared" si="109"/>
        <v>1974.8937393103447</v>
      </c>
      <c r="AD290">
        <f t="shared" si="110"/>
        <v>2468.6171741379312</v>
      </c>
      <c r="AE290">
        <f t="shared" si="99"/>
        <v>514.38737931034484</v>
      </c>
      <c r="AF290">
        <f t="shared" si="100"/>
        <v>714.61317241379311</v>
      </c>
      <c r="AG290">
        <f t="shared" si="101"/>
        <v>914.83896551724149</v>
      </c>
      <c r="AH290">
        <f t="shared" si="102"/>
        <v>1268.0403044827585</v>
      </c>
      <c r="AI290">
        <f t="shared" si="103"/>
        <v>1761.7637393103446</v>
      </c>
      <c r="AJ290">
        <f t="shared" si="104"/>
        <v>2255.4871741379311</v>
      </c>
      <c r="AO290" t="e">
        <f>_xlfn.CONCAT(A290," ",B290," ",C290," ",#REF!," ",E290," ",F290," ",G290," ",H290," ",I290," ",N290," ",O290," ",P290," ",Q290," ",R290," ",AE290," ",AF290," ",AG290," ",AH290," ",AI290," ",AJ290)</f>
        <v>#REF!</v>
      </c>
    </row>
    <row r="291" spans="1:41" x14ac:dyDescent="0.35">
      <c r="A291" s="1" t="s">
        <v>21</v>
      </c>
      <c r="B291" s="1">
        <v>2021</v>
      </c>
      <c r="C291" s="1">
        <v>6</v>
      </c>
      <c r="D291" s="1">
        <v>110</v>
      </c>
      <c r="E291" s="2">
        <v>1</v>
      </c>
      <c r="F291" s="1">
        <v>10</v>
      </c>
      <c r="G291" s="7">
        <v>100</v>
      </c>
      <c r="H291" s="1" t="s">
        <v>17</v>
      </c>
      <c r="I291" s="1" t="s">
        <v>29</v>
      </c>
      <c r="J291" s="7">
        <v>150</v>
      </c>
      <c r="K291" s="7">
        <f t="shared" si="85"/>
        <v>326.08695652173913</v>
      </c>
      <c r="L291" s="7">
        <f t="shared" si="86"/>
        <v>366.10671936758894</v>
      </c>
      <c r="M291" s="7" t="s">
        <v>14</v>
      </c>
      <c r="N291" s="1">
        <v>3.7837837837837842</v>
      </c>
      <c r="O291" s="1">
        <v>2.8571428571428572</v>
      </c>
      <c r="P291" s="1">
        <v>3.6036036036036041</v>
      </c>
      <c r="Q291" s="1">
        <v>72.542253793103455</v>
      </c>
      <c r="R291" s="1">
        <f t="shared" si="111"/>
        <v>4878.466567586207</v>
      </c>
      <c r="S291" s="15">
        <f t="shared" si="87"/>
        <v>44.29</v>
      </c>
      <c r="T291" s="7">
        <f t="shared" si="88"/>
        <v>109.39</v>
      </c>
      <c r="U291">
        <f t="shared" si="95"/>
        <v>42</v>
      </c>
      <c r="V291">
        <f t="shared" si="96"/>
        <v>103.74</v>
      </c>
      <c r="W291">
        <f t="shared" si="97"/>
        <v>86.289999999999992</v>
      </c>
      <c r="X291">
        <f t="shared" si="98"/>
        <v>213.13</v>
      </c>
      <c r="Y291">
        <f t="shared" si="105"/>
        <v>652.88028413793108</v>
      </c>
      <c r="Z291">
        <f t="shared" si="106"/>
        <v>870.50704551724152</v>
      </c>
      <c r="AA291">
        <f t="shared" si="107"/>
        <v>1088.1338068965517</v>
      </c>
      <c r="AB291">
        <f t="shared" si="108"/>
        <v>1609.8939673034483</v>
      </c>
      <c r="AC291">
        <f t="shared" si="109"/>
        <v>2146.525289737931</v>
      </c>
      <c r="AD291">
        <f t="shared" si="110"/>
        <v>2683.156612172414</v>
      </c>
      <c r="AE291">
        <f t="shared" si="99"/>
        <v>566.59028413793112</v>
      </c>
      <c r="AF291">
        <f t="shared" si="100"/>
        <v>784.21704551724156</v>
      </c>
      <c r="AG291">
        <f t="shared" si="101"/>
        <v>1001.8438068965518</v>
      </c>
      <c r="AH291">
        <f t="shared" si="102"/>
        <v>1396.7639673034482</v>
      </c>
      <c r="AI291">
        <f t="shared" si="103"/>
        <v>1933.3952897379309</v>
      </c>
      <c r="AJ291">
        <f t="shared" si="104"/>
        <v>2470.0266121724139</v>
      </c>
      <c r="AO291" t="e">
        <f>_xlfn.CONCAT(A291," ",B291," ",C291," ",#REF!," ",E291," ",F291," ",G291," ",H291," ",I291," ",N291," ",O291," ",P291," ",Q291," ",R291," ",AE291," ",AF291," ",AG291," ",AH291," ",AI291," ",AJ291)</f>
        <v>#REF!</v>
      </c>
    </row>
    <row r="292" spans="1:41" x14ac:dyDescent="0.35">
      <c r="A292" s="1" t="s">
        <v>21</v>
      </c>
      <c r="B292" s="1">
        <v>2021</v>
      </c>
      <c r="C292" s="1">
        <v>6</v>
      </c>
      <c r="D292" s="15">
        <v>111</v>
      </c>
      <c r="E292" s="2">
        <v>1</v>
      </c>
      <c r="F292" s="1">
        <v>11</v>
      </c>
      <c r="G292" s="7">
        <v>100</v>
      </c>
      <c r="H292" s="1" t="s">
        <v>17</v>
      </c>
      <c r="I292" s="1" t="s">
        <v>30</v>
      </c>
      <c r="J292" s="7">
        <v>150</v>
      </c>
      <c r="K292" s="7">
        <f t="shared" si="85"/>
        <v>326.08695652173913</v>
      </c>
      <c r="L292" s="7">
        <f t="shared" si="86"/>
        <v>366.10671936758894</v>
      </c>
      <c r="M292" s="7" t="s">
        <v>17</v>
      </c>
      <c r="N292" s="1">
        <v>2.8571428571428572</v>
      </c>
      <c r="O292" s="1">
        <v>2.75</v>
      </c>
      <c r="P292" s="1">
        <v>2.6190476190476191</v>
      </c>
      <c r="Q292" s="1">
        <v>72.087293793103456</v>
      </c>
      <c r="R292" s="1">
        <f t="shared" si="111"/>
        <v>4847.8705075862072</v>
      </c>
      <c r="S292" s="15">
        <f t="shared" si="87"/>
        <v>44.29</v>
      </c>
      <c r="T292" s="7">
        <f t="shared" si="88"/>
        <v>109.39</v>
      </c>
      <c r="U292">
        <f t="shared" si="95"/>
        <v>42</v>
      </c>
      <c r="V292">
        <f t="shared" si="96"/>
        <v>103.74</v>
      </c>
      <c r="W292">
        <f t="shared" si="97"/>
        <v>86.289999999999992</v>
      </c>
      <c r="X292">
        <f t="shared" si="98"/>
        <v>213.13</v>
      </c>
      <c r="Y292">
        <f t="shared" si="105"/>
        <v>648.78564413793106</v>
      </c>
      <c r="Z292">
        <f t="shared" si="106"/>
        <v>865.04752551724141</v>
      </c>
      <c r="AA292">
        <f t="shared" si="107"/>
        <v>1081.3094068965518</v>
      </c>
      <c r="AB292">
        <f t="shared" si="108"/>
        <v>1599.7972675034484</v>
      </c>
      <c r="AC292">
        <f t="shared" si="109"/>
        <v>2133.0630233379311</v>
      </c>
      <c r="AD292">
        <f t="shared" si="110"/>
        <v>2666.3287791724142</v>
      </c>
      <c r="AE292">
        <f t="shared" si="99"/>
        <v>562.49564413793109</v>
      </c>
      <c r="AF292">
        <f t="shared" si="100"/>
        <v>778.75752551724145</v>
      </c>
      <c r="AG292">
        <f t="shared" si="101"/>
        <v>995.0194068965518</v>
      </c>
      <c r="AH292">
        <f t="shared" si="102"/>
        <v>1386.6672675034483</v>
      </c>
      <c r="AI292">
        <f t="shared" si="103"/>
        <v>1919.933023337931</v>
      </c>
      <c r="AJ292">
        <f t="shared" si="104"/>
        <v>2453.1987791724141</v>
      </c>
      <c r="AO292" t="e">
        <f>_xlfn.CONCAT(A292," ",B292," ",C292," ",#REF!," ",E292," ",F292," ",G292," ",H292," ",I292," ",N292," ",O292," ",P292," ",Q292," ",R292," ",AE292," ",AF292," ",AG292," ",AH292," ",AI292," ",AJ292)</f>
        <v>#REF!</v>
      </c>
    </row>
    <row r="293" spans="1:41" x14ac:dyDescent="0.35">
      <c r="A293" s="1" t="s">
        <v>21</v>
      </c>
      <c r="B293" s="1">
        <v>2021</v>
      </c>
      <c r="C293" s="1">
        <v>6</v>
      </c>
      <c r="D293" s="15">
        <v>112</v>
      </c>
      <c r="E293" s="2">
        <v>1</v>
      </c>
      <c r="F293" s="1">
        <v>15</v>
      </c>
      <c r="G293" s="7">
        <v>160</v>
      </c>
      <c r="H293" s="1" t="s">
        <v>17</v>
      </c>
      <c r="I293" s="1" t="s">
        <v>30</v>
      </c>
      <c r="J293" s="7">
        <v>150</v>
      </c>
      <c r="K293" s="7">
        <f t="shared" si="85"/>
        <v>326.08695652173913</v>
      </c>
      <c r="L293" s="7">
        <f t="shared" si="86"/>
        <v>366.10671936758894</v>
      </c>
      <c r="M293" s="7" t="s">
        <v>17</v>
      </c>
      <c r="N293" s="1">
        <v>0.67796610169491522</v>
      </c>
      <c r="O293" s="1">
        <v>0</v>
      </c>
      <c r="P293" s="1">
        <v>0</v>
      </c>
      <c r="Q293" s="1">
        <v>72.903918620689652</v>
      </c>
      <c r="R293" s="1">
        <f t="shared" si="111"/>
        <v>4902.7885272413787</v>
      </c>
      <c r="S293" s="15">
        <f t="shared" si="87"/>
        <v>70.86</v>
      </c>
      <c r="T293" s="7">
        <f t="shared" si="88"/>
        <v>175.02</v>
      </c>
      <c r="U293">
        <f t="shared" si="95"/>
        <v>42</v>
      </c>
      <c r="V293">
        <f t="shared" si="96"/>
        <v>103.74</v>
      </c>
      <c r="W293">
        <f t="shared" si="97"/>
        <v>112.86</v>
      </c>
      <c r="X293">
        <f t="shared" si="98"/>
        <v>278.76</v>
      </c>
      <c r="Y293">
        <f t="shared" si="105"/>
        <v>656.13526758620685</v>
      </c>
      <c r="Z293">
        <f t="shared" si="106"/>
        <v>874.84702344827588</v>
      </c>
      <c r="AA293">
        <f t="shared" si="107"/>
        <v>1093.5587793103448</v>
      </c>
      <c r="AB293">
        <f t="shared" si="108"/>
        <v>1617.9202139896549</v>
      </c>
      <c r="AC293">
        <f t="shared" si="109"/>
        <v>2157.2269519862066</v>
      </c>
      <c r="AD293">
        <f t="shared" si="110"/>
        <v>2696.5336899827585</v>
      </c>
      <c r="AE293">
        <f t="shared" si="99"/>
        <v>569.84526758620689</v>
      </c>
      <c r="AF293">
        <f t="shared" si="100"/>
        <v>788.55702344827591</v>
      </c>
      <c r="AG293">
        <f t="shared" si="101"/>
        <v>1007.2687793103448</v>
      </c>
      <c r="AH293">
        <f t="shared" si="102"/>
        <v>1404.7902139896551</v>
      </c>
      <c r="AI293">
        <f t="shared" si="103"/>
        <v>1944.0969519862065</v>
      </c>
      <c r="AJ293">
        <f t="shared" si="104"/>
        <v>2483.4036899827584</v>
      </c>
      <c r="AO293" t="e">
        <f>_xlfn.CONCAT(A293," ",B293," ",C293," ",#REF!," ",E293," ",F293," ",G293," ",H293," ",I293," ",N293," ",O293," ",P293," ",Q293," ",R293," ",AE293," ",AF293," ",AG293," ",AH293," ",AI293," ",AJ293)</f>
        <v>#REF!</v>
      </c>
    </row>
    <row r="294" spans="1:41" x14ac:dyDescent="0.35">
      <c r="A294" s="1" t="s">
        <v>21</v>
      </c>
      <c r="B294" s="1">
        <v>2021</v>
      </c>
      <c r="C294" s="1">
        <v>6</v>
      </c>
      <c r="D294" s="1">
        <v>113</v>
      </c>
      <c r="E294" s="2">
        <v>1</v>
      </c>
      <c r="F294" s="1">
        <v>4</v>
      </c>
      <c r="G294" s="7">
        <v>100</v>
      </c>
      <c r="H294" s="1" t="s">
        <v>16</v>
      </c>
      <c r="I294" s="1" t="s">
        <v>28</v>
      </c>
      <c r="J294" s="7" t="s">
        <v>14</v>
      </c>
      <c r="K294" s="7" t="str">
        <f t="shared" si="85"/>
        <v>.</v>
      </c>
      <c r="L294" s="7" t="str">
        <f t="shared" si="86"/>
        <v>.</v>
      </c>
      <c r="M294" s="7" t="s">
        <v>14</v>
      </c>
      <c r="N294" s="1">
        <v>0</v>
      </c>
      <c r="O294" s="1">
        <v>0</v>
      </c>
      <c r="P294" s="1">
        <v>0</v>
      </c>
      <c r="Q294" s="1">
        <v>79.914074482758636</v>
      </c>
      <c r="R294" s="1">
        <f t="shared" si="111"/>
        <v>5374.2215089655183</v>
      </c>
      <c r="S294" s="15">
        <f t="shared" si="87"/>
        <v>44.29</v>
      </c>
      <c r="T294" s="7">
        <f t="shared" si="88"/>
        <v>109.39</v>
      </c>
      <c r="U294">
        <f t="shared" si="95"/>
        <v>17.875</v>
      </c>
      <c r="V294">
        <f t="shared" si="96"/>
        <v>44.15</v>
      </c>
      <c r="W294">
        <f t="shared" si="97"/>
        <v>62.164999999999999</v>
      </c>
      <c r="X294">
        <f t="shared" si="98"/>
        <v>153.54</v>
      </c>
      <c r="Y294">
        <f t="shared" si="105"/>
        <v>719.22667034482777</v>
      </c>
      <c r="Z294">
        <f t="shared" si="106"/>
        <v>958.96889379310369</v>
      </c>
      <c r="AA294">
        <f t="shared" si="107"/>
        <v>1198.7111172413795</v>
      </c>
      <c r="AB294">
        <f t="shared" si="108"/>
        <v>1773.4930979586211</v>
      </c>
      <c r="AC294">
        <f t="shared" si="109"/>
        <v>2364.6574639448281</v>
      </c>
      <c r="AD294">
        <f t="shared" si="110"/>
        <v>2955.8218299310352</v>
      </c>
      <c r="AE294">
        <f t="shared" si="99"/>
        <v>632.9366703448278</v>
      </c>
      <c r="AF294">
        <f t="shared" si="100"/>
        <v>872.67889379310373</v>
      </c>
      <c r="AG294">
        <f t="shared" si="101"/>
        <v>1112.4211172413795</v>
      </c>
      <c r="AH294">
        <f t="shared" si="102"/>
        <v>1560.363097958621</v>
      </c>
      <c r="AI294">
        <f t="shared" si="103"/>
        <v>2151.527463944828</v>
      </c>
      <c r="AJ294">
        <f t="shared" si="104"/>
        <v>2742.691829931035</v>
      </c>
      <c r="AO294" t="e">
        <f>_xlfn.CONCAT(A294," ",B294," ",C294," ",#REF!," ",E294," ",F294," ",G294," ",H294," ",I294," ",N294," ",O294," ",P294," ",Q294," ",R294," ",AE294," ",AF294," ",AG294," ",AH294," ",AI294," ",AJ294)</f>
        <v>#REF!</v>
      </c>
    </row>
    <row r="295" spans="1:41" x14ac:dyDescent="0.35">
      <c r="A295" s="1" t="s">
        <v>21</v>
      </c>
      <c r="B295" s="1">
        <v>2021</v>
      </c>
      <c r="C295" s="1">
        <v>6</v>
      </c>
      <c r="D295" s="1">
        <v>114</v>
      </c>
      <c r="E295" s="2">
        <v>1</v>
      </c>
      <c r="F295" s="1">
        <v>7</v>
      </c>
      <c r="G295" s="7">
        <v>160</v>
      </c>
      <c r="H295" s="1" t="s">
        <v>16</v>
      </c>
      <c r="I295" s="1" t="s">
        <v>30</v>
      </c>
      <c r="J295" s="7" t="s">
        <v>14</v>
      </c>
      <c r="K295" s="7" t="str">
        <f t="shared" si="85"/>
        <v>.</v>
      </c>
      <c r="L295" s="7" t="str">
        <f t="shared" si="86"/>
        <v>.</v>
      </c>
      <c r="M295" s="7" t="s">
        <v>17</v>
      </c>
      <c r="N295" s="1">
        <v>0</v>
      </c>
      <c r="O295" s="1">
        <v>0</v>
      </c>
      <c r="P295" s="1">
        <v>0</v>
      </c>
      <c r="Q295" s="1" t="s">
        <v>14</v>
      </c>
      <c r="R295" s="1" t="s">
        <v>14</v>
      </c>
      <c r="S295" s="15">
        <f t="shared" si="87"/>
        <v>70.86</v>
      </c>
      <c r="T295" s="7">
        <f t="shared" si="88"/>
        <v>175.02</v>
      </c>
      <c r="U295">
        <f t="shared" si="95"/>
        <v>42</v>
      </c>
      <c r="V295">
        <f t="shared" si="96"/>
        <v>103.74</v>
      </c>
      <c r="W295">
        <f t="shared" si="97"/>
        <v>112.86</v>
      </c>
      <c r="X295">
        <f t="shared" si="98"/>
        <v>278.76</v>
      </c>
      <c r="Y295" s="15" t="s">
        <v>14</v>
      </c>
      <c r="Z295" s="15" t="s">
        <v>14</v>
      </c>
      <c r="AA295" s="15" t="s">
        <v>14</v>
      </c>
      <c r="AB295" s="15" t="s">
        <v>14</v>
      </c>
      <c r="AC295" s="15" t="s">
        <v>14</v>
      </c>
      <c r="AD295" s="15" t="s">
        <v>14</v>
      </c>
      <c r="AE295" t="s">
        <v>14</v>
      </c>
      <c r="AF295" t="s">
        <v>14</v>
      </c>
      <c r="AG295" t="s">
        <v>14</v>
      </c>
      <c r="AH295" t="s">
        <v>14</v>
      </c>
      <c r="AI295" t="s">
        <v>14</v>
      </c>
      <c r="AJ295" t="s">
        <v>14</v>
      </c>
      <c r="AO295" t="e">
        <f>_xlfn.CONCAT(A295," ",B295," ",C295," ",#REF!," ",E295," ",F295," ",G295," ",H295," ",I295," ",N295," ",O295," ",P295," ",Q295," ",R295," ",AE295," ",AF295," ",AG295," ",AH295," ",AI295," ",AJ295)</f>
        <v>#REF!</v>
      </c>
    </row>
    <row r="296" spans="1:41" x14ac:dyDescent="0.35">
      <c r="A296" s="1" t="s">
        <v>21</v>
      </c>
      <c r="B296" s="1">
        <v>2021</v>
      </c>
      <c r="C296" s="1">
        <v>6</v>
      </c>
      <c r="D296" s="1">
        <v>115</v>
      </c>
      <c r="E296" s="2">
        <v>1</v>
      </c>
      <c r="F296" s="1">
        <v>2</v>
      </c>
      <c r="G296" s="7">
        <v>100</v>
      </c>
      <c r="H296" s="1" t="s">
        <v>16</v>
      </c>
      <c r="I296" s="1" t="s">
        <v>29</v>
      </c>
      <c r="J296" s="7" t="s">
        <v>14</v>
      </c>
      <c r="K296" s="7" t="str">
        <f t="shared" si="85"/>
        <v>.</v>
      </c>
      <c r="L296" s="7" t="str">
        <f t="shared" si="86"/>
        <v>.</v>
      </c>
      <c r="M296" s="7" t="s">
        <v>14</v>
      </c>
      <c r="N296" s="1">
        <v>0</v>
      </c>
      <c r="O296" s="1">
        <v>0</v>
      </c>
      <c r="P296" s="1">
        <v>0</v>
      </c>
      <c r="Q296" s="1" t="s">
        <v>14</v>
      </c>
      <c r="R296" s="1" t="s">
        <v>14</v>
      </c>
      <c r="S296" s="15">
        <f t="shared" si="87"/>
        <v>44.29</v>
      </c>
      <c r="T296" s="7">
        <f t="shared" si="88"/>
        <v>109.39</v>
      </c>
      <c r="U296">
        <f t="shared" si="95"/>
        <v>42</v>
      </c>
      <c r="V296">
        <f t="shared" si="96"/>
        <v>103.74</v>
      </c>
      <c r="W296">
        <f t="shared" si="97"/>
        <v>86.289999999999992</v>
      </c>
      <c r="X296">
        <f t="shared" si="98"/>
        <v>213.13</v>
      </c>
      <c r="Y296" s="15" t="s">
        <v>14</v>
      </c>
      <c r="Z296" s="15" t="s">
        <v>14</v>
      </c>
      <c r="AA296" s="15" t="s">
        <v>14</v>
      </c>
      <c r="AB296" s="15" t="s">
        <v>14</v>
      </c>
      <c r="AC296" s="15" t="s">
        <v>14</v>
      </c>
      <c r="AD296" s="15" t="s">
        <v>14</v>
      </c>
      <c r="AE296" t="s">
        <v>14</v>
      </c>
      <c r="AF296" t="s">
        <v>14</v>
      </c>
      <c r="AG296" t="s">
        <v>14</v>
      </c>
      <c r="AH296" t="s">
        <v>14</v>
      </c>
      <c r="AI296" t="s">
        <v>14</v>
      </c>
      <c r="AJ296" t="s">
        <v>14</v>
      </c>
      <c r="AO296" t="e">
        <f>_xlfn.CONCAT(A296," ",B296," ",C296," ",#REF!," ",E296," ",F296," ",G296," ",H296," ",I296," ",N296," ",O296," ",P296," ",Q296," ",R296," ",AE296," ",AF296," ",AG296," ",AH296," ",AI296," ",AJ296)</f>
        <v>#REF!</v>
      </c>
    </row>
    <row r="297" spans="1:41" x14ac:dyDescent="0.35">
      <c r="A297" s="1" t="s">
        <v>21</v>
      </c>
      <c r="B297" s="1">
        <v>2021</v>
      </c>
      <c r="C297" s="1">
        <v>6</v>
      </c>
      <c r="D297" s="1">
        <v>116</v>
      </c>
      <c r="E297" s="2">
        <v>1</v>
      </c>
      <c r="F297" s="1">
        <v>5</v>
      </c>
      <c r="G297" s="7">
        <v>160</v>
      </c>
      <c r="H297" s="1" t="s">
        <v>16</v>
      </c>
      <c r="I297" s="1" t="s">
        <v>27</v>
      </c>
      <c r="J297" s="7" t="s">
        <v>14</v>
      </c>
      <c r="K297" s="7" t="str">
        <f t="shared" si="85"/>
        <v>.</v>
      </c>
      <c r="L297" s="7" t="str">
        <f t="shared" si="86"/>
        <v>.</v>
      </c>
      <c r="M297" s="7" t="s">
        <v>14</v>
      </c>
      <c r="N297" s="1">
        <v>0.6872852233676976</v>
      </c>
      <c r="O297" s="1">
        <v>0</v>
      </c>
      <c r="P297" s="1">
        <v>0</v>
      </c>
      <c r="Q297" s="1">
        <v>74.145628965517247</v>
      </c>
      <c r="R297" s="1">
        <f t="shared" ref="R297:R328" si="112">Q297*67.25</f>
        <v>4986.2935479310345</v>
      </c>
      <c r="S297" s="15">
        <f t="shared" si="87"/>
        <v>70.86</v>
      </c>
      <c r="T297" s="7">
        <f t="shared" si="88"/>
        <v>175.02</v>
      </c>
      <c r="U297">
        <f t="shared" si="95"/>
        <v>0</v>
      </c>
      <c r="V297">
        <f t="shared" si="96"/>
        <v>0</v>
      </c>
      <c r="W297">
        <f t="shared" si="97"/>
        <v>70.86</v>
      </c>
      <c r="X297">
        <f t="shared" si="98"/>
        <v>175.02</v>
      </c>
      <c r="Y297">
        <f t="shared" ref="Y297:Y360" si="113">$Q297*9</f>
        <v>667.31066068965526</v>
      </c>
      <c r="Z297">
        <f t="shared" ref="Z297:Z360" si="114">$Q297*12</f>
        <v>889.74754758620702</v>
      </c>
      <c r="AA297">
        <f t="shared" ref="AA297:AA360" si="115">$Q297*15</f>
        <v>1112.1844344827587</v>
      </c>
      <c r="AB297">
        <f t="shared" ref="AB297:AB360" si="116">$R297*0.33</f>
        <v>1645.4768708172414</v>
      </c>
      <c r="AC297">
        <f t="shared" ref="AC297:AC360" si="117">$R297*0.44</f>
        <v>2193.9691610896552</v>
      </c>
      <c r="AD297">
        <f t="shared" ref="AD297:AD360" si="118">$R297*0.55</f>
        <v>2742.4614513620691</v>
      </c>
      <c r="AE297">
        <f t="shared" si="99"/>
        <v>581.0206606896553</v>
      </c>
      <c r="AF297">
        <f t="shared" si="100"/>
        <v>803.45754758620706</v>
      </c>
      <c r="AG297">
        <f t="shared" si="101"/>
        <v>1025.8944344827587</v>
      </c>
      <c r="AH297">
        <f t="shared" si="102"/>
        <v>1432.3468708172413</v>
      </c>
      <c r="AI297">
        <f t="shared" si="103"/>
        <v>1980.8391610896551</v>
      </c>
      <c r="AJ297">
        <f t="shared" si="104"/>
        <v>2529.3314513620689</v>
      </c>
      <c r="AO297" t="e">
        <f>_xlfn.CONCAT(A297," ",B297," ",C297," ",#REF!," ",E297," ",F297," ",G297," ",H297," ",I297," ",N297," ",O297," ",P297," ",Q297," ",R297," ",AE297," ",AF297," ",AG297," ",AH297," ",AI297," ",AJ297)</f>
        <v>#REF!</v>
      </c>
    </row>
    <row r="298" spans="1:41" x14ac:dyDescent="0.35">
      <c r="A298" s="1" t="s">
        <v>21</v>
      </c>
      <c r="B298" s="1">
        <v>2021</v>
      </c>
      <c r="C298" s="1">
        <v>6</v>
      </c>
      <c r="D298" s="1">
        <v>201</v>
      </c>
      <c r="E298" s="2">
        <v>2</v>
      </c>
      <c r="F298" s="1">
        <v>16</v>
      </c>
      <c r="G298" s="7">
        <v>160</v>
      </c>
      <c r="H298" s="1" t="s">
        <v>17</v>
      </c>
      <c r="I298" s="1" t="s">
        <v>28</v>
      </c>
      <c r="J298" s="7">
        <v>150</v>
      </c>
      <c r="K298" s="7">
        <f t="shared" si="85"/>
        <v>326.08695652173913</v>
      </c>
      <c r="L298" s="7">
        <f t="shared" si="86"/>
        <v>366.10671936758894</v>
      </c>
      <c r="M298" s="7" t="s">
        <v>14</v>
      </c>
      <c r="N298" s="1">
        <v>0</v>
      </c>
      <c r="O298" s="1">
        <v>0</v>
      </c>
      <c r="P298" s="1">
        <v>0</v>
      </c>
      <c r="Q298" s="1">
        <v>69.980892413793114</v>
      </c>
      <c r="R298" s="1">
        <f t="shared" si="112"/>
        <v>4706.2150148275869</v>
      </c>
      <c r="S298" s="15">
        <f t="shared" si="87"/>
        <v>70.86</v>
      </c>
      <c r="T298" s="7">
        <f t="shared" si="88"/>
        <v>175.02</v>
      </c>
      <c r="U298">
        <f t="shared" si="95"/>
        <v>17.875</v>
      </c>
      <c r="V298">
        <f t="shared" si="96"/>
        <v>44.15</v>
      </c>
      <c r="W298">
        <f t="shared" si="97"/>
        <v>88.734999999999999</v>
      </c>
      <c r="X298">
        <f t="shared" si="98"/>
        <v>219.17000000000002</v>
      </c>
      <c r="Y298">
        <f t="shared" si="113"/>
        <v>629.82803172413799</v>
      </c>
      <c r="Z298">
        <f t="shared" si="114"/>
        <v>839.77070896551731</v>
      </c>
      <c r="AA298">
        <f t="shared" si="115"/>
        <v>1049.7133862068968</v>
      </c>
      <c r="AB298">
        <f t="shared" si="116"/>
        <v>1553.0509548931038</v>
      </c>
      <c r="AC298">
        <f t="shared" si="117"/>
        <v>2070.7346065241381</v>
      </c>
      <c r="AD298">
        <f t="shared" si="118"/>
        <v>2588.4182581551731</v>
      </c>
      <c r="AE298">
        <f t="shared" si="99"/>
        <v>543.53803172413802</v>
      </c>
      <c r="AF298">
        <f t="shared" si="100"/>
        <v>753.48070896551735</v>
      </c>
      <c r="AG298">
        <f t="shared" si="101"/>
        <v>963.42338620689679</v>
      </c>
      <c r="AH298">
        <f t="shared" si="102"/>
        <v>1339.920954893104</v>
      </c>
      <c r="AI298">
        <f t="shared" si="103"/>
        <v>1857.604606524138</v>
      </c>
      <c r="AJ298">
        <f t="shared" si="104"/>
        <v>2375.288258155173</v>
      </c>
      <c r="AO298" t="e">
        <f>_xlfn.CONCAT(A298," ",B298," ",C298," ",#REF!," ",E298," ",F298," ",G298," ",H298," ",I298," ",N298," ",O298," ",P298," ",Q298," ",R298," ",AE298," ",AF298," ",AG298," ",AH298," ",AI298," ",AJ298)</f>
        <v>#REF!</v>
      </c>
    </row>
    <row r="299" spans="1:41" x14ac:dyDescent="0.35">
      <c r="A299" s="1" t="s">
        <v>21</v>
      </c>
      <c r="B299" s="1">
        <v>2021</v>
      </c>
      <c r="C299" s="1">
        <v>6</v>
      </c>
      <c r="D299" s="1">
        <v>202</v>
      </c>
      <c r="E299" s="2">
        <v>2</v>
      </c>
      <c r="F299" s="1">
        <v>13</v>
      </c>
      <c r="G299" s="7">
        <v>160</v>
      </c>
      <c r="H299" s="1" t="s">
        <v>17</v>
      </c>
      <c r="I299" s="1" t="s">
        <v>27</v>
      </c>
      <c r="J299" s="7">
        <v>150</v>
      </c>
      <c r="K299" s="7">
        <f t="shared" si="85"/>
        <v>326.08695652173913</v>
      </c>
      <c r="L299" s="7">
        <f t="shared" si="86"/>
        <v>366.10671936758894</v>
      </c>
      <c r="M299" s="7" t="s">
        <v>14</v>
      </c>
      <c r="N299" s="1">
        <v>5.5970149253731343</v>
      </c>
      <c r="O299" s="1">
        <v>2.5714285714285716</v>
      </c>
      <c r="P299" s="1">
        <v>4.797441364605544</v>
      </c>
      <c r="Q299" s="1">
        <v>69.792132413793112</v>
      </c>
      <c r="R299" s="1">
        <f t="shared" si="112"/>
        <v>4693.5209048275865</v>
      </c>
      <c r="S299" s="15">
        <f t="shared" si="87"/>
        <v>70.86</v>
      </c>
      <c r="T299" s="7">
        <f t="shared" si="88"/>
        <v>175.02</v>
      </c>
      <c r="U299">
        <f t="shared" si="95"/>
        <v>0</v>
      </c>
      <c r="V299">
        <f t="shared" si="96"/>
        <v>0</v>
      </c>
      <c r="W299">
        <f t="shared" si="97"/>
        <v>70.86</v>
      </c>
      <c r="X299">
        <f t="shared" si="98"/>
        <v>175.02</v>
      </c>
      <c r="Y299">
        <f t="shared" si="113"/>
        <v>628.12919172413797</v>
      </c>
      <c r="Z299">
        <f t="shared" si="114"/>
        <v>837.50558896551729</v>
      </c>
      <c r="AA299">
        <f t="shared" si="115"/>
        <v>1046.8819862068967</v>
      </c>
      <c r="AB299">
        <f t="shared" si="116"/>
        <v>1548.8618985931037</v>
      </c>
      <c r="AC299">
        <f t="shared" si="117"/>
        <v>2065.1491981241379</v>
      </c>
      <c r="AD299">
        <f t="shared" si="118"/>
        <v>2581.4364976551728</v>
      </c>
      <c r="AE299">
        <f t="shared" si="99"/>
        <v>541.839191724138</v>
      </c>
      <c r="AF299">
        <f t="shared" si="100"/>
        <v>751.21558896551733</v>
      </c>
      <c r="AG299">
        <f t="shared" si="101"/>
        <v>960.59198620689676</v>
      </c>
      <c r="AH299">
        <f t="shared" si="102"/>
        <v>1335.7318985931038</v>
      </c>
      <c r="AI299">
        <f t="shared" si="103"/>
        <v>1852.0191981241378</v>
      </c>
      <c r="AJ299">
        <f t="shared" si="104"/>
        <v>2368.3064976551727</v>
      </c>
      <c r="AO299" t="e">
        <f>_xlfn.CONCAT(A299," ",B299," ",C299," ",#REF!," ",E299," ",F299," ",G299," ",H299," ",I299," ",N299," ",O299," ",P299," ",Q299," ",R299," ",AE299," ",AF299," ",AG299," ",AH299," ",AI299," ",AJ299)</f>
        <v>#REF!</v>
      </c>
    </row>
    <row r="300" spans="1:41" x14ac:dyDescent="0.35">
      <c r="A300" s="1" t="s">
        <v>21</v>
      </c>
      <c r="B300" s="1">
        <v>2021</v>
      </c>
      <c r="C300" s="1">
        <v>6</v>
      </c>
      <c r="D300" s="1">
        <v>203</v>
      </c>
      <c r="E300" s="2">
        <v>2</v>
      </c>
      <c r="F300" s="1">
        <v>15</v>
      </c>
      <c r="G300" s="7">
        <v>160</v>
      </c>
      <c r="H300" s="1" t="s">
        <v>17</v>
      </c>
      <c r="I300" s="1" t="s">
        <v>30</v>
      </c>
      <c r="J300" s="7">
        <v>150</v>
      </c>
      <c r="K300" s="7">
        <f t="shared" si="85"/>
        <v>326.08695652173913</v>
      </c>
      <c r="L300" s="7">
        <f t="shared" si="86"/>
        <v>366.10671936758894</v>
      </c>
      <c r="M300" s="7" t="s">
        <v>17</v>
      </c>
      <c r="N300" s="1">
        <v>2.0270270270270272</v>
      </c>
      <c r="O300" s="1">
        <v>2.4</v>
      </c>
      <c r="P300" s="1">
        <v>1.6216216216216217</v>
      </c>
      <c r="Q300" s="1">
        <v>72.220143448275863</v>
      </c>
      <c r="R300" s="1">
        <f t="shared" si="112"/>
        <v>4856.8046468965522</v>
      </c>
      <c r="S300" s="15">
        <f t="shared" si="87"/>
        <v>70.86</v>
      </c>
      <c r="T300" s="7">
        <f t="shared" si="88"/>
        <v>175.02</v>
      </c>
      <c r="U300">
        <f t="shared" si="95"/>
        <v>42</v>
      </c>
      <c r="V300">
        <f t="shared" si="96"/>
        <v>103.74</v>
      </c>
      <c r="W300">
        <f t="shared" si="97"/>
        <v>112.86</v>
      </c>
      <c r="X300">
        <f t="shared" si="98"/>
        <v>278.76</v>
      </c>
      <c r="Y300">
        <f t="shared" si="113"/>
        <v>649.98129103448275</v>
      </c>
      <c r="Z300">
        <f t="shared" si="114"/>
        <v>866.64172137931041</v>
      </c>
      <c r="AA300">
        <f t="shared" si="115"/>
        <v>1083.302151724138</v>
      </c>
      <c r="AB300">
        <f t="shared" si="116"/>
        <v>1602.7455334758622</v>
      </c>
      <c r="AC300">
        <f t="shared" si="117"/>
        <v>2136.9940446344831</v>
      </c>
      <c r="AD300">
        <f t="shared" si="118"/>
        <v>2671.2425557931037</v>
      </c>
      <c r="AE300">
        <f t="shared" si="99"/>
        <v>563.69129103448279</v>
      </c>
      <c r="AF300">
        <f t="shared" si="100"/>
        <v>780.35172137931045</v>
      </c>
      <c r="AG300">
        <f t="shared" si="101"/>
        <v>997.01215172413799</v>
      </c>
      <c r="AH300">
        <f t="shared" si="102"/>
        <v>1389.6155334758623</v>
      </c>
      <c r="AI300">
        <f t="shared" si="103"/>
        <v>1923.864044634483</v>
      </c>
      <c r="AJ300">
        <f t="shared" si="104"/>
        <v>2458.1125557931036</v>
      </c>
      <c r="AO300" t="e">
        <f>_xlfn.CONCAT(A300," ",B300," ",C300," ",#REF!," ",E300," ",F300," ",G300," ",H300," ",I300," ",N300," ",O300," ",P300," ",Q300," ",R300," ",AE300," ",AF300," ",AG300," ",AH300," ",AI300," ",AJ300)</f>
        <v>#REF!</v>
      </c>
    </row>
    <row r="301" spans="1:41" x14ac:dyDescent="0.35">
      <c r="A301" s="1" t="s">
        <v>21</v>
      </c>
      <c r="B301" s="1">
        <v>2021</v>
      </c>
      <c r="C301" s="1">
        <v>6</v>
      </c>
      <c r="D301" s="1">
        <v>204</v>
      </c>
      <c r="E301" s="2">
        <v>2</v>
      </c>
      <c r="F301" s="1">
        <v>9</v>
      </c>
      <c r="G301" s="7">
        <v>100</v>
      </c>
      <c r="H301" s="1" t="s">
        <v>17</v>
      </c>
      <c r="I301" s="1" t="s">
        <v>27</v>
      </c>
      <c r="J301" s="7">
        <v>150</v>
      </c>
      <c r="K301" s="7">
        <f t="shared" si="85"/>
        <v>326.08695652173913</v>
      </c>
      <c r="L301" s="7">
        <f t="shared" si="86"/>
        <v>366.10671936758894</v>
      </c>
      <c r="M301" s="7" t="s">
        <v>14</v>
      </c>
      <c r="N301" s="1">
        <v>0</v>
      </c>
      <c r="O301" s="1">
        <v>0</v>
      </c>
      <c r="P301" s="1">
        <v>0</v>
      </c>
      <c r="Q301" s="1">
        <v>71.727798620689654</v>
      </c>
      <c r="R301" s="1">
        <f t="shared" si="112"/>
        <v>4823.6944572413795</v>
      </c>
      <c r="S301" s="15">
        <f t="shared" si="87"/>
        <v>44.29</v>
      </c>
      <c r="T301" s="7">
        <f t="shared" si="88"/>
        <v>109.39</v>
      </c>
      <c r="U301">
        <f t="shared" si="95"/>
        <v>0</v>
      </c>
      <c r="V301">
        <f t="shared" si="96"/>
        <v>0</v>
      </c>
      <c r="W301">
        <f t="shared" si="97"/>
        <v>44.29</v>
      </c>
      <c r="X301">
        <f t="shared" si="98"/>
        <v>109.39</v>
      </c>
      <c r="Y301">
        <f t="shared" si="113"/>
        <v>645.5501875862069</v>
      </c>
      <c r="Z301">
        <f t="shared" si="114"/>
        <v>860.73358344827579</v>
      </c>
      <c r="AA301">
        <f t="shared" si="115"/>
        <v>1075.9169793103449</v>
      </c>
      <c r="AB301">
        <f t="shared" si="116"/>
        <v>1591.8191708896552</v>
      </c>
      <c r="AC301">
        <f t="shared" si="117"/>
        <v>2122.4255611862068</v>
      </c>
      <c r="AD301">
        <f t="shared" si="118"/>
        <v>2653.0319514827588</v>
      </c>
      <c r="AE301">
        <f t="shared" si="99"/>
        <v>559.26018758620694</v>
      </c>
      <c r="AF301">
        <f t="shared" si="100"/>
        <v>774.44358344827583</v>
      </c>
      <c r="AG301">
        <f t="shared" si="101"/>
        <v>989.62697931034495</v>
      </c>
      <c r="AH301">
        <f t="shared" si="102"/>
        <v>1378.6891708896551</v>
      </c>
      <c r="AI301">
        <f t="shared" si="103"/>
        <v>1909.2955611862067</v>
      </c>
      <c r="AJ301">
        <f t="shared" si="104"/>
        <v>2439.9019514827587</v>
      </c>
      <c r="AO301" t="e">
        <f>_xlfn.CONCAT(A301," ",B301," ",C301," ",#REF!," ",E301," ",F301," ",G301," ",H301," ",I301," ",N301," ",O301," ",P301," ",Q301," ",R301," ",AE301," ",AF301," ",AG301," ",AH301," ",AI301," ",AJ301)</f>
        <v>#REF!</v>
      </c>
    </row>
    <row r="302" spans="1:41" x14ac:dyDescent="0.35">
      <c r="A302" s="1" t="s">
        <v>21</v>
      </c>
      <c r="B302" s="1">
        <v>2021</v>
      </c>
      <c r="C302" s="1">
        <v>6</v>
      </c>
      <c r="D302" s="7">
        <v>205</v>
      </c>
      <c r="E302" s="2">
        <v>2</v>
      </c>
      <c r="F302" s="7">
        <v>6</v>
      </c>
      <c r="G302" s="7">
        <v>160</v>
      </c>
      <c r="H302" s="1" t="s">
        <v>16</v>
      </c>
      <c r="I302" s="1" t="s">
        <v>29</v>
      </c>
      <c r="J302" s="7" t="s">
        <v>14</v>
      </c>
      <c r="K302" s="7" t="str">
        <f t="shared" si="85"/>
        <v>.</v>
      </c>
      <c r="L302" s="7" t="str">
        <f t="shared" si="86"/>
        <v>.</v>
      </c>
      <c r="M302" s="7" t="s">
        <v>14</v>
      </c>
      <c r="N302" s="1">
        <v>0</v>
      </c>
      <c r="O302" s="1">
        <v>0</v>
      </c>
      <c r="P302" s="1">
        <v>0</v>
      </c>
      <c r="Q302" s="1">
        <v>70.883468965517253</v>
      </c>
      <c r="R302" s="1">
        <f t="shared" si="112"/>
        <v>4766.9132879310355</v>
      </c>
      <c r="S302" s="15">
        <f t="shared" si="87"/>
        <v>70.86</v>
      </c>
      <c r="T302" s="7">
        <f t="shared" si="88"/>
        <v>175.02</v>
      </c>
      <c r="U302">
        <f t="shared" si="95"/>
        <v>42</v>
      </c>
      <c r="V302">
        <f t="shared" si="96"/>
        <v>103.74</v>
      </c>
      <c r="W302">
        <f t="shared" si="97"/>
        <v>112.86</v>
      </c>
      <c r="X302">
        <f t="shared" si="98"/>
        <v>278.76</v>
      </c>
      <c r="Y302">
        <f t="shared" si="113"/>
        <v>637.95122068965532</v>
      </c>
      <c r="Z302">
        <f t="shared" si="114"/>
        <v>850.60162758620709</v>
      </c>
      <c r="AA302">
        <f t="shared" si="115"/>
        <v>1063.2520344827587</v>
      </c>
      <c r="AB302">
        <f t="shared" si="116"/>
        <v>1573.0813850172417</v>
      </c>
      <c r="AC302">
        <f t="shared" si="117"/>
        <v>2097.4418466896554</v>
      </c>
      <c r="AD302">
        <f t="shared" si="118"/>
        <v>2621.8023083620697</v>
      </c>
      <c r="AE302">
        <f t="shared" si="99"/>
        <v>551.66122068965535</v>
      </c>
      <c r="AF302">
        <f t="shared" si="100"/>
        <v>764.31162758620712</v>
      </c>
      <c r="AG302">
        <f t="shared" si="101"/>
        <v>976.96203448275878</v>
      </c>
      <c r="AH302">
        <f t="shared" si="102"/>
        <v>1359.9513850172416</v>
      </c>
      <c r="AI302">
        <f t="shared" si="103"/>
        <v>1884.3118466896553</v>
      </c>
      <c r="AJ302">
        <f t="shared" si="104"/>
        <v>2408.6723083620695</v>
      </c>
      <c r="AO302" t="e">
        <f>_xlfn.CONCAT(A302," ",B302," ",C302," ",#REF!," ",E302," ",F302," ",G302," ",H302," ",I302," ",N302," ",O302," ",P302," ",Q302," ",R302," ",AE302," ",AF302," ",AG302," ",AH302," ",AI302," ",AJ302)</f>
        <v>#REF!</v>
      </c>
    </row>
    <row r="303" spans="1:41" x14ac:dyDescent="0.35">
      <c r="A303" s="1" t="s">
        <v>21</v>
      </c>
      <c r="B303" s="1">
        <v>2021</v>
      </c>
      <c r="C303" s="1">
        <v>6</v>
      </c>
      <c r="D303" s="7">
        <v>206</v>
      </c>
      <c r="E303" s="2">
        <v>2</v>
      </c>
      <c r="F303" s="7">
        <v>8</v>
      </c>
      <c r="G303" s="7">
        <v>160</v>
      </c>
      <c r="H303" s="1" t="s">
        <v>16</v>
      </c>
      <c r="I303" s="1" t="s">
        <v>28</v>
      </c>
      <c r="J303" s="7" t="s">
        <v>14</v>
      </c>
      <c r="K303" s="7" t="str">
        <f t="shared" si="85"/>
        <v>.</v>
      </c>
      <c r="L303" s="7" t="str">
        <f t="shared" si="86"/>
        <v>.</v>
      </c>
      <c r="M303" s="7" t="s">
        <v>14</v>
      </c>
      <c r="N303" s="1">
        <v>0</v>
      </c>
      <c r="O303" s="1">
        <v>0</v>
      </c>
      <c r="P303" s="1">
        <v>0</v>
      </c>
      <c r="Q303" s="1">
        <v>65.68998206896552</v>
      </c>
      <c r="R303" s="1">
        <f t="shared" si="112"/>
        <v>4417.6512941379315</v>
      </c>
      <c r="S303" s="15">
        <f t="shared" si="87"/>
        <v>70.86</v>
      </c>
      <c r="T303" s="7">
        <f t="shared" si="88"/>
        <v>175.02</v>
      </c>
      <c r="U303">
        <f t="shared" si="95"/>
        <v>17.875</v>
      </c>
      <c r="V303">
        <f t="shared" si="96"/>
        <v>44.15</v>
      </c>
      <c r="W303">
        <f t="shared" si="97"/>
        <v>88.734999999999999</v>
      </c>
      <c r="X303">
        <f t="shared" si="98"/>
        <v>219.17000000000002</v>
      </c>
      <c r="Y303">
        <f t="shared" si="113"/>
        <v>591.20983862068965</v>
      </c>
      <c r="Z303">
        <f t="shared" si="114"/>
        <v>788.27978482758624</v>
      </c>
      <c r="AA303">
        <f t="shared" si="115"/>
        <v>985.34973103448283</v>
      </c>
      <c r="AB303">
        <f t="shared" si="116"/>
        <v>1457.8249270655174</v>
      </c>
      <c r="AC303">
        <f t="shared" si="117"/>
        <v>1943.7665694206898</v>
      </c>
      <c r="AD303">
        <f t="shared" si="118"/>
        <v>2429.7082117758623</v>
      </c>
      <c r="AE303">
        <f t="shared" si="99"/>
        <v>504.91983862068969</v>
      </c>
      <c r="AF303">
        <f t="shared" si="100"/>
        <v>701.98978482758628</v>
      </c>
      <c r="AG303">
        <f t="shared" si="101"/>
        <v>899.05973103448287</v>
      </c>
      <c r="AH303">
        <f t="shared" si="102"/>
        <v>1244.6949270655173</v>
      </c>
      <c r="AI303">
        <f t="shared" si="103"/>
        <v>1730.6365694206897</v>
      </c>
      <c r="AJ303">
        <f t="shared" si="104"/>
        <v>2216.5782117758622</v>
      </c>
      <c r="AO303" t="e">
        <f>_xlfn.CONCAT(A303," ",B303," ",C303," ",#REF!," ",E303," ",F303," ",G303," ",H303," ",I303," ",N303," ",O303," ",P303," ",Q303," ",R303," ",AE303," ",AF303," ",AG303," ",AH303," ",AI303," ",AJ303)</f>
        <v>#REF!</v>
      </c>
    </row>
    <row r="304" spans="1:41" x14ac:dyDescent="0.35">
      <c r="A304" s="1" t="s">
        <v>21</v>
      </c>
      <c r="B304" s="1">
        <v>2021</v>
      </c>
      <c r="C304" s="1">
        <v>6</v>
      </c>
      <c r="D304" s="15">
        <v>207</v>
      </c>
      <c r="E304" s="2">
        <v>2</v>
      </c>
      <c r="F304" s="7">
        <v>4</v>
      </c>
      <c r="G304" s="7">
        <v>100</v>
      </c>
      <c r="H304" s="1" t="s">
        <v>16</v>
      </c>
      <c r="I304" s="1" t="s">
        <v>28</v>
      </c>
      <c r="J304" s="7" t="s">
        <v>14</v>
      </c>
      <c r="K304" s="7" t="str">
        <f t="shared" si="85"/>
        <v>.</v>
      </c>
      <c r="L304" s="7" t="str">
        <f t="shared" si="86"/>
        <v>.</v>
      </c>
      <c r="M304" s="7" t="s">
        <v>14</v>
      </c>
      <c r="N304" s="1">
        <v>0</v>
      </c>
      <c r="O304" s="1">
        <v>0</v>
      </c>
      <c r="P304" s="1">
        <v>0</v>
      </c>
      <c r="Q304" s="1">
        <v>63.734037931034472</v>
      </c>
      <c r="R304" s="1">
        <f t="shared" si="112"/>
        <v>4286.1140508620683</v>
      </c>
      <c r="S304" s="15">
        <f t="shared" si="87"/>
        <v>44.29</v>
      </c>
      <c r="T304" s="7">
        <f t="shared" si="88"/>
        <v>109.39</v>
      </c>
      <c r="U304">
        <f t="shared" si="95"/>
        <v>17.875</v>
      </c>
      <c r="V304">
        <f t="shared" si="96"/>
        <v>44.15</v>
      </c>
      <c r="W304">
        <f t="shared" si="97"/>
        <v>62.164999999999999</v>
      </c>
      <c r="X304">
        <f t="shared" si="98"/>
        <v>153.54</v>
      </c>
      <c r="Y304">
        <f t="shared" si="113"/>
        <v>573.60634137931027</v>
      </c>
      <c r="Z304">
        <f t="shared" si="114"/>
        <v>764.80845517241369</v>
      </c>
      <c r="AA304">
        <f t="shared" si="115"/>
        <v>956.01056896551711</v>
      </c>
      <c r="AB304">
        <f t="shared" si="116"/>
        <v>1414.4176367844825</v>
      </c>
      <c r="AC304">
        <f t="shared" si="117"/>
        <v>1885.8901823793101</v>
      </c>
      <c r="AD304">
        <f t="shared" si="118"/>
        <v>2357.3627279741377</v>
      </c>
      <c r="AE304">
        <f t="shared" si="99"/>
        <v>487.3163413793103</v>
      </c>
      <c r="AF304">
        <f t="shared" si="100"/>
        <v>678.51845517241372</v>
      </c>
      <c r="AG304">
        <f t="shared" si="101"/>
        <v>869.72056896551715</v>
      </c>
      <c r="AH304">
        <f t="shared" si="102"/>
        <v>1201.2876367844824</v>
      </c>
      <c r="AI304">
        <f t="shared" si="103"/>
        <v>1672.7601823793102</v>
      </c>
      <c r="AJ304">
        <f t="shared" si="104"/>
        <v>2144.2327279741376</v>
      </c>
      <c r="AO304" t="e">
        <f>_xlfn.CONCAT(A304," ",B304," ",C304," ",#REF!," ",E304," ",F304," ",G304," ",H304," ",I304," ",N304," ",O304," ",P304," ",Q304," ",R304," ",AE304," ",AF304," ",AG304," ",AH304," ",AI304," ",AJ304)</f>
        <v>#REF!</v>
      </c>
    </row>
    <row r="305" spans="1:41" x14ac:dyDescent="0.35">
      <c r="A305" s="1" t="s">
        <v>21</v>
      </c>
      <c r="B305" s="1">
        <v>2021</v>
      </c>
      <c r="C305" s="1">
        <v>6</v>
      </c>
      <c r="D305" s="15">
        <v>208</v>
      </c>
      <c r="E305" s="2">
        <v>2</v>
      </c>
      <c r="F305" s="7">
        <v>7</v>
      </c>
      <c r="G305" s="7">
        <v>160</v>
      </c>
      <c r="H305" s="1" t="s">
        <v>16</v>
      </c>
      <c r="I305" s="1" t="s">
        <v>30</v>
      </c>
      <c r="J305" s="7" t="s">
        <v>14</v>
      </c>
      <c r="K305" s="7" t="str">
        <f t="shared" si="85"/>
        <v>.</v>
      </c>
      <c r="L305" s="7" t="str">
        <f t="shared" si="86"/>
        <v>.</v>
      </c>
      <c r="M305" s="7" t="s">
        <v>17</v>
      </c>
      <c r="N305" s="1">
        <v>0</v>
      </c>
      <c r="O305" s="1">
        <v>0</v>
      </c>
      <c r="P305" s="1">
        <v>0</v>
      </c>
      <c r="Q305" s="1">
        <v>65.117360000000005</v>
      </c>
      <c r="R305" s="1">
        <f t="shared" si="112"/>
        <v>4379.14246</v>
      </c>
      <c r="S305" s="15">
        <f t="shared" si="87"/>
        <v>70.86</v>
      </c>
      <c r="T305" s="7">
        <f t="shared" si="88"/>
        <v>175.02</v>
      </c>
      <c r="U305">
        <f t="shared" si="95"/>
        <v>42</v>
      </c>
      <c r="V305">
        <f t="shared" si="96"/>
        <v>103.74</v>
      </c>
      <c r="W305">
        <f t="shared" si="97"/>
        <v>112.86</v>
      </c>
      <c r="X305">
        <f t="shared" si="98"/>
        <v>278.76</v>
      </c>
      <c r="Y305">
        <f t="shared" si="113"/>
        <v>586.05624</v>
      </c>
      <c r="Z305">
        <f t="shared" si="114"/>
        <v>781.40832</v>
      </c>
      <c r="AA305">
        <f t="shared" si="115"/>
        <v>976.76040000000012</v>
      </c>
      <c r="AB305">
        <f t="shared" si="116"/>
        <v>1445.1170118</v>
      </c>
      <c r="AC305">
        <f t="shared" si="117"/>
        <v>1926.8226824000001</v>
      </c>
      <c r="AD305">
        <f t="shared" si="118"/>
        <v>2408.5283530000002</v>
      </c>
      <c r="AE305">
        <f t="shared" si="99"/>
        <v>499.76624000000004</v>
      </c>
      <c r="AF305">
        <f t="shared" si="100"/>
        <v>695.11832000000004</v>
      </c>
      <c r="AG305">
        <f t="shared" si="101"/>
        <v>890.47040000000015</v>
      </c>
      <c r="AH305">
        <f t="shared" si="102"/>
        <v>1231.9870117999999</v>
      </c>
      <c r="AI305">
        <f t="shared" si="103"/>
        <v>1713.6926824000002</v>
      </c>
      <c r="AJ305">
        <f t="shared" si="104"/>
        <v>2195.398353</v>
      </c>
      <c r="AO305" t="e">
        <f>_xlfn.CONCAT(A305," ",B305," ",C305," ",#REF!," ",E305," ",F305," ",G305," ",H305," ",I305," ",N305," ",O305," ",P305," ",Q305," ",R305," ",AE305," ",AF305," ",AG305," ",AH305," ",AI305," ",AJ305)</f>
        <v>#REF!</v>
      </c>
    </row>
    <row r="306" spans="1:41" x14ac:dyDescent="0.35">
      <c r="A306" s="1" t="s">
        <v>21</v>
      </c>
      <c r="B306" s="1">
        <v>2021</v>
      </c>
      <c r="C306" s="1">
        <v>6</v>
      </c>
      <c r="D306" s="7">
        <v>209</v>
      </c>
      <c r="E306" s="2">
        <v>2</v>
      </c>
      <c r="F306" s="7">
        <v>11</v>
      </c>
      <c r="G306" s="7">
        <v>100</v>
      </c>
      <c r="H306" s="1" t="s">
        <v>17</v>
      </c>
      <c r="I306" s="1" t="s">
        <v>30</v>
      </c>
      <c r="J306" s="7">
        <v>150</v>
      </c>
      <c r="K306" s="7">
        <f t="shared" si="85"/>
        <v>326.08695652173913</v>
      </c>
      <c r="L306" s="7">
        <f t="shared" si="86"/>
        <v>366.10671936758894</v>
      </c>
      <c r="M306" s="7" t="s">
        <v>17</v>
      </c>
      <c r="N306" s="1">
        <v>0.67567567567567566</v>
      </c>
      <c r="O306" s="1">
        <v>0</v>
      </c>
      <c r="P306" s="1">
        <v>0</v>
      </c>
      <c r="Q306" s="1">
        <v>63.596264827586197</v>
      </c>
      <c r="R306" s="1">
        <f t="shared" si="112"/>
        <v>4276.8488096551719</v>
      </c>
      <c r="S306" s="15">
        <f t="shared" si="87"/>
        <v>44.29</v>
      </c>
      <c r="T306" s="7">
        <f t="shared" si="88"/>
        <v>109.39</v>
      </c>
      <c r="U306">
        <f t="shared" si="95"/>
        <v>42</v>
      </c>
      <c r="V306">
        <f t="shared" si="96"/>
        <v>103.74</v>
      </c>
      <c r="W306">
        <f t="shared" si="97"/>
        <v>86.289999999999992</v>
      </c>
      <c r="X306">
        <f t="shared" si="98"/>
        <v>213.13</v>
      </c>
      <c r="Y306">
        <f t="shared" si="113"/>
        <v>572.36638344827577</v>
      </c>
      <c r="Z306">
        <f t="shared" si="114"/>
        <v>763.15517793103436</v>
      </c>
      <c r="AA306">
        <f t="shared" si="115"/>
        <v>953.94397241379295</v>
      </c>
      <c r="AB306">
        <f t="shared" si="116"/>
        <v>1411.3601071862067</v>
      </c>
      <c r="AC306">
        <f t="shared" si="117"/>
        <v>1881.8134762482757</v>
      </c>
      <c r="AD306">
        <f t="shared" si="118"/>
        <v>2352.2668453103447</v>
      </c>
      <c r="AE306">
        <f t="shared" si="99"/>
        <v>486.07638344827581</v>
      </c>
      <c r="AF306">
        <f t="shared" si="100"/>
        <v>676.8651779310344</v>
      </c>
      <c r="AG306">
        <f t="shared" si="101"/>
        <v>867.65397241379299</v>
      </c>
      <c r="AH306">
        <f t="shared" si="102"/>
        <v>1198.2301071862066</v>
      </c>
      <c r="AI306">
        <f t="shared" si="103"/>
        <v>1668.6834762482758</v>
      </c>
      <c r="AJ306">
        <f t="shared" si="104"/>
        <v>2139.1368453103446</v>
      </c>
      <c r="AO306" t="e">
        <f>_xlfn.CONCAT(A306," ",B306," ",C306," ",#REF!," ",E306," ",F306," ",G306," ",H306," ",I306," ",N306," ",O306," ",P306," ",Q306," ",R306," ",AE306," ",AF306," ",AG306," ",AH306," ",AI306," ",AJ306)</f>
        <v>#REF!</v>
      </c>
    </row>
    <row r="307" spans="1:41" x14ac:dyDescent="0.35">
      <c r="A307" s="1" t="s">
        <v>21</v>
      </c>
      <c r="B307" s="1">
        <v>2021</v>
      </c>
      <c r="C307" s="1">
        <v>6</v>
      </c>
      <c r="D307" s="7">
        <v>210</v>
      </c>
      <c r="E307" s="2">
        <v>2</v>
      </c>
      <c r="F307" s="7">
        <v>14</v>
      </c>
      <c r="G307" s="7">
        <v>160</v>
      </c>
      <c r="H307" s="1" t="s">
        <v>17</v>
      </c>
      <c r="I307" s="1" t="s">
        <v>29</v>
      </c>
      <c r="J307" s="7">
        <v>150</v>
      </c>
      <c r="K307" s="7">
        <f t="shared" si="85"/>
        <v>326.08695652173913</v>
      </c>
      <c r="L307" s="7">
        <f t="shared" si="86"/>
        <v>366.10671936758894</v>
      </c>
      <c r="M307" s="7" t="s">
        <v>14</v>
      </c>
      <c r="N307" s="1">
        <v>1.0273972602739725</v>
      </c>
      <c r="O307" s="1">
        <v>3</v>
      </c>
      <c r="P307" s="1">
        <v>1.0273972602739725</v>
      </c>
      <c r="Q307" s="1">
        <v>79.893713103448263</v>
      </c>
      <c r="R307" s="1">
        <f t="shared" si="112"/>
        <v>5372.852206206896</v>
      </c>
      <c r="S307" s="15">
        <f t="shared" si="87"/>
        <v>70.86</v>
      </c>
      <c r="T307" s="7">
        <f t="shared" si="88"/>
        <v>175.02</v>
      </c>
      <c r="U307">
        <f t="shared" si="95"/>
        <v>42</v>
      </c>
      <c r="V307">
        <f t="shared" si="96"/>
        <v>103.74</v>
      </c>
      <c r="W307">
        <f t="shared" si="97"/>
        <v>112.86</v>
      </c>
      <c r="X307">
        <f t="shared" si="98"/>
        <v>278.76</v>
      </c>
      <c r="Y307">
        <f t="shared" si="113"/>
        <v>719.04341793103436</v>
      </c>
      <c r="Z307">
        <f t="shared" si="114"/>
        <v>958.72455724137922</v>
      </c>
      <c r="AA307">
        <f t="shared" si="115"/>
        <v>1198.4056965517238</v>
      </c>
      <c r="AB307">
        <f t="shared" si="116"/>
        <v>1773.0412280482758</v>
      </c>
      <c r="AC307">
        <f t="shared" si="117"/>
        <v>2364.0549707310342</v>
      </c>
      <c r="AD307">
        <f t="shared" si="118"/>
        <v>2955.0687134137929</v>
      </c>
      <c r="AE307">
        <f t="shared" si="99"/>
        <v>632.75341793103439</v>
      </c>
      <c r="AF307">
        <f t="shared" si="100"/>
        <v>872.43455724137925</v>
      </c>
      <c r="AG307">
        <f t="shared" si="101"/>
        <v>1112.1156965517239</v>
      </c>
      <c r="AH307">
        <f t="shared" si="102"/>
        <v>1559.9112280482759</v>
      </c>
      <c r="AI307">
        <f t="shared" si="103"/>
        <v>2150.9249707310341</v>
      </c>
      <c r="AJ307">
        <f t="shared" si="104"/>
        <v>2741.9387134137928</v>
      </c>
      <c r="AO307" t="e">
        <f>_xlfn.CONCAT(A307," ",B307," ",C307," ",#REF!," ",E307," ",F307," ",G307," ",H307," ",I307," ",N307," ",O307," ",P307," ",Q307," ",R307," ",AE307," ",AF307," ",AG307," ",AH307," ",AI307," ",AJ307)</f>
        <v>#REF!</v>
      </c>
    </row>
    <row r="308" spans="1:41" x14ac:dyDescent="0.35">
      <c r="A308" s="1" t="s">
        <v>21</v>
      </c>
      <c r="B308" s="1">
        <v>2021</v>
      </c>
      <c r="C308" s="1">
        <v>6</v>
      </c>
      <c r="D308" s="7">
        <v>211</v>
      </c>
      <c r="E308" s="2">
        <v>2</v>
      </c>
      <c r="F308" s="7">
        <v>12</v>
      </c>
      <c r="G308" s="7">
        <v>100</v>
      </c>
      <c r="H308" s="1" t="s">
        <v>17</v>
      </c>
      <c r="I308" s="1" t="s">
        <v>28</v>
      </c>
      <c r="J308" s="7">
        <v>150</v>
      </c>
      <c r="K308" s="7">
        <f t="shared" si="85"/>
        <v>326.08695652173913</v>
      </c>
      <c r="L308" s="7">
        <f t="shared" si="86"/>
        <v>366.10671936758894</v>
      </c>
      <c r="M308" s="7" t="s">
        <v>14</v>
      </c>
      <c r="N308" s="1">
        <v>0</v>
      </c>
      <c r="O308" s="1">
        <v>0</v>
      </c>
      <c r="P308" s="1">
        <v>0</v>
      </c>
      <c r="Q308" s="1">
        <v>72.399306896551735</v>
      </c>
      <c r="R308" s="1">
        <f t="shared" si="112"/>
        <v>4868.8533887931044</v>
      </c>
      <c r="S308" s="15">
        <f t="shared" si="87"/>
        <v>44.29</v>
      </c>
      <c r="T308" s="7">
        <f t="shared" si="88"/>
        <v>109.39</v>
      </c>
      <c r="U308">
        <f t="shared" si="95"/>
        <v>17.875</v>
      </c>
      <c r="V308">
        <f t="shared" si="96"/>
        <v>44.15</v>
      </c>
      <c r="W308">
        <f t="shared" si="97"/>
        <v>62.164999999999999</v>
      </c>
      <c r="X308">
        <f t="shared" si="98"/>
        <v>153.54</v>
      </c>
      <c r="Y308">
        <f t="shared" si="113"/>
        <v>651.59376206896559</v>
      </c>
      <c r="Z308">
        <f t="shared" si="114"/>
        <v>868.79168275862082</v>
      </c>
      <c r="AA308">
        <f t="shared" si="115"/>
        <v>1085.9896034482761</v>
      </c>
      <c r="AB308">
        <f t="shared" si="116"/>
        <v>1606.7216183017244</v>
      </c>
      <c r="AC308">
        <f t="shared" si="117"/>
        <v>2142.2954910689659</v>
      </c>
      <c r="AD308">
        <f t="shared" si="118"/>
        <v>2677.8693638362074</v>
      </c>
      <c r="AE308">
        <f t="shared" si="99"/>
        <v>565.30376206896563</v>
      </c>
      <c r="AF308">
        <f t="shared" si="100"/>
        <v>782.50168275862086</v>
      </c>
      <c r="AG308">
        <f t="shared" si="101"/>
        <v>999.69960344827609</v>
      </c>
      <c r="AH308">
        <f t="shared" si="102"/>
        <v>1393.5916183017243</v>
      </c>
      <c r="AI308">
        <f t="shared" si="103"/>
        <v>1929.1654910689658</v>
      </c>
      <c r="AJ308">
        <f t="shared" si="104"/>
        <v>2464.7393638362073</v>
      </c>
      <c r="AO308" t="e">
        <f>_xlfn.CONCAT(A308," ",B308," ",C308," ",#REF!," ",E308," ",F308," ",G308," ",H308," ",I308," ",N308," ",O308," ",P308," ",Q308," ",R308," ",AE308," ",AF308," ",AG308," ",AH308," ",AI308," ",AJ308)</f>
        <v>#REF!</v>
      </c>
    </row>
    <row r="309" spans="1:41" x14ac:dyDescent="0.35">
      <c r="A309" s="1" t="s">
        <v>21</v>
      </c>
      <c r="B309" s="1">
        <v>2021</v>
      </c>
      <c r="C309" s="1">
        <v>6</v>
      </c>
      <c r="D309" s="7">
        <v>212</v>
      </c>
      <c r="E309" s="2">
        <v>2</v>
      </c>
      <c r="F309" s="7">
        <v>10</v>
      </c>
      <c r="G309" s="7">
        <v>100</v>
      </c>
      <c r="H309" s="1" t="s">
        <v>17</v>
      </c>
      <c r="I309" s="1" t="s">
        <v>29</v>
      </c>
      <c r="J309" s="7">
        <v>150</v>
      </c>
      <c r="K309" s="7">
        <f t="shared" si="85"/>
        <v>326.08695652173913</v>
      </c>
      <c r="L309" s="7">
        <f t="shared" si="86"/>
        <v>366.10671936758894</v>
      </c>
      <c r="M309" s="7" t="s">
        <v>14</v>
      </c>
      <c r="N309" s="1">
        <v>0</v>
      </c>
      <c r="O309" s="1">
        <v>0</v>
      </c>
      <c r="P309" s="1">
        <v>0</v>
      </c>
      <c r="Q309" s="1">
        <v>69.246046896551718</v>
      </c>
      <c r="R309" s="1">
        <f t="shared" si="112"/>
        <v>4656.7966537931034</v>
      </c>
      <c r="S309" s="15">
        <f t="shared" si="87"/>
        <v>44.29</v>
      </c>
      <c r="T309" s="7">
        <f t="shared" si="88"/>
        <v>109.39</v>
      </c>
      <c r="U309">
        <f t="shared" si="95"/>
        <v>42</v>
      </c>
      <c r="V309">
        <f t="shared" si="96"/>
        <v>103.74</v>
      </c>
      <c r="W309">
        <f t="shared" si="97"/>
        <v>86.289999999999992</v>
      </c>
      <c r="X309">
        <f t="shared" si="98"/>
        <v>213.13</v>
      </c>
      <c r="Y309">
        <f t="shared" si="113"/>
        <v>623.2144220689654</v>
      </c>
      <c r="Z309">
        <f t="shared" si="114"/>
        <v>830.95256275862062</v>
      </c>
      <c r="AA309">
        <f t="shared" si="115"/>
        <v>1038.6907034482758</v>
      </c>
      <c r="AB309">
        <f t="shared" si="116"/>
        <v>1536.7428957517243</v>
      </c>
      <c r="AC309">
        <f t="shared" si="117"/>
        <v>2048.9905276689656</v>
      </c>
      <c r="AD309">
        <f t="shared" si="118"/>
        <v>2561.2381595862071</v>
      </c>
      <c r="AE309">
        <f t="shared" si="99"/>
        <v>536.92442206896544</v>
      </c>
      <c r="AF309">
        <f t="shared" si="100"/>
        <v>744.66256275862065</v>
      </c>
      <c r="AG309">
        <f t="shared" si="101"/>
        <v>952.40070344827586</v>
      </c>
      <c r="AH309">
        <f t="shared" si="102"/>
        <v>1323.6128957517244</v>
      </c>
      <c r="AI309">
        <f t="shared" si="103"/>
        <v>1835.8605276689655</v>
      </c>
      <c r="AJ309">
        <f t="shared" si="104"/>
        <v>2348.108159586207</v>
      </c>
      <c r="AO309" t="e">
        <f>_xlfn.CONCAT(A309," ",B309," ",C309," ",#REF!," ",E309," ",F309," ",G309," ",H309," ",I309," ",N309," ",O309," ",P309," ",Q309," ",R309," ",AE309," ",AF309," ",AG309," ",AH309," ",AI309," ",AJ309)</f>
        <v>#REF!</v>
      </c>
    </row>
    <row r="310" spans="1:41" x14ac:dyDescent="0.35">
      <c r="A310" s="1" t="s">
        <v>21</v>
      </c>
      <c r="B310" s="1">
        <v>2021</v>
      </c>
      <c r="C310" s="1">
        <v>6</v>
      </c>
      <c r="D310" s="7">
        <v>213</v>
      </c>
      <c r="E310" s="2">
        <v>2</v>
      </c>
      <c r="F310" s="7">
        <v>2</v>
      </c>
      <c r="G310" s="7">
        <v>100</v>
      </c>
      <c r="H310" s="1" t="s">
        <v>16</v>
      </c>
      <c r="I310" s="1" t="s">
        <v>29</v>
      </c>
      <c r="J310" s="7" t="s">
        <v>14</v>
      </c>
      <c r="K310" s="7" t="str">
        <f t="shared" si="85"/>
        <v>.</v>
      </c>
      <c r="L310" s="7" t="str">
        <f t="shared" si="86"/>
        <v>.</v>
      </c>
      <c r="M310" s="7" t="s">
        <v>14</v>
      </c>
      <c r="N310" s="1">
        <v>0</v>
      </c>
      <c r="O310" s="1">
        <v>0</v>
      </c>
      <c r="P310" s="1">
        <v>0</v>
      </c>
      <c r="Q310" s="1">
        <v>64.249664827586201</v>
      </c>
      <c r="R310" s="1">
        <f t="shared" si="112"/>
        <v>4320.7899596551724</v>
      </c>
      <c r="S310" s="15">
        <f t="shared" si="87"/>
        <v>44.29</v>
      </c>
      <c r="T310" s="7">
        <f t="shared" si="88"/>
        <v>109.39</v>
      </c>
      <c r="U310">
        <f t="shared" si="95"/>
        <v>42</v>
      </c>
      <c r="V310">
        <f t="shared" si="96"/>
        <v>103.74</v>
      </c>
      <c r="W310">
        <f t="shared" si="97"/>
        <v>86.289999999999992</v>
      </c>
      <c r="X310">
        <f t="shared" si="98"/>
        <v>213.13</v>
      </c>
      <c r="Y310">
        <f t="shared" si="113"/>
        <v>578.24698344827584</v>
      </c>
      <c r="Z310">
        <f t="shared" si="114"/>
        <v>770.99597793103442</v>
      </c>
      <c r="AA310">
        <f t="shared" si="115"/>
        <v>963.74497241379299</v>
      </c>
      <c r="AB310">
        <f t="shared" si="116"/>
        <v>1425.8606866862069</v>
      </c>
      <c r="AC310">
        <f t="shared" si="117"/>
        <v>1901.147582248276</v>
      </c>
      <c r="AD310">
        <f t="shared" si="118"/>
        <v>2376.434477810345</v>
      </c>
      <c r="AE310">
        <f t="shared" si="99"/>
        <v>491.95698344827588</v>
      </c>
      <c r="AF310">
        <f t="shared" si="100"/>
        <v>684.70597793103445</v>
      </c>
      <c r="AG310">
        <f t="shared" si="101"/>
        <v>877.45497241379303</v>
      </c>
      <c r="AH310">
        <f t="shared" si="102"/>
        <v>1212.7306866862068</v>
      </c>
      <c r="AI310">
        <f t="shared" si="103"/>
        <v>1688.0175822482761</v>
      </c>
      <c r="AJ310">
        <f t="shared" si="104"/>
        <v>2163.3044778103449</v>
      </c>
      <c r="AO310" t="e">
        <f>_xlfn.CONCAT(A310," ",B310," ",C310," ",#REF!," ",E310," ",F310," ",G310," ",H310," ",I310," ",N310," ",O310," ",P310," ",Q310," ",R310," ",AE310," ",AF310," ",AG310," ",AH310," ",AI310," ",AJ310)</f>
        <v>#REF!</v>
      </c>
    </row>
    <row r="311" spans="1:41" x14ac:dyDescent="0.35">
      <c r="A311" s="1" t="s">
        <v>21</v>
      </c>
      <c r="B311" s="1">
        <v>2021</v>
      </c>
      <c r="C311" s="1">
        <v>6</v>
      </c>
      <c r="D311" s="7">
        <v>214</v>
      </c>
      <c r="E311" s="2">
        <v>2</v>
      </c>
      <c r="F311" s="7">
        <v>1</v>
      </c>
      <c r="G311" s="7">
        <v>100</v>
      </c>
      <c r="H311" s="1" t="s">
        <v>16</v>
      </c>
      <c r="I311" s="1" t="s">
        <v>27</v>
      </c>
      <c r="J311" s="7" t="s">
        <v>14</v>
      </c>
      <c r="K311" s="7" t="str">
        <f t="shared" si="85"/>
        <v>.</v>
      </c>
      <c r="L311" s="7" t="str">
        <f t="shared" si="86"/>
        <v>.</v>
      </c>
      <c r="M311" s="7" t="s">
        <v>14</v>
      </c>
      <c r="N311" s="1">
        <v>0</v>
      </c>
      <c r="O311" s="1">
        <v>0</v>
      </c>
      <c r="P311" s="1">
        <v>0</v>
      </c>
      <c r="Q311" s="1">
        <v>69.535779310344822</v>
      </c>
      <c r="R311" s="1">
        <f t="shared" si="112"/>
        <v>4676.281158620689</v>
      </c>
      <c r="S311" s="15">
        <f t="shared" si="87"/>
        <v>44.29</v>
      </c>
      <c r="T311" s="7">
        <f t="shared" si="88"/>
        <v>109.39</v>
      </c>
      <c r="U311">
        <f t="shared" si="95"/>
        <v>0</v>
      </c>
      <c r="V311">
        <f t="shared" si="96"/>
        <v>0</v>
      </c>
      <c r="W311">
        <f t="shared" si="97"/>
        <v>44.29</v>
      </c>
      <c r="X311">
        <f t="shared" si="98"/>
        <v>109.39</v>
      </c>
      <c r="Y311">
        <f t="shared" si="113"/>
        <v>625.82201379310345</v>
      </c>
      <c r="Z311">
        <f t="shared" si="114"/>
        <v>834.42935172413786</v>
      </c>
      <c r="AA311">
        <f t="shared" si="115"/>
        <v>1043.0366896551723</v>
      </c>
      <c r="AB311">
        <f t="shared" si="116"/>
        <v>1543.1727823448275</v>
      </c>
      <c r="AC311">
        <f t="shared" si="117"/>
        <v>2057.563709793103</v>
      </c>
      <c r="AD311">
        <f t="shared" si="118"/>
        <v>2571.9546372413793</v>
      </c>
      <c r="AE311">
        <f t="shared" si="99"/>
        <v>539.53201379310349</v>
      </c>
      <c r="AF311">
        <f t="shared" si="100"/>
        <v>748.1393517241379</v>
      </c>
      <c r="AG311">
        <f t="shared" si="101"/>
        <v>956.7466896551723</v>
      </c>
      <c r="AH311">
        <f t="shared" si="102"/>
        <v>1330.0427823448276</v>
      </c>
      <c r="AI311">
        <f t="shared" si="103"/>
        <v>1844.4337097931029</v>
      </c>
      <c r="AJ311">
        <f t="shared" si="104"/>
        <v>2358.8246372413792</v>
      </c>
      <c r="AO311" t="e">
        <f>_xlfn.CONCAT(A311," ",B311," ",C311," ",#REF!," ",E311," ",F311," ",G311," ",H311," ",I311," ",N311," ",O311," ",P311," ",Q311," ",R311," ",AE311," ",AF311," ",AG311," ",AH311," ",AI311," ",AJ311)</f>
        <v>#REF!</v>
      </c>
    </row>
    <row r="312" spans="1:41" x14ac:dyDescent="0.35">
      <c r="A312" s="1" t="s">
        <v>21</v>
      </c>
      <c r="B312" s="1">
        <v>2021</v>
      </c>
      <c r="C312" s="1">
        <v>6</v>
      </c>
      <c r="D312" s="7">
        <v>215</v>
      </c>
      <c r="E312" s="2">
        <v>2</v>
      </c>
      <c r="F312" s="7">
        <v>3</v>
      </c>
      <c r="G312" s="7">
        <v>100</v>
      </c>
      <c r="H312" s="1" t="s">
        <v>16</v>
      </c>
      <c r="I312" s="1" t="s">
        <v>30</v>
      </c>
      <c r="J312" s="7" t="s">
        <v>14</v>
      </c>
      <c r="K312" s="7" t="str">
        <f t="shared" si="85"/>
        <v>.</v>
      </c>
      <c r="L312" s="7" t="str">
        <f t="shared" si="86"/>
        <v>.</v>
      </c>
      <c r="M312" s="7" t="s">
        <v>17</v>
      </c>
      <c r="N312" s="1">
        <v>0</v>
      </c>
      <c r="O312" s="1">
        <v>0</v>
      </c>
      <c r="P312" s="1">
        <v>0</v>
      </c>
      <c r="Q312" s="1">
        <v>66.792000000000002</v>
      </c>
      <c r="R312" s="1">
        <f t="shared" si="112"/>
        <v>4491.7619999999997</v>
      </c>
      <c r="S312" s="15">
        <f t="shared" si="87"/>
        <v>44.29</v>
      </c>
      <c r="T312" s="7">
        <f t="shared" si="88"/>
        <v>109.39</v>
      </c>
      <c r="U312">
        <f t="shared" si="95"/>
        <v>42</v>
      </c>
      <c r="V312">
        <f t="shared" si="96"/>
        <v>103.74</v>
      </c>
      <c r="W312">
        <f t="shared" si="97"/>
        <v>86.289999999999992</v>
      </c>
      <c r="X312">
        <f t="shared" si="98"/>
        <v>213.13</v>
      </c>
      <c r="Y312">
        <f t="shared" si="113"/>
        <v>601.12800000000004</v>
      </c>
      <c r="Z312">
        <f t="shared" si="114"/>
        <v>801.50400000000002</v>
      </c>
      <c r="AA312">
        <f t="shared" si="115"/>
        <v>1001.88</v>
      </c>
      <c r="AB312">
        <f t="shared" si="116"/>
        <v>1482.2814599999999</v>
      </c>
      <c r="AC312">
        <f t="shared" si="117"/>
        <v>1976.37528</v>
      </c>
      <c r="AD312">
        <f t="shared" si="118"/>
        <v>2470.4691000000003</v>
      </c>
      <c r="AE312">
        <f t="shared" si="99"/>
        <v>514.83800000000008</v>
      </c>
      <c r="AF312">
        <f t="shared" si="100"/>
        <v>715.21400000000006</v>
      </c>
      <c r="AG312">
        <f t="shared" si="101"/>
        <v>915.59</v>
      </c>
      <c r="AH312">
        <f t="shared" si="102"/>
        <v>1269.15146</v>
      </c>
      <c r="AI312">
        <f t="shared" si="103"/>
        <v>1763.2452800000001</v>
      </c>
      <c r="AJ312">
        <f t="shared" si="104"/>
        <v>2257.3391000000001</v>
      </c>
      <c r="AO312" t="e">
        <f>_xlfn.CONCAT(A312," ",B312," ",C312," ",#REF!," ",E312," ",F312," ",G312," ",H312," ",I312," ",N312," ",O312," ",P312," ",Q312," ",R312," ",AE312," ",AF312," ",AG312," ",AH312," ",AI312," ",AJ312)</f>
        <v>#REF!</v>
      </c>
    </row>
    <row r="313" spans="1:41" x14ac:dyDescent="0.35">
      <c r="A313" s="1" t="s">
        <v>21</v>
      </c>
      <c r="B313" s="1">
        <v>2021</v>
      </c>
      <c r="C313" s="1">
        <v>6</v>
      </c>
      <c r="D313" s="7">
        <v>216</v>
      </c>
      <c r="E313" s="2">
        <v>2</v>
      </c>
      <c r="F313" s="7">
        <v>5</v>
      </c>
      <c r="G313" s="7">
        <v>160</v>
      </c>
      <c r="H313" s="1" t="s">
        <v>16</v>
      </c>
      <c r="I313" s="1" t="s">
        <v>27</v>
      </c>
      <c r="J313" s="7" t="s">
        <v>14</v>
      </c>
      <c r="K313" s="7" t="str">
        <f t="shared" si="85"/>
        <v>.</v>
      </c>
      <c r="L313" s="7" t="str">
        <f t="shared" si="86"/>
        <v>.</v>
      </c>
      <c r="M313" s="7" t="s">
        <v>14</v>
      </c>
      <c r="N313" s="1">
        <v>0</v>
      </c>
      <c r="O313" s="1">
        <v>0</v>
      </c>
      <c r="P313" s="1">
        <v>0</v>
      </c>
      <c r="Q313" s="1">
        <v>69.905955862068978</v>
      </c>
      <c r="R313" s="1">
        <f t="shared" si="112"/>
        <v>4701.1755317241386</v>
      </c>
      <c r="S313" s="15">
        <f t="shared" si="87"/>
        <v>70.86</v>
      </c>
      <c r="T313" s="7">
        <f t="shared" si="88"/>
        <v>175.02</v>
      </c>
      <c r="U313">
        <f t="shared" si="95"/>
        <v>0</v>
      </c>
      <c r="V313">
        <f t="shared" si="96"/>
        <v>0</v>
      </c>
      <c r="W313">
        <f t="shared" si="97"/>
        <v>70.86</v>
      </c>
      <c r="X313">
        <f t="shared" si="98"/>
        <v>175.02</v>
      </c>
      <c r="Y313">
        <f t="shared" si="113"/>
        <v>629.15360275862076</v>
      </c>
      <c r="Z313">
        <f t="shared" si="114"/>
        <v>838.87147034482769</v>
      </c>
      <c r="AA313">
        <f t="shared" si="115"/>
        <v>1048.5893379310346</v>
      </c>
      <c r="AB313">
        <f t="shared" si="116"/>
        <v>1551.3879254689659</v>
      </c>
      <c r="AC313">
        <f t="shared" si="117"/>
        <v>2068.5172339586211</v>
      </c>
      <c r="AD313">
        <f t="shared" si="118"/>
        <v>2585.6465424482763</v>
      </c>
      <c r="AE313">
        <f t="shared" si="99"/>
        <v>542.8636027586208</v>
      </c>
      <c r="AF313">
        <f t="shared" si="100"/>
        <v>752.58147034482772</v>
      </c>
      <c r="AG313">
        <f t="shared" si="101"/>
        <v>962.29933793103464</v>
      </c>
      <c r="AH313">
        <f t="shared" si="102"/>
        <v>1338.2579254689658</v>
      </c>
      <c r="AI313">
        <f t="shared" si="103"/>
        <v>1855.387233958621</v>
      </c>
      <c r="AJ313">
        <f t="shared" si="104"/>
        <v>2372.5165424482761</v>
      </c>
      <c r="AO313" t="e">
        <f>_xlfn.CONCAT(A313," ",B313," ",C313," ",#REF!," ",E313," ",F313," ",G313," ",H313," ",I313," ",N313," ",O313," ",P313," ",Q313," ",R313," ",AE313," ",AF313," ",AG313," ",AH313," ",AI313," ",AJ313)</f>
        <v>#REF!</v>
      </c>
    </row>
    <row r="314" spans="1:41" x14ac:dyDescent="0.35">
      <c r="A314" s="1" t="s">
        <v>21</v>
      </c>
      <c r="B314" s="1">
        <v>2021</v>
      </c>
      <c r="C314" s="1">
        <v>6</v>
      </c>
      <c r="D314" s="7">
        <v>301</v>
      </c>
      <c r="E314" s="2">
        <v>3</v>
      </c>
      <c r="F314" s="7">
        <v>4</v>
      </c>
      <c r="G314" s="7">
        <v>100</v>
      </c>
      <c r="H314" s="1" t="s">
        <v>16</v>
      </c>
      <c r="I314" s="1" t="s">
        <v>28</v>
      </c>
      <c r="J314" s="7" t="s">
        <v>14</v>
      </c>
      <c r="K314" s="7" t="str">
        <f t="shared" si="85"/>
        <v>.</v>
      </c>
      <c r="L314" s="7" t="str">
        <f t="shared" si="86"/>
        <v>.</v>
      </c>
      <c r="M314" s="7" t="s">
        <v>14</v>
      </c>
      <c r="N314" s="1">
        <v>0</v>
      </c>
      <c r="O314" s="1">
        <v>0</v>
      </c>
      <c r="P314" s="1">
        <v>0</v>
      </c>
      <c r="Q314" s="1">
        <v>63.66869793103448</v>
      </c>
      <c r="R314" s="1">
        <f t="shared" si="112"/>
        <v>4281.7199358620692</v>
      </c>
      <c r="S314" s="15">
        <f t="shared" si="87"/>
        <v>44.29</v>
      </c>
      <c r="T314" s="7">
        <f t="shared" si="88"/>
        <v>109.39</v>
      </c>
      <c r="U314">
        <f t="shared" si="95"/>
        <v>17.875</v>
      </c>
      <c r="V314">
        <f t="shared" si="96"/>
        <v>44.15</v>
      </c>
      <c r="W314">
        <f t="shared" si="97"/>
        <v>62.164999999999999</v>
      </c>
      <c r="X314">
        <f t="shared" si="98"/>
        <v>153.54</v>
      </c>
      <c r="Y314">
        <f t="shared" si="113"/>
        <v>573.01828137931034</v>
      </c>
      <c r="Z314">
        <f t="shared" si="114"/>
        <v>764.02437517241378</v>
      </c>
      <c r="AA314">
        <f t="shared" si="115"/>
        <v>955.03046896551723</v>
      </c>
      <c r="AB314">
        <f t="shared" si="116"/>
        <v>1412.967578834483</v>
      </c>
      <c r="AC314">
        <f t="shared" si="117"/>
        <v>1883.9567717793104</v>
      </c>
      <c r="AD314">
        <f t="shared" si="118"/>
        <v>2354.9459647241383</v>
      </c>
      <c r="AE314">
        <f t="shared" si="99"/>
        <v>486.72828137931037</v>
      </c>
      <c r="AF314">
        <f t="shared" si="100"/>
        <v>677.73437517241382</v>
      </c>
      <c r="AG314">
        <f t="shared" si="101"/>
        <v>868.74046896551727</v>
      </c>
      <c r="AH314">
        <f t="shared" si="102"/>
        <v>1199.8375788344829</v>
      </c>
      <c r="AI314">
        <f t="shared" si="103"/>
        <v>1670.8267717793105</v>
      </c>
      <c r="AJ314">
        <f t="shared" si="104"/>
        <v>2141.8159647241382</v>
      </c>
      <c r="AO314" t="e">
        <f>_xlfn.CONCAT(A314," ",B314," ",C314," ",#REF!," ",E314," ",F314," ",G314," ",H314," ",I314," ",N314," ",O314," ",P314," ",Q314," ",R314," ",AE314," ",AF314," ",AG314," ",AH314," ",AI314," ",AJ314)</f>
        <v>#REF!</v>
      </c>
    </row>
    <row r="315" spans="1:41" x14ac:dyDescent="0.35">
      <c r="A315" s="1" t="s">
        <v>21</v>
      </c>
      <c r="B315" s="1">
        <v>2021</v>
      </c>
      <c r="C315" s="1">
        <v>6</v>
      </c>
      <c r="D315" s="7">
        <v>302</v>
      </c>
      <c r="E315" s="2">
        <v>3</v>
      </c>
      <c r="F315" s="7">
        <v>5</v>
      </c>
      <c r="G315" s="7">
        <v>160</v>
      </c>
      <c r="H315" s="1" t="s">
        <v>16</v>
      </c>
      <c r="I315" s="1" t="s">
        <v>27</v>
      </c>
      <c r="J315" s="7" t="s">
        <v>14</v>
      </c>
      <c r="K315" s="7" t="str">
        <f t="shared" si="85"/>
        <v>.</v>
      </c>
      <c r="L315" s="7" t="str">
        <f t="shared" si="86"/>
        <v>.</v>
      </c>
      <c r="M315" s="7" t="s">
        <v>14</v>
      </c>
      <c r="N315" s="1">
        <v>0.37593984962406013</v>
      </c>
      <c r="O315" s="1">
        <v>3</v>
      </c>
      <c r="P315" s="1">
        <v>0.37593984962406013</v>
      </c>
      <c r="Q315" s="1">
        <v>76.608354482758628</v>
      </c>
      <c r="R315" s="1">
        <f t="shared" si="112"/>
        <v>5151.9118389655177</v>
      </c>
      <c r="S315" s="15">
        <f t="shared" si="87"/>
        <v>70.86</v>
      </c>
      <c r="T315" s="7">
        <f t="shared" si="88"/>
        <v>175.02</v>
      </c>
      <c r="U315">
        <f t="shared" si="95"/>
        <v>0</v>
      </c>
      <c r="V315">
        <f t="shared" si="96"/>
        <v>0</v>
      </c>
      <c r="W315">
        <f t="shared" si="97"/>
        <v>70.86</v>
      </c>
      <c r="X315">
        <f t="shared" si="98"/>
        <v>175.02</v>
      </c>
      <c r="Y315">
        <f t="shared" si="113"/>
        <v>689.47519034482764</v>
      </c>
      <c r="Z315">
        <f t="shared" si="114"/>
        <v>919.30025379310359</v>
      </c>
      <c r="AA315">
        <f t="shared" si="115"/>
        <v>1149.1253172413794</v>
      </c>
      <c r="AB315">
        <f t="shared" si="116"/>
        <v>1700.1309068586208</v>
      </c>
      <c r="AC315">
        <f t="shared" si="117"/>
        <v>2266.8412091448276</v>
      </c>
      <c r="AD315">
        <f t="shared" si="118"/>
        <v>2833.5515114310351</v>
      </c>
      <c r="AE315">
        <f t="shared" si="99"/>
        <v>603.18519034482767</v>
      </c>
      <c r="AF315">
        <f t="shared" si="100"/>
        <v>833.01025379310363</v>
      </c>
      <c r="AG315">
        <f t="shared" si="101"/>
        <v>1062.8353172413795</v>
      </c>
      <c r="AH315">
        <f t="shared" si="102"/>
        <v>1487.000906858621</v>
      </c>
      <c r="AI315">
        <f t="shared" si="103"/>
        <v>2053.7112091448275</v>
      </c>
      <c r="AJ315">
        <f t="shared" si="104"/>
        <v>2620.421511431035</v>
      </c>
      <c r="AO315" t="e">
        <f>_xlfn.CONCAT(A315," ",B315," ",C315," ",#REF!," ",E315," ",F315," ",G315," ",H315," ",I315," ",N315," ",O315," ",P315," ",Q315," ",R315," ",AE315," ",AF315," ",AG315," ",AH315," ",AI315," ",AJ315)</f>
        <v>#REF!</v>
      </c>
    </row>
    <row r="316" spans="1:41" x14ac:dyDescent="0.35">
      <c r="A316" s="1" t="s">
        <v>21</v>
      </c>
      <c r="B316" s="1">
        <v>2021</v>
      </c>
      <c r="C316" s="1">
        <v>6</v>
      </c>
      <c r="D316" s="15">
        <v>303</v>
      </c>
      <c r="E316" s="2">
        <v>3</v>
      </c>
      <c r="F316" s="7">
        <v>1</v>
      </c>
      <c r="G316" s="7">
        <v>100</v>
      </c>
      <c r="H316" s="1" t="s">
        <v>16</v>
      </c>
      <c r="I316" s="1" t="s">
        <v>27</v>
      </c>
      <c r="J316" s="7" t="s">
        <v>14</v>
      </c>
      <c r="K316" s="7" t="str">
        <f t="shared" si="85"/>
        <v>.</v>
      </c>
      <c r="L316" s="7" t="str">
        <f t="shared" si="86"/>
        <v>.</v>
      </c>
      <c r="M316" s="7" t="s">
        <v>14</v>
      </c>
      <c r="N316" s="1">
        <v>0</v>
      </c>
      <c r="O316" s="1">
        <v>0</v>
      </c>
      <c r="P316" s="1">
        <v>0</v>
      </c>
      <c r="Q316" s="1">
        <v>69.630743448275865</v>
      </c>
      <c r="R316" s="1">
        <f t="shared" si="112"/>
        <v>4682.6674968965517</v>
      </c>
      <c r="S316" s="15">
        <f t="shared" si="87"/>
        <v>44.29</v>
      </c>
      <c r="T316" s="7">
        <f t="shared" si="88"/>
        <v>109.39</v>
      </c>
      <c r="U316">
        <f t="shared" si="95"/>
        <v>0</v>
      </c>
      <c r="V316">
        <f t="shared" si="96"/>
        <v>0</v>
      </c>
      <c r="W316">
        <f t="shared" si="97"/>
        <v>44.29</v>
      </c>
      <c r="X316">
        <f t="shared" si="98"/>
        <v>109.39</v>
      </c>
      <c r="Y316">
        <f t="shared" si="113"/>
        <v>626.67669103448281</v>
      </c>
      <c r="Z316">
        <f t="shared" si="114"/>
        <v>835.56892137931038</v>
      </c>
      <c r="AA316">
        <f t="shared" si="115"/>
        <v>1044.4611517241381</v>
      </c>
      <c r="AB316">
        <f t="shared" si="116"/>
        <v>1545.2802739758622</v>
      </c>
      <c r="AC316">
        <f t="shared" si="117"/>
        <v>2060.3736986344829</v>
      </c>
      <c r="AD316">
        <f t="shared" si="118"/>
        <v>2575.4671232931037</v>
      </c>
      <c r="AE316">
        <f t="shared" si="99"/>
        <v>540.38669103448285</v>
      </c>
      <c r="AF316">
        <f t="shared" si="100"/>
        <v>749.27892137931042</v>
      </c>
      <c r="AG316">
        <f t="shared" si="101"/>
        <v>958.1711517241381</v>
      </c>
      <c r="AH316">
        <f t="shared" si="102"/>
        <v>1332.1502739758621</v>
      </c>
      <c r="AI316">
        <f t="shared" si="103"/>
        <v>1847.2436986344828</v>
      </c>
      <c r="AJ316">
        <f t="shared" si="104"/>
        <v>2362.3371232931036</v>
      </c>
      <c r="AO316" t="e">
        <f>_xlfn.CONCAT(A316," ",B316," ",C316," ",#REF!," ",E316," ",F316," ",G316," ",H316," ",I316," ",N316," ",O316," ",P316," ",Q316," ",R316," ",AE316," ",AF316," ",AG316," ",AH316," ",AI316," ",AJ316)</f>
        <v>#REF!</v>
      </c>
    </row>
    <row r="317" spans="1:41" x14ac:dyDescent="0.35">
      <c r="A317" s="1" t="s">
        <v>21</v>
      </c>
      <c r="B317" s="1">
        <v>2021</v>
      </c>
      <c r="C317" s="1">
        <v>6</v>
      </c>
      <c r="D317" s="15">
        <v>304</v>
      </c>
      <c r="E317" s="2">
        <v>3</v>
      </c>
      <c r="F317" s="7">
        <v>3</v>
      </c>
      <c r="G317" s="7">
        <v>100</v>
      </c>
      <c r="H317" s="1" t="s">
        <v>16</v>
      </c>
      <c r="I317" s="1" t="s">
        <v>30</v>
      </c>
      <c r="J317" s="7" t="s">
        <v>14</v>
      </c>
      <c r="K317" s="7" t="str">
        <f t="shared" si="85"/>
        <v>.</v>
      </c>
      <c r="L317" s="7" t="str">
        <f t="shared" si="86"/>
        <v>.</v>
      </c>
      <c r="M317" s="7" t="s">
        <v>17</v>
      </c>
      <c r="N317" s="1">
        <v>0</v>
      </c>
      <c r="O317" s="1">
        <v>0</v>
      </c>
      <c r="P317" s="1">
        <v>0</v>
      </c>
      <c r="Q317" s="1">
        <v>61.851862068965524</v>
      </c>
      <c r="R317" s="1">
        <f t="shared" si="112"/>
        <v>4159.537724137931</v>
      </c>
      <c r="S317" s="15">
        <f t="shared" si="87"/>
        <v>44.29</v>
      </c>
      <c r="T317" s="7">
        <f t="shared" si="88"/>
        <v>109.39</v>
      </c>
      <c r="U317">
        <f t="shared" si="95"/>
        <v>42</v>
      </c>
      <c r="V317">
        <f t="shared" si="96"/>
        <v>103.74</v>
      </c>
      <c r="W317">
        <f t="shared" si="97"/>
        <v>86.289999999999992</v>
      </c>
      <c r="X317">
        <f t="shared" si="98"/>
        <v>213.13</v>
      </c>
      <c r="Y317">
        <f t="shared" si="113"/>
        <v>556.66675862068973</v>
      </c>
      <c r="Z317">
        <f t="shared" si="114"/>
        <v>742.22234482758631</v>
      </c>
      <c r="AA317">
        <f t="shared" si="115"/>
        <v>927.77793103448289</v>
      </c>
      <c r="AB317">
        <f t="shared" si="116"/>
        <v>1372.6474489655172</v>
      </c>
      <c r="AC317">
        <f t="shared" si="117"/>
        <v>1830.1965986206897</v>
      </c>
      <c r="AD317">
        <f t="shared" si="118"/>
        <v>2287.7457482758623</v>
      </c>
      <c r="AE317">
        <f t="shared" si="99"/>
        <v>470.37675862068977</v>
      </c>
      <c r="AF317">
        <f t="shared" si="100"/>
        <v>655.93234482758635</v>
      </c>
      <c r="AG317">
        <f t="shared" si="101"/>
        <v>841.48793103448293</v>
      </c>
      <c r="AH317">
        <f t="shared" si="102"/>
        <v>1159.5174489655174</v>
      </c>
      <c r="AI317">
        <f t="shared" si="103"/>
        <v>1617.0665986206895</v>
      </c>
      <c r="AJ317">
        <f t="shared" si="104"/>
        <v>2074.6157482758622</v>
      </c>
      <c r="AO317" t="e">
        <f>_xlfn.CONCAT(A317," ",B317," ",C317," ",#REF!," ",E317," ",F317," ",G317," ",H317," ",I317," ",N317," ",O317," ",P317," ",Q317," ",R317," ",AE317," ",AF317," ",AG317," ",AH317," ",AI317," ",AJ317)</f>
        <v>#REF!</v>
      </c>
    </row>
    <row r="318" spans="1:41" x14ac:dyDescent="0.35">
      <c r="A318" s="1" t="s">
        <v>21</v>
      </c>
      <c r="B318" s="1">
        <v>2021</v>
      </c>
      <c r="C318" s="1">
        <v>6</v>
      </c>
      <c r="D318" s="1">
        <v>305</v>
      </c>
      <c r="E318" s="2">
        <v>3</v>
      </c>
      <c r="F318" s="1">
        <v>10</v>
      </c>
      <c r="G318" s="7">
        <v>100</v>
      </c>
      <c r="H318" s="1" t="s">
        <v>17</v>
      </c>
      <c r="I318" s="1" t="s">
        <v>29</v>
      </c>
      <c r="J318" s="7">
        <v>150</v>
      </c>
      <c r="K318" s="7">
        <f t="shared" si="85"/>
        <v>326.08695652173913</v>
      </c>
      <c r="L318" s="7">
        <f t="shared" si="86"/>
        <v>366.10671936758894</v>
      </c>
      <c r="M318" s="7" t="s">
        <v>14</v>
      </c>
      <c r="N318" s="1">
        <v>0.56818181818181823</v>
      </c>
      <c r="O318" s="1">
        <v>0</v>
      </c>
      <c r="P318" s="1">
        <v>0</v>
      </c>
      <c r="Q318" s="1">
        <v>71.428803448275858</v>
      </c>
      <c r="R318" s="1">
        <f t="shared" si="112"/>
        <v>4803.5870318965517</v>
      </c>
      <c r="S318" s="15">
        <f t="shared" si="87"/>
        <v>44.29</v>
      </c>
      <c r="T318" s="7">
        <f t="shared" si="88"/>
        <v>109.39</v>
      </c>
      <c r="U318">
        <f t="shared" si="95"/>
        <v>42</v>
      </c>
      <c r="V318">
        <f t="shared" si="96"/>
        <v>103.74</v>
      </c>
      <c r="W318">
        <f t="shared" si="97"/>
        <v>86.289999999999992</v>
      </c>
      <c r="X318">
        <f t="shared" si="98"/>
        <v>213.13</v>
      </c>
      <c r="Y318">
        <f t="shared" si="113"/>
        <v>642.85923103448272</v>
      </c>
      <c r="Z318">
        <f t="shared" si="114"/>
        <v>857.14564137931029</v>
      </c>
      <c r="AA318">
        <f t="shared" si="115"/>
        <v>1071.4320517241379</v>
      </c>
      <c r="AB318">
        <f t="shared" si="116"/>
        <v>1585.1837205258621</v>
      </c>
      <c r="AC318">
        <f t="shared" si="117"/>
        <v>2113.578294034483</v>
      </c>
      <c r="AD318">
        <f t="shared" si="118"/>
        <v>2641.9728675431038</v>
      </c>
      <c r="AE318">
        <f t="shared" si="99"/>
        <v>556.56923103448275</v>
      </c>
      <c r="AF318">
        <f t="shared" si="100"/>
        <v>770.85564137931033</v>
      </c>
      <c r="AG318">
        <f t="shared" si="101"/>
        <v>985.1420517241379</v>
      </c>
      <c r="AH318">
        <f t="shared" si="102"/>
        <v>1372.053720525862</v>
      </c>
      <c r="AI318">
        <f t="shared" si="103"/>
        <v>1900.4482940344828</v>
      </c>
      <c r="AJ318">
        <f t="shared" si="104"/>
        <v>2428.8428675431037</v>
      </c>
      <c r="AO318" t="e">
        <f>_xlfn.CONCAT(A318," ",B318," ",C318," ",#REF!," ",E318," ",F318," ",G318," ",H318," ",I318," ",N318," ",O318," ",P318," ",Q318," ",R318," ",AE318," ",AF318," ",AG318," ",AH318," ",AI318," ",AJ318)</f>
        <v>#REF!</v>
      </c>
    </row>
    <row r="319" spans="1:41" x14ac:dyDescent="0.35">
      <c r="A319" s="1" t="s">
        <v>21</v>
      </c>
      <c r="B319" s="1">
        <v>2021</v>
      </c>
      <c r="C319" s="1">
        <v>6</v>
      </c>
      <c r="D319" s="1">
        <v>306</v>
      </c>
      <c r="E319" s="2">
        <v>3</v>
      </c>
      <c r="F319" s="1">
        <v>9</v>
      </c>
      <c r="G319" s="7">
        <v>100</v>
      </c>
      <c r="H319" s="1" t="s">
        <v>17</v>
      </c>
      <c r="I319" s="1" t="s">
        <v>27</v>
      </c>
      <c r="J319" s="7">
        <v>150</v>
      </c>
      <c r="K319" s="7">
        <f t="shared" si="85"/>
        <v>326.08695652173913</v>
      </c>
      <c r="L319" s="7">
        <f t="shared" si="86"/>
        <v>366.10671936758894</v>
      </c>
      <c r="M319" s="7" t="s">
        <v>14</v>
      </c>
      <c r="N319" s="1">
        <v>0.58823529411764708</v>
      </c>
      <c r="O319" s="1">
        <v>0</v>
      </c>
      <c r="P319" s="1">
        <v>0</v>
      </c>
      <c r="Q319" s="1">
        <v>69.695999999999998</v>
      </c>
      <c r="R319" s="1">
        <f t="shared" si="112"/>
        <v>4687.0559999999996</v>
      </c>
      <c r="S319" s="15">
        <f t="shared" si="87"/>
        <v>44.29</v>
      </c>
      <c r="T319" s="7">
        <f t="shared" si="88"/>
        <v>109.39</v>
      </c>
      <c r="U319">
        <f t="shared" si="95"/>
        <v>0</v>
      </c>
      <c r="V319">
        <f t="shared" si="96"/>
        <v>0</v>
      </c>
      <c r="W319">
        <f t="shared" si="97"/>
        <v>44.29</v>
      </c>
      <c r="X319">
        <f t="shared" si="98"/>
        <v>109.39</v>
      </c>
      <c r="Y319">
        <f t="shared" si="113"/>
        <v>627.26400000000001</v>
      </c>
      <c r="Z319">
        <f t="shared" si="114"/>
        <v>836.35199999999998</v>
      </c>
      <c r="AA319">
        <f t="shared" si="115"/>
        <v>1045.44</v>
      </c>
      <c r="AB319">
        <f t="shared" si="116"/>
        <v>1546.72848</v>
      </c>
      <c r="AC319">
        <f t="shared" si="117"/>
        <v>2062.3046399999998</v>
      </c>
      <c r="AD319">
        <f t="shared" si="118"/>
        <v>2577.8807999999999</v>
      </c>
      <c r="AE319">
        <f t="shared" si="99"/>
        <v>540.97400000000005</v>
      </c>
      <c r="AF319">
        <f t="shared" si="100"/>
        <v>750.06200000000001</v>
      </c>
      <c r="AG319">
        <f t="shared" si="101"/>
        <v>959.15000000000009</v>
      </c>
      <c r="AH319">
        <f t="shared" si="102"/>
        <v>1333.5984800000001</v>
      </c>
      <c r="AI319">
        <f t="shared" si="103"/>
        <v>1849.1746399999997</v>
      </c>
      <c r="AJ319">
        <f t="shared" si="104"/>
        <v>2364.7507999999998</v>
      </c>
      <c r="AO319" t="e">
        <f>_xlfn.CONCAT(A319," ",B319," ",C319," ",#REF!," ",E319," ",F319," ",G319," ",H319," ",I319," ",N319," ",O319," ",P319," ",Q319," ",R319," ",AE319," ",AF319," ",AG319," ",AH319," ",AI319," ",AJ319)</f>
        <v>#REF!</v>
      </c>
    </row>
    <row r="320" spans="1:41" x14ac:dyDescent="0.35">
      <c r="A320" s="1" t="s">
        <v>21</v>
      </c>
      <c r="B320" s="1">
        <v>2021</v>
      </c>
      <c r="C320" s="1">
        <v>6</v>
      </c>
      <c r="D320" s="1">
        <v>307</v>
      </c>
      <c r="E320" s="2">
        <v>3</v>
      </c>
      <c r="F320" s="1">
        <v>14</v>
      </c>
      <c r="G320" s="7">
        <v>160</v>
      </c>
      <c r="H320" s="1" t="s">
        <v>17</v>
      </c>
      <c r="I320" s="1" t="s">
        <v>29</v>
      </c>
      <c r="J320" s="7">
        <v>150</v>
      </c>
      <c r="K320" s="7">
        <f t="shared" si="85"/>
        <v>326.08695652173913</v>
      </c>
      <c r="L320" s="7">
        <f t="shared" si="86"/>
        <v>366.10671936758894</v>
      </c>
      <c r="M320" s="7" t="s">
        <v>14</v>
      </c>
      <c r="N320" s="1">
        <v>1.0101010101010102</v>
      </c>
      <c r="O320" s="1">
        <v>0</v>
      </c>
      <c r="P320" s="1">
        <v>0</v>
      </c>
      <c r="Q320" s="1">
        <v>64.612247586206905</v>
      </c>
      <c r="R320" s="1">
        <f t="shared" si="112"/>
        <v>4345.1736501724145</v>
      </c>
      <c r="S320" s="15">
        <f t="shared" si="87"/>
        <v>70.86</v>
      </c>
      <c r="T320" s="7">
        <f t="shared" si="88"/>
        <v>175.02</v>
      </c>
      <c r="U320">
        <f t="shared" si="95"/>
        <v>42</v>
      </c>
      <c r="V320">
        <f t="shared" si="96"/>
        <v>103.74</v>
      </c>
      <c r="W320">
        <f t="shared" si="97"/>
        <v>112.86</v>
      </c>
      <c r="X320">
        <f t="shared" si="98"/>
        <v>278.76</v>
      </c>
      <c r="Y320">
        <f t="shared" si="113"/>
        <v>581.51022827586212</v>
      </c>
      <c r="Z320">
        <f t="shared" si="114"/>
        <v>775.34697103448286</v>
      </c>
      <c r="AA320">
        <f t="shared" si="115"/>
        <v>969.18371379310361</v>
      </c>
      <c r="AB320">
        <f t="shared" si="116"/>
        <v>1433.9073045568969</v>
      </c>
      <c r="AC320">
        <f t="shared" si="117"/>
        <v>1911.8764060758624</v>
      </c>
      <c r="AD320">
        <f t="shared" si="118"/>
        <v>2389.8455075948282</v>
      </c>
      <c r="AE320">
        <f t="shared" si="99"/>
        <v>495.22022827586215</v>
      </c>
      <c r="AF320">
        <f t="shared" si="100"/>
        <v>689.0569710344829</v>
      </c>
      <c r="AG320">
        <f t="shared" si="101"/>
        <v>882.89371379310364</v>
      </c>
      <c r="AH320">
        <f t="shared" si="102"/>
        <v>1220.777304556897</v>
      </c>
      <c r="AI320">
        <f t="shared" si="103"/>
        <v>1698.7464060758625</v>
      </c>
      <c r="AJ320">
        <f t="shared" si="104"/>
        <v>2176.7155075948281</v>
      </c>
      <c r="AO320" t="e">
        <f>_xlfn.CONCAT(A320," ",B320," ",C320," ",#REF!," ",E320," ",F320," ",G320," ",H320," ",I320," ",N320," ",O320," ",P320," ",Q320," ",R320," ",AE320," ",AF320," ",AG320," ",AH320," ",AI320," ",AJ320)</f>
        <v>#REF!</v>
      </c>
    </row>
    <row r="321" spans="1:41" x14ac:dyDescent="0.35">
      <c r="A321" s="1" t="s">
        <v>21</v>
      </c>
      <c r="B321" s="1">
        <v>2021</v>
      </c>
      <c r="C321" s="1">
        <v>6</v>
      </c>
      <c r="D321" s="1">
        <v>308</v>
      </c>
      <c r="E321" s="2">
        <v>3</v>
      </c>
      <c r="F321" s="1">
        <v>12</v>
      </c>
      <c r="G321" s="7">
        <v>100</v>
      </c>
      <c r="H321" s="1" t="s">
        <v>17</v>
      </c>
      <c r="I321" s="1" t="s">
        <v>28</v>
      </c>
      <c r="J321" s="7">
        <v>150</v>
      </c>
      <c r="K321" s="7">
        <f t="shared" si="85"/>
        <v>326.08695652173913</v>
      </c>
      <c r="L321" s="7">
        <f t="shared" si="86"/>
        <v>366.10671936758894</v>
      </c>
      <c r="M321" s="7" t="s">
        <v>14</v>
      </c>
      <c r="N321" s="1">
        <v>0.54644808743169404</v>
      </c>
      <c r="O321" s="1">
        <v>0</v>
      </c>
      <c r="P321" s="1">
        <v>0</v>
      </c>
      <c r="Q321" s="1">
        <v>61.357514482758617</v>
      </c>
      <c r="R321" s="1">
        <f t="shared" si="112"/>
        <v>4126.2928489655169</v>
      </c>
      <c r="S321" s="15">
        <f t="shared" si="87"/>
        <v>44.29</v>
      </c>
      <c r="T321" s="7">
        <f t="shared" si="88"/>
        <v>109.39</v>
      </c>
      <c r="U321">
        <f t="shared" si="95"/>
        <v>17.875</v>
      </c>
      <c r="V321">
        <f t="shared" si="96"/>
        <v>44.15</v>
      </c>
      <c r="W321">
        <f t="shared" si="97"/>
        <v>62.164999999999999</v>
      </c>
      <c r="X321">
        <f t="shared" si="98"/>
        <v>153.54</v>
      </c>
      <c r="Y321">
        <f t="shared" si="113"/>
        <v>552.21763034482751</v>
      </c>
      <c r="Z321">
        <f t="shared" si="114"/>
        <v>736.29017379310335</v>
      </c>
      <c r="AA321">
        <f t="shared" si="115"/>
        <v>920.3627172413793</v>
      </c>
      <c r="AB321">
        <f t="shared" si="116"/>
        <v>1361.6766401586206</v>
      </c>
      <c r="AC321">
        <f t="shared" si="117"/>
        <v>1815.5688535448273</v>
      </c>
      <c r="AD321">
        <f t="shared" si="118"/>
        <v>2269.4610669310346</v>
      </c>
      <c r="AE321">
        <f t="shared" si="99"/>
        <v>465.92763034482755</v>
      </c>
      <c r="AF321">
        <f t="shared" si="100"/>
        <v>650.00017379310339</v>
      </c>
      <c r="AG321">
        <f t="shared" si="101"/>
        <v>834.07271724137934</v>
      </c>
      <c r="AH321">
        <f t="shared" si="102"/>
        <v>1148.5466401586204</v>
      </c>
      <c r="AI321">
        <f t="shared" si="103"/>
        <v>1602.4388535448275</v>
      </c>
      <c r="AJ321">
        <f t="shared" si="104"/>
        <v>2056.3310669310345</v>
      </c>
      <c r="AO321" t="e">
        <f>_xlfn.CONCAT(A321," ",B321," ",C321," ",#REF!," ",E321," ",F321," ",G321," ",H321," ",I321," ",N321," ",O321," ",P321," ",Q321," ",R321," ",AE321," ",AF321," ",AG321," ",AH321," ",AI321," ",AJ321)</f>
        <v>#REF!</v>
      </c>
    </row>
    <row r="322" spans="1:41" x14ac:dyDescent="0.35">
      <c r="A322" s="1" t="s">
        <v>21</v>
      </c>
      <c r="B322" s="1">
        <v>2021</v>
      </c>
      <c r="C322" s="1">
        <v>6</v>
      </c>
      <c r="D322" s="1">
        <v>309</v>
      </c>
      <c r="E322" s="2">
        <v>3</v>
      </c>
      <c r="F322" s="1">
        <v>8</v>
      </c>
      <c r="G322" s="7">
        <v>160</v>
      </c>
      <c r="H322" s="1" t="s">
        <v>16</v>
      </c>
      <c r="I322" s="1" t="s">
        <v>28</v>
      </c>
      <c r="J322" s="7" t="s">
        <v>14</v>
      </c>
      <c r="K322" s="7" t="str">
        <f t="shared" ref="K322:K385" si="119">IF(H322="Y",(J322*100)/46,".")</f>
        <v>.</v>
      </c>
      <c r="L322" s="7" t="str">
        <f t="shared" ref="L322:L385" si="120">IF(H322="Y",(K322/2.2)*2.47,".")</f>
        <v>.</v>
      </c>
      <c r="M322" s="7" t="s">
        <v>14</v>
      </c>
      <c r="N322" s="1">
        <v>0</v>
      </c>
      <c r="O322" s="1">
        <v>0</v>
      </c>
      <c r="P322" s="1">
        <v>0</v>
      </c>
      <c r="Q322" s="1">
        <v>61.485691034482755</v>
      </c>
      <c r="R322" s="1">
        <f t="shared" si="112"/>
        <v>4134.9127220689652</v>
      </c>
      <c r="S322" s="15">
        <f t="shared" ref="S322:S385" si="121">IF(G322=100,44.29,70.86)</f>
        <v>70.86</v>
      </c>
      <c r="T322" s="7">
        <f t="shared" ref="T322:T385" si="122">IF(G322=100,109.39,175.02)</f>
        <v>175.02</v>
      </c>
      <c r="U322">
        <f t="shared" si="95"/>
        <v>17.875</v>
      </c>
      <c r="V322">
        <f t="shared" si="96"/>
        <v>44.15</v>
      </c>
      <c r="W322">
        <f t="shared" si="97"/>
        <v>88.734999999999999</v>
      </c>
      <c r="X322">
        <f t="shared" si="98"/>
        <v>219.17000000000002</v>
      </c>
      <c r="Y322">
        <f t="shared" si="113"/>
        <v>553.37121931034483</v>
      </c>
      <c r="Z322">
        <f t="shared" si="114"/>
        <v>737.82829241379306</v>
      </c>
      <c r="AA322">
        <f t="shared" si="115"/>
        <v>922.2853655172413</v>
      </c>
      <c r="AB322">
        <f t="shared" si="116"/>
        <v>1364.5211982827586</v>
      </c>
      <c r="AC322">
        <f t="shared" si="117"/>
        <v>1819.3615977103448</v>
      </c>
      <c r="AD322">
        <f t="shared" si="118"/>
        <v>2274.2019971379309</v>
      </c>
      <c r="AE322">
        <f t="shared" si="99"/>
        <v>467.08121931034486</v>
      </c>
      <c r="AF322">
        <f t="shared" si="100"/>
        <v>651.5382924137931</v>
      </c>
      <c r="AG322">
        <f t="shared" si="101"/>
        <v>835.99536551724134</v>
      </c>
      <c r="AH322">
        <f t="shared" si="102"/>
        <v>1151.3911982827585</v>
      </c>
      <c r="AI322">
        <f t="shared" si="103"/>
        <v>1606.2315977103449</v>
      </c>
      <c r="AJ322">
        <f t="shared" si="104"/>
        <v>2061.0719971379308</v>
      </c>
      <c r="AO322" t="e">
        <f>_xlfn.CONCAT(A322," ",B322," ",C322," ",#REF!," ",E322," ",F322," ",G322," ",H322," ",I322," ",N322," ",O322," ",P322," ",Q322," ",R322," ",AE322," ",AF322," ",AG322," ",AH322," ",AI322," ",AJ322)</f>
        <v>#REF!</v>
      </c>
    </row>
    <row r="323" spans="1:41" x14ac:dyDescent="0.35">
      <c r="A323" s="1" t="s">
        <v>21</v>
      </c>
      <c r="B323" s="1">
        <v>2021</v>
      </c>
      <c r="C323" s="1">
        <v>6</v>
      </c>
      <c r="D323" s="1">
        <v>310</v>
      </c>
      <c r="E323" s="2">
        <v>3</v>
      </c>
      <c r="F323" s="1">
        <v>2</v>
      </c>
      <c r="G323" s="7">
        <v>100</v>
      </c>
      <c r="H323" s="1" t="s">
        <v>16</v>
      </c>
      <c r="I323" s="1" t="s">
        <v>29</v>
      </c>
      <c r="J323" s="7" t="s">
        <v>14</v>
      </c>
      <c r="K323" s="7" t="str">
        <f t="shared" si="119"/>
        <v>.</v>
      </c>
      <c r="L323" s="7" t="str">
        <f t="shared" si="120"/>
        <v>.</v>
      </c>
      <c r="M323" s="7" t="s">
        <v>14</v>
      </c>
      <c r="N323" s="1">
        <v>0</v>
      </c>
      <c r="O323" s="1">
        <v>0</v>
      </c>
      <c r="P323" s="1">
        <v>0</v>
      </c>
      <c r="Q323" s="1">
        <v>74.027800000000013</v>
      </c>
      <c r="R323" s="1">
        <f t="shared" si="112"/>
        <v>4978.3695500000013</v>
      </c>
      <c r="S323" s="15">
        <f t="shared" si="121"/>
        <v>44.29</v>
      </c>
      <c r="T323" s="7">
        <f t="shared" si="122"/>
        <v>109.39</v>
      </c>
      <c r="U323">
        <f t="shared" ref="U323:U386" si="123">IF(I323="Endura_R3",42,IF(I323="Cobra_V5",17.875,IF((AND(I323="Endura_Sporecaster",M323="Y")),42,0)))</f>
        <v>42</v>
      </c>
      <c r="V323">
        <f t="shared" ref="V323:V386" si="124">IF(I323="Endura_R3",103.74,IF(I323="Cobra_V5",44.15,IF((AND(I323="Endura_Sporecaster",M323="Y")),103.74,0)))</f>
        <v>103.74</v>
      </c>
      <c r="W323">
        <f t="shared" ref="W323:W386" si="125">SUM(S323,U323)</f>
        <v>86.289999999999992</v>
      </c>
      <c r="X323">
        <f t="shared" ref="X323:X386" si="126">SUM(T323,V323)</f>
        <v>213.13</v>
      </c>
      <c r="Y323">
        <f t="shared" si="113"/>
        <v>666.25020000000018</v>
      </c>
      <c r="Z323">
        <f t="shared" si="114"/>
        <v>888.33360000000016</v>
      </c>
      <c r="AA323">
        <f t="shared" si="115"/>
        <v>1110.4170000000001</v>
      </c>
      <c r="AB323">
        <f t="shared" si="116"/>
        <v>1642.8619515000005</v>
      </c>
      <c r="AC323">
        <f t="shared" si="117"/>
        <v>2190.4826020000005</v>
      </c>
      <c r="AD323">
        <f t="shared" si="118"/>
        <v>2738.103252500001</v>
      </c>
      <c r="AE323">
        <f t="shared" ref="AE323:AE386" si="127">Y323-$W$2</f>
        <v>579.96020000000021</v>
      </c>
      <c r="AF323">
        <f t="shared" ref="AF323:AF386" si="128">Z323-$W$2</f>
        <v>802.0436000000002</v>
      </c>
      <c r="AG323">
        <f t="shared" ref="AG323:AG386" si="129">AA323-$W$2</f>
        <v>1024.1270000000002</v>
      </c>
      <c r="AH323">
        <f t="shared" ref="AH323:AH386" si="130">AB323-$X$2</f>
        <v>1429.7319515000004</v>
      </c>
      <c r="AI323">
        <f t="shared" ref="AI323:AI386" si="131">AC323-$X$2</f>
        <v>1977.3526020000004</v>
      </c>
      <c r="AJ323">
        <f t="shared" ref="AJ323:AJ386" si="132">AD323-$X$2</f>
        <v>2524.9732525000009</v>
      </c>
      <c r="AO323" t="e">
        <f>_xlfn.CONCAT(A323," ",B323," ",C323," ",#REF!," ",E323," ",F323," ",G323," ",H323," ",I323," ",N323," ",O323," ",P323," ",Q323," ",R323," ",AE323," ",AF323," ",AG323," ",AH323," ",AI323," ",AJ323)</f>
        <v>#REF!</v>
      </c>
    </row>
    <row r="324" spans="1:41" x14ac:dyDescent="0.35">
      <c r="A324" s="1" t="s">
        <v>21</v>
      </c>
      <c r="B324" s="1">
        <v>2021</v>
      </c>
      <c r="C324" s="1">
        <v>6</v>
      </c>
      <c r="D324" s="1">
        <v>311</v>
      </c>
      <c r="E324" s="2">
        <v>3</v>
      </c>
      <c r="F324" s="1">
        <v>6</v>
      </c>
      <c r="G324" s="7">
        <v>160</v>
      </c>
      <c r="H324" s="1" t="s">
        <v>16</v>
      </c>
      <c r="I324" s="1" t="s">
        <v>29</v>
      </c>
      <c r="J324" s="7" t="s">
        <v>14</v>
      </c>
      <c r="K324" s="7" t="str">
        <f t="shared" si="119"/>
        <v>.</v>
      </c>
      <c r="L324" s="7" t="str">
        <f t="shared" si="120"/>
        <v>.</v>
      </c>
      <c r="M324" s="7" t="s">
        <v>14</v>
      </c>
      <c r="N324" s="1">
        <v>1.006711409395973</v>
      </c>
      <c r="O324" s="1">
        <v>1</v>
      </c>
      <c r="P324" s="1">
        <v>0.33557046979865768</v>
      </c>
      <c r="Q324" s="1">
        <v>73.180800000000005</v>
      </c>
      <c r="R324" s="1">
        <f t="shared" si="112"/>
        <v>4921.4088000000002</v>
      </c>
      <c r="S324" s="15">
        <f t="shared" si="121"/>
        <v>70.86</v>
      </c>
      <c r="T324" s="7">
        <f t="shared" si="122"/>
        <v>175.02</v>
      </c>
      <c r="U324">
        <f t="shared" si="123"/>
        <v>42</v>
      </c>
      <c r="V324">
        <f t="shared" si="124"/>
        <v>103.74</v>
      </c>
      <c r="W324">
        <f t="shared" si="125"/>
        <v>112.86</v>
      </c>
      <c r="X324">
        <f t="shared" si="126"/>
        <v>278.76</v>
      </c>
      <c r="Y324">
        <f t="shared" si="113"/>
        <v>658.62720000000002</v>
      </c>
      <c r="Z324">
        <f t="shared" si="114"/>
        <v>878.16960000000006</v>
      </c>
      <c r="AA324">
        <f t="shared" si="115"/>
        <v>1097.712</v>
      </c>
      <c r="AB324">
        <f t="shared" si="116"/>
        <v>1624.0649040000001</v>
      </c>
      <c r="AC324">
        <f t="shared" si="117"/>
        <v>2165.4198719999999</v>
      </c>
      <c r="AD324">
        <f t="shared" si="118"/>
        <v>2706.7748400000005</v>
      </c>
      <c r="AE324">
        <f t="shared" si="127"/>
        <v>572.33720000000005</v>
      </c>
      <c r="AF324">
        <f t="shared" si="128"/>
        <v>791.8796000000001</v>
      </c>
      <c r="AG324">
        <f t="shared" si="129"/>
        <v>1011.422</v>
      </c>
      <c r="AH324">
        <f t="shared" si="130"/>
        <v>1410.9349040000002</v>
      </c>
      <c r="AI324">
        <f t="shared" si="131"/>
        <v>1952.2898719999998</v>
      </c>
      <c r="AJ324">
        <f t="shared" si="132"/>
        <v>2493.6448400000004</v>
      </c>
      <c r="AO324" t="e">
        <f>_xlfn.CONCAT(A324," ",B324," ",C324," ",#REF!," ",E324," ",F324," ",G324," ",H324," ",I324," ",N324," ",O324," ",P324," ",Q324," ",R324," ",AE324," ",AF324," ",AG324," ",AH324," ",AI324," ",AJ324)</f>
        <v>#REF!</v>
      </c>
    </row>
    <row r="325" spans="1:41" x14ac:dyDescent="0.35">
      <c r="A325" s="1" t="s">
        <v>21</v>
      </c>
      <c r="B325" s="1">
        <v>2021</v>
      </c>
      <c r="C325" s="1">
        <v>6</v>
      </c>
      <c r="D325" s="1">
        <v>312</v>
      </c>
      <c r="E325" s="2">
        <v>3</v>
      </c>
      <c r="F325" s="1">
        <v>7</v>
      </c>
      <c r="G325" s="7">
        <v>160</v>
      </c>
      <c r="H325" s="1" t="s">
        <v>16</v>
      </c>
      <c r="I325" s="1" t="s">
        <v>30</v>
      </c>
      <c r="J325" s="7" t="s">
        <v>14</v>
      </c>
      <c r="K325" s="7" t="str">
        <f t="shared" si="119"/>
        <v>.</v>
      </c>
      <c r="L325" s="7" t="str">
        <f t="shared" si="120"/>
        <v>.</v>
      </c>
      <c r="M325" s="7" t="s">
        <v>17</v>
      </c>
      <c r="N325" s="1">
        <v>0</v>
      </c>
      <c r="O325" s="1">
        <v>0</v>
      </c>
      <c r="P325" s="1">
        <v>0</v>
      </c>
      <c r="Q325" s="1">
        <v>64.03211517241381</v>
      </c>
      <c r="R325" s="1">
        <f t="shared" si="112"/>
        <v>4306.1597453448285</v>
      </c>
      <c r="S325" s="15">
        <f t="shared" si="121"/>
        <v>70.86</v>
      </c>
      <c r="T325" s="7">
        <f t="shared" si="122"/>
        <v>175.02</v>
      </c>
      <c r="U325">
        <f t="shared" si="123"/>
        <v>42</v>
      </c>
      <c r="V325">
        <f t="shared" si="124"/>
        <v>103.74</v>
      </c>
      <c r="W325">
        <f t="shared" si="125"/>
        <v>112.86</v>
      </c>
      <c r="X325">
        <f t="shared" si="126"/>
        <v>278.76</v>
      </c>
      <c r="Y325">
        <f t="shared" si="113"/>
        <v>576.28903655172428</v>
      </c>
      <c r="Z325">
        <f t="shared" si="114"/>
        <v>768.38538206896578</v>
      </c>
      <c r="AA325">
        <f t="shared" si="115"/>
        <v>960.48172758620717</v>
      </c>
      <c r="AB325">
        <f t="shared" si="116"/>
        <v>1421.0327159637934</v>
      </c>
      <c r="AC325">
        <f t="shared" si="117"/>
        <v>1894.7102879517245</v>
      </c>
      <c r="AD325">
        <f t="shared" si="118"/>
        <v>2368.3878599396558</v>
      </c>
      <c r="AE325">
        <f t="shared" si="127"/>
        <v>489.99903655172432</v>
      </c>
      <c r="AF325">
        <f t="shared" si="128"/>
        <v>682.09538206896582</v>
      </c>
      <c r="AG325">
        <f t="shared" si="129"/>
        <v>874.19172758620721</v>
      </c>
      <c r="AH325">
        <f t="shared" si="130"/>
        <v>1207.9027159637935</v>
      </c>
      <c r="AI325">
        <f t="shared" si="131"/>
        <v>1681.5802879517246</v>
      </c>
      <c r="AJ325">
        <f t="shared" si="132"/>
        <v>2155.2578599396556</v>
      </c>
      <c r="AO325" t="e">
        <f>_xlfn.CONCAT(A325," ",B325," ",C325," ",#REF!," ",E325," ",F325," ",G325," ",H325," ",I325," ",N325," ",O325," ",P325," ",Q325," ",R325," ",AE325," ",AF325," ",AG325," ",AH325," ",AI325," ",AJ325)</f>
        <v>#REF!</v>
      </c>
    </row>
    <row r="326" spans="1:41" x14ac:dyDescent="0.35">
      <c r="A326" s="1" t="s">
        <v>21</v>
      </c>
      <c r="B326" s="1">
        <v>2021</v>
      </c>
      <c r="C326" s="1">
        <v>6</v>
      </c>
      <c r="D326" s="7">
        <v>313</v>
      </c>
      <c r="E326" s="2">
        <v>3</v>
      </c>
      <c r="F326" s="1">
        <v>15</v>
      </c>
      <c r="G326" s="7">
        <v>160</v>
      </c>
      <c r="H326" s="1" t="s">
        <v>17</v>
      </c>
      <c r="I326" s="1" t="s">
        <v>30</v>
      </c>
      <c r="J326" s="7">
        <v>150</v>
      </c>
      <c r="K326" s="7">
        <f t="shared" si="119"/>
        <v>326.08695652173913</v>
      </c>
      <c r="L326" s="7">
        <f t="shared" si="120"/>
        <v>366.10671936758894</v>
      </c>
      <c r="M326" s="7" t="s">
        <v>17</v>
      </c>
      <c r="N326" s="1">
        <v>0.63694267515923575</v>
      </c>
      <c r="O326" s="1">
        <v>1</v>
      </c>
      <c r="P326" s="1">
        <v>0.21231422505307856</v>
      </c>
      <c r="Q326" s="1">
        <v>65.772512413793109</v>
      </c>
      <c r="R326" s="1">
        <f t="shared" si="112"/>
        <v>4423.2014598275864</v>
      </c>
      <c r="S326" s="15">
        <f t="shared" si="121"/>
        <v>70.86</v>
      </c>
      <c r="T326" s="7">
        <f t="shared" si="122"/>
        <v>175.02</v>
      </c>
      <c r="U326">
        <f t="shared" si="123"/>
        <v>42</v>
      </c>
      <c r="V326">
        <f t="shared" si="124"/>
        <v>103.74</v>
      </c>
      <c r="W326">
        <f t="shared" si="125"/>
        <v>112.86</v>
      </c>
      <c r="X326">
        <f t="shared" si="126"/>
        <v>278.76</v>
      </c>
      <c r="Y326">
        <f t="shared" si="113"/>
        <v>591.95261172413802</v>
      </c>
      <c r="Z326">
        <f t="shared" si="114"/>
        <v>789.27014896551736</v>
      </c>
      <c r="AA326">
        <f t="shared" si="115"/>
        <v>986.58768620689659</v>
      </c>
      <c r="AB326">
        <f t="shared" si="116"/>
        <v>1459.6564817431035</v>
      </c>
      <c r="AC326">
        <f t="shared" si="117"/>
        <v>1946.2086423241381</v>
      </c>
      <c r="AD326">
        <f t="shared" si="118"/>
        <v>2432.7608029051726</v>
      </c>
      <c r="AE326">
        <f t="shared" si="127"/>
        <v>505.66261172413806</v>
      </c>
      <c r="AF326">
        <f t="shared" si="128"/>
        <v>702.9801489655174</v>
      </c>
      <c r="AG326">
        <f t="shared" si="129"/>
        <v>900.29768620689663</v>
      </c>
      <c r="AH326">
        <f t="shared" si="130"/>
        <v>1246.5264817431034</v>
      </c>
      <c r="AI326">
        <f t="shared" si="131"/>
        <v>1733.0786423241379</v>
      </c>
      <c r="AJ326">
        <f t="shared" si="132"/>
        <v>2219.6308029051725</v>
      </c>
      <c r="AO326" t="e">
        <f>_xlfn.CONCAT(A326," ",B326," ",C326," ",#REF!," ",E326," ",F326," ",G326," ",H326," ",I326," ",N326," ",O326," ",P326," ",Q326," ",R326," ",AE326," ",AF326," ",AG326," ",AH326," ",AI326," ",AJ326)</f>
        <v>#REF!</v>
      </c>
    </row>
    <row r="327" spans="1:41" x14ac:dyDescent="0.35">
      <c r="A327" s="1" t="s">
        <v>21</v>
      </c>
      <c r="B327" s="1">
        <v>2021</v>
      </c>
      <c r="C327" s="1">
        <v>6</v>
      </c>
      <c r="D327" s="7">
        <v>314</v>
      </c>
      <c r="E327" s="2">
        <v>3</v>
      </c>
      <c r="F327" s="1">
        <v>16</v>
      </c>
      <c r="G327" s="7">
        <v>160</v>
      </c>
      <c r="H327" s="1" t="s">
        <v>17</v>
      </c>
      <c r="I327" s="1" t="s">
        <v>28</v>
      </c>
      <c r="J327" s="7">
        <v>150</v>
      </c>
      <c r="K327" s="7">
        <f t="shared" si="119"/>
        <v>326.08695652173913</v>
      </c>
      <c r="L327" s="7">
        <f t="shared" si="120"/>
        <v>366.10671936758894</v>
      </c>
      <c r="M327" s="7" t="s">
        <v>14</v>
      </c>
      <c r="N327" s="1">
        <v>0.3546099290780142</v>
      </c>
      <c r="O327" s="1">
        <v>0</v>
      </c>
      <c r="P327" s="1">
        <v>0</v>
      </c>
      <c r="Q327" s="1">
        <v>70.431513103448268</v>
      </c>
      <c r="R327" s="1">
        <f t="shared" si="112"/>
        <v>4736.519256206896</v>
      </c>
      <c r="S327" s="15">
        <f t="shared" si="121"/>
        <v>70.86</v>
      </c>
      <c r="T327" s="7">
        <f t="shared" si="122"/>
        <v>175.02</v>
      </c>
      <c r="U327">
        <f t="shared" si="123"/>
        <v>17.875</v>
      </c>
      <c r="V327">
        <f t="shared" si="124"/>
        <v>44.15</v>
      </c>
      <c r="W327">
        <f t="shared" si="125"/>
        <v>88.734999999999999</v>
      </c>
      <c r="X327">
        <f t="shared" si="126"/>
        <v>219.17000000000002</v>
      </c>
      <c r="Y327">
        <f t="shared" si="113"/>
        <v>633.88361793103445</v>
      </c>
      <c r="Z327">
        <f t="shared" si="114"/>
        <v>845.17815724137927</v>
      </c>
      <c r="AA327">
        <f t="shared" si="115"/>
        <v>1056.4726965517241</v>
      </c>
      <c r="AB327">
        <f t="shared" si="116"/>
        <v>1563.0513545482756</v>
      </c>
      <c r="AC327">
        <f t="shared" si="117"/>
        <v>2084.068472731034</v>
      </c>
      <c r="AD327">
        <f t="shared" si="118"/>
        <v>2605.0855909137931</v>
      </c>
      <c r="AE327">
        <f t="shared" si="127"/>
        <v>547.59361793103449</v>
      </c>
      <c r="AF327">
        <f t="shared" si="128"/>
        <v>758.8881572413793</v>
      </c>
      <c r="AG327">
        <f t="shared" si="129"/>
        <v>970.18269655172412</v>
      </c>
      <c r="AH327">
        <f t="shared" si="130"/>
        <v>1349.9213545482758</v>
      </c>
      <c r="AI327">
        <f t="shared" si="131"/>
        <v>1870.9384727310339</v>
      </c>
      <c r="AJ327">
        <f t="shared" si="132"/>
        <v>2391.955590913793</v>
      </c>
      <c r="AO327" t="e">
        <f>_xlfn.CONCAT(A327," ",B327," ",C327," ",#REF!," ",E327," ",F327," ",G327," ",H327," ",I327," ",N327," ",O327," ",P327," ",Q327," ",R327," ",AE327," ",AF327," ",AG327," ",AH327," ",AI327," ",AJ327)</f>
        <v>#REF!</v>
      </c>
    </row>
    <row r="328" spans="1:41" x14ac:dyDescent="0.35">
      <c r="A328" s="1" t="s">
        <v>21</v>
      </c>
      <c r="B328" s="1">
        <v>2021</v>
      </c>
      <c r="C328" s="1">
        <v>6</v>
      </c>
      <c r="D328" s="15">
        <v>315</v>
      </c>
      <c r="E328" s="2">
        <v>3</v>
      </c>
      <c r="F328" s="1">
        <v>13</v>
      </c>
      <c r="G328" s="7">
        <v>160</v>
      </c>
      <c r="H328" s="1" t="s">
        <v>17</v>
      </c>
      <c r="I328" s="1" t="s">
        <v>27</v>
      </c>
      <c r="J328" s="7">
        <v>150</v>
      </c>
      <c r="K328" s="7">
        <f t="shared" si="119"/>
        <v>326.08695652173913</v>
      </c>
      <c r="L328" s="7">
        <f t="shared" si="120"/>
        <v>366.10671936758894</v>
      </c>
      <c r="M328" s="7" t="s">
        <v>14</v>
      </c>
      <c r="N328" s="1">
        <v>1.5625</v>
      </c>
      <c r="O328" s="1">
        <v>1</v>
      </c>
      <c r="P328" s="1">
        <v>0.52083333333333326</v>
      </c>
      <c r="Q328" s="1">
        <v>69.035757241379315</v>
      </c>
      <c r="R328" s="1">
        <f t="shared" si="112"/>
        <v>4642.6546744827592</v>
      </c>
      <c r="S328" s="15">
        <f t="shared" si="121"/>
        <v>70.86</v>
      </c>
      <c r="T328" s="7">
        <f t="shared" si="122"/>
        <v>175.02</v>
      </c>
      <c r="U328">
        <f t="shared" si="123"/>
        <v>0</v>
      </c>
      <c r="V328">
        <f t="shared" si="124"/>
        <v>0</v>
      </c>
      <c r="W328">
        <f t="shared" si="125"/>
        <v>70.86</v>
      </c>
      <c r="X328">
        <f t="shared" si="126"/>
        <v>175.02</v>
      </c>
      <c r="Y328">
        <f t="shared" si="113"/>
        <v>621.32181517241384</v>
      </c>
      <c r="Z328">
        <f t="shared" si="114"/>
        <v>828.42908689655178</v>
      </c>
      <c r="AA328">
        <f t="shared" si="115"/>
        <v>1035.5363586206897</v>
      </c>
      <c r="AB328">
        <f t="shared" si="116"/>
        <v>1532.0760425793105</v>
      </c>
      <c r="AC328">
        <f t="shared" si="117"/>
        <v>2042.768056772414</v>
      </c>
      <c r="AD328">
        <f t="shared" si="118"/>
        <v>2553.4600709655178</v>
      </c>
      <c r="AE328">
        <f t="shared" si="127"/>
        <v>535.03181517241387</v>
      </c>
      <c r="AF328">
        <f t="shared" si="128"/>
        <v>742.13908689655182</v>
      </c>
      <c r="AG328">
        <f t="shared" si="129"/>
        <v>949.24635862068976</v>
      </c>
      <c r="AH328">
        <f t="shared" si="130"/>
        <v>1318.9460425793104</v>
      </c>
      <c r="AI328">
        <f t="shared" si="131"/>
        <v>1829.6380567724141</v>
      </c>
      <c r="AJ328">
        <f t="shared" si="132"/>
        <v>2340.3300709655177</v>
      </c>
      <c r="AO328" t="e">
        <f>_xlfn.CONCAT(A328," ",B328," ",C328," ",#REF!," ",E328," ",F328," ",G328," ",H328," ",I328," ",N328," ",O328," ",P328," ",Q328," ",R328," ",AE328," ",AF328," ",AG328," ",AH328," ",AI328," ",AJ328)</f>
        <v>#REF!</v>
      </c>
    </row>
    <row r="329" spans="1:41" x14ac:dyDescent="0.35">
      <c r="A329" s="1" t="s">
        <v>21</v>
      </c>
      <c r="B329" s="1">
        <v>2021</v>
      </c>
      <c r="C329" s="1">
        <v>6</v>
      </c>
      <c r="D329" s="15">
        <v>316</v>
      </c>
      <c r="E329" s="2">
        <v>3</v>
      </c>
      <c r="F329" s="1">
        <v>11</v>
      </c>
      <c r="G329" s="7">
        <v>100</v>
      </c>
      <c r="H329" s="1" t="s">
        <v>17</v>
      </c>
      <c r="I329" s="1" t="s">
        <v>30</v>
      </c>
      <c r="J329" s="7">
        <v>150</v>
      </c>
      <c r="K329" s="7">
        <f t="shared" si="119"/>
        <v>326.08695652173913</v>
      </c>
      <c r="L329" s="7">
        <f t="shared" si="120"/>
        <v>366.10671936758894</v>
      </c>
      <c r="M329" s="7" t="s">
        <v>17</v>
      </c>
      <c r="N329" s="1">
        <v>1.257861635220126</v>
      </c>
      <c r="O329" s="1">
        <v>1</v>
      </c>
      <c r="P329" s="1">
        <v>0.41928721174004197</v>
      </c>
      <c r="Q329" s="1">
        <v>67.232189655172405</v>
      </c>
      <c r="R329" s="1">
        <f t="shared" ref="R329:R360" si="133">Q329*67.25</f>
        <v>4521.3647543103443</v>
      </c>
      <c r="S329" s="15">
        <f t="shared" si="121"/>
        <v>44.29</v>
      </c>
      <c r="T329" s="7">
        <f t="shared" si="122"/>
        <v>109.39</v>
      </c>
      <c r="U329">
        <f t="shared" si="123"/>
        <v>42</v>
      </c>
      <c r="V329">
        <f t="shared" si="124"/>
        <v>103.74</v>
      </c>
      <c r="W329">
        <f t="shared" si="125"/>
        <v>86.289999999999992</v>
      </c>
      <c r="X329">
        <f t="shared" si="126"/>
        <v>213.13</v>
      </c>
      <c r="Y329">
        <f t="shared" si="113"/>
        <v>605.08970689655166</v>
      </c>
      <c r="Z329">
        <f t="shared" si="114"/>
        <v>806.78627586206881</v>
      </c>
      <c r="AA329">
        <f t="shared" si="115"/>
        <v>1008.4828448275861</v>
      </c>
      <c r="AB329">
        <f t="shared" si="116"/>
        <v>1492.0503689224138</v>
      </c>
      <c r="AC329">
        <f t="shared" si="117"/>
        <v>1989.4004918965516</v>
      </c>
      <c r="AD329">
        <f t="shared" si="118"/>
        <v>2486.7506148706898</v>
      </c>
      <c r="AE329">
        <f t="shared" si="127"/>
        <v>518.7997068965517</v>
      </c>
      <c r="AF329">
        <f t="shared" si="128"/>
        <v>720.49627586206884</v>
      </c>
      <c r="AG329">
        <f t="shared" si="129"/>
        <v>922.1928448275861</v>
      </c>
      <c r="AH329">
        <f t="shared" si="130"/>
        <v>1278.9203689224137</v>
      </c>
      <c r="AI329">
        <f t="shared" si="131"/>
        <v>1776.2704918965514</v>
      </c>
      <c r="AJ329">
        <f t="shared" si="132"/>
        <v>2273.6206148706897</v>
      </c>
      <c r="AO329" t="e">
        <f>_xlfn.CONCAT(A329," ",B329," ",C329," ",#REF!," ",E329," ",F329," ",G329," ",H329," ",I329," ",N329," ",O329," ",P329," ",Q329," ",R329," ",AE329," ",AF329," ",AG329," ",AH329," ",AI329," ",AJ329)</f>
        <v>#REF!</v>
      </c>
    </row>
    <row r="330" spans="1:41" x14ac:dyDescent="0.35">
      <c r="A330" s="1" t="s">
        <v>21</v>
      </c>
      <c r="B330" s="1">
        <v>2021</v>
      </c>
      <c r="C330" s="1">
        <v>6</v>
      </c>
      <c r="D330" s="1">
        <v>401</v>
      </c>
      <c r="E330" s="2">
        <v>4</v>
      </c>
      <c r="F330" s="1">
        <v>2</v>
      </c>
      <c r="G330" s="7">
        <v>100</v>
      </c>
      <c r="H330" s="1" t="s">
        <v>16</v>
      </c>
      <c r="I330" s="1" t="s">
        <v>29</v>
      </c>
      <c r="J330" s="7" t="s">
        <v>14</v>
      </c>
      <c r="K330" s="7" t="str">
        <f t="shared" si="119"/>
        <v>.</v>
      </c>
      <c r="L330" s="7" t="str">
        <f t="shared" si="120"/>
        <v>.</v>
      </c>
      <c r="M330" s="7" t="s">
        <v>14</v>
      </c>
      <c r="N330" s="1">
        <v>0</v>
      </c>
      <c r="O330" s="1">
        <v>0</v>
      </c>
      <c r="P330" s="1">
        <v>0</v>
      </c>
      <c r="Q330" s="1">
        <v>64.036204137931037</v>
      </c>
      <c r="R330" s="1">
        <f t="shared" si="133"/>
        <v>4306.4347282758627</v>
      </c>
      <c r="S330" s="15">
        <f t="shared" si="121"/>
        <v>44.29</v>
      </c>
      <c r="T330" s="7">
        <f t="shared" si="122"/>
        <v>109.39</v>
      </c>
      <c r="U330">
        <f t="shared" si="123"/>
        <v>42</v>
      </c>
      <c r="V330">
        <f t="shared" si="124"/>
        <v>103.74</v>
      </c>
      <c r="W330">
        <f t="shared" si="125"/>
        <v>86.289999999999992</v>
      </c>
      <c r="X330">
        <f t="shared" si="126"/>
        <v>213.13</v>
      </c>
      <c r="Y330">
        <f t="shared" si="113"/>
        <v>576.3258372413793</v>
      </c>
      <c r="Z330">
        <f t="shared" si="114"/>
        <v>768.43444965517244</v>
      </c>
      <c r="AA330">
        <f t="shared" si="115"/>
        <v>960.54306206896558</v>
      </c>
      <c r="AB330">
        <f t="shared" si="116"/>
        <v>1421.1234603310347</v>
      </c>
      <c r="AC330">
        <f t="shared" si="117"/>
        <v>1894.8312804413795</v>
      </c>
      <c r="AD330">
        <f t="shared" si="118"/>
        <v>2368.5391005517245</v>
      </c>
      <c r="AE330">
        <f t="shared" si="127"/>
        <v>490.03583724137934</v>
      </c>
      <c r="AF330">
        <f t="shared" si="128"/>
        <v>682.14444965517248</v>
      </c>
      <c r="AG330">
        <f t="shared" si="129"/>
        <v>874.25306206896562</v>
      </c>
      <c r="AH330">
        <f t="shared" si="130"/>
        <v>1207.9934603310348</v>
      </c>
      <c r="AI330">
        <f t="shared" si="131"/>
        <v>1681.7012804413794</v>
      </c>
      <c r="AJ330">
        <f t="shared" si="132"/>
        <v>2155.4091005517244</v>
      </c>
      <c r="AO330" t="e">
        <f>_xlfn.CONCAT(A330," ",B330," ",C330," ",#REF!," ",E330," ",F330," ",G330," ",H330," ",I330," ",N330," ",O330," ",P330," ",Q330," ",R330," ",AE330," ",AF330," ",AG330," ",AH330," ",AI330," ",AJ330)</f>
        <v>#REF!</v>
      </c>
    </row>
    <row r="331" spans="1:41" x14ac:dyDescent="0.35">
      <c r="A331" s="1" t="s">
        <v>21</v>
      </c>
      <c r="B331" s="1">
        <v>2021</v>
      </c>
      <c r="C331" s="1">
        <v>6</v>
      </c>
      <c r="D331" s="1">
        <v>402</v>
      </c>
      <c r="E331" s="2">
        <v>4</v>
      </c>
      <c r="F331" s="1">
        <v>8</v>
      </c>
      <c r="G331" s="7">
        <v>160</v>
      </c>
      <c r="H331" s="1" t="s">
        <v>16</v>
      </c>
      <c r="I331" s="1" t="s">
        <v>28</v>
      </c>
      <c r="J331" s="7" t="s">
        <v>14</v>
      </c>
      <c r="K331" s="7" t="str">
        <f t="shared" si="119"/>
        <v>.</v>
      </c>
      <c r="L331" s="7" t="str">
        <f t="shared" si="120"/>
        <v>.</v>
      </c>
      <c r="M331" s="7" t="s">
        <v>14</v>
      </c>
      <c r="N331" s="1">
        <v>0</v>
      </c>
      <c r="O331" s="1">
        <v>0</v>
      </c>
      <c r="P331" s="1">
        <v>0</v>
      </c>
      <c r="Q331" s="1">
        <v>62.358393103448293</v>
      </c>
      <c r="R331" s="1">
        <f t="shared" si="133"/>
        <v>4193.6019362068973</v>
      </c>
      <c r="S331" s="15">
        <f t="shared" si="121"/>
        <v>70.86</v>
      </c>
      <c r="T331" s="7">
        <f t="shared" si="122"/>
        <v>175.02</v>
      </c>
      <c r="U331">
        <f t="shared" si="123"/>
        <v>17.875</v>
      </c>
      <c r="V331">
        <f t="shared" si="124"/>
        <v>44.15</v>
      </c>
      <c r="W331">
        <f t="shared" si="125"/>
        <v>88.734999999999999</v>
      </c>
      <c r="X331">
        <f t="shared" si="126"/>
        <v>219.17000000000002</v>
      </c>
      <c r="Y331">
        <f t="shared" si="113"/>
        <v>561.22553793103464</v>
      </c>
      <c r="Z331">
        <f t="shared" si="114"/>
        <v>748.30071724137952</v>
      </c>
      <c r="AA331">
        <f t="shared" si="115"/>
        <v>935.3758965517244</v>
      </c>
      <c r="AB331">
        <f t="shared" si="116"/>
        <v>1383.8886389482761</v>
      </c>
      <c r="AC331">
        <f t="shared" si="117"/>
        <v>1845.1848519310349</v>
      </c>
      <c r="AD331">
        <f t="shared" si="118"/>
        <v>2306.4810649137939</v>
      </c>
      <c r="AE331">
        <f t="shared" si="127"/>
        <v>474.93553793103467</v>
      </c>
      <c r="AF331">
        <f t="shared" si="128"/>
        <v>662.01071724137955</v>
      </c>
      <c r="AG331">
        <f t="shared" si="129"/>
        <v>849.08589655172443</v>
      </c>
      <c r="AH331">
        <f t="shared" si="130"/>
        <v>1170.7586389482763</v>
      </c>
      <c r="AI331">
        <f t="shared" si="131"/>
        <v>1632.054851931035</v>
      </c>
      <c r="AJ331">
        <f t="shared" si="132"/>
        <v>2093.3510649137938</v>
      </c>
      <c r="AO331" t="e">
        <f>_xlfn.CONCAT(A331," ",B331," ",C331," ",#REF!," ",E331," ",F331," ",G331," ",H331," ",I331," ",N331," ",O331," ",P331," ",Q331," ",R331," ",AE331," ",AF331," ",AG331," ",AH331," ",AI331," ",AJ331)</f>
        <v>#REF!</v>
      </c>
    </row>
    <row r="332" spans="1:41" x14ac:dyDescent="0.35">
      <c r="A332" s="1" t="s">
        <v>21</v>
      </c>
      <c r="B332" s="1">
        <v>2021</v>
      </c>
      <c r="C332" s="1">
        <v>6</v>
      </c>
      <c r="D332" s="1">
        <v>403</v>
      </c>
      <c r="E332" s="2">
        <v>4</v>
      </c>
      <c r="F332" s="1">
        <v>6</v>
      </c>
      <c r="G332" s="7">
        <v>160</v>
      </c>
      <c r="H332" s="1" t="s">
        <v>16</v>
      </c>
      <c r="I332" s="1" t="s">
        <v>29</v>
      </c>
      <c r="J332" s="7" t="s">
        <v>14</v>
      </c>
      <c r="K332" s="7" t="str">
        <f t="shared" si="119"/>
        <v>.</v>
      </c>
      <c r="L332" s="7" t="str">
        <f t="shared" si="120"/>
        <v>.</v>
      </c>
      <c r="M332" s="7" t="s">
        <v>14</v>
      </c>
      <c r="N332" s="1">
        <v>0.3058103975535168</v>
      </c>
      <c r="O332" s="1">
        <v>0</v>
      </c>
      <c r="P332" s="1">
        <v>0</v>
      </c>
      <c r="Q332" s="1">
        <v>70.956235862068979</v>
      </c>
      <c r="R332" s="1">
        <f t="shared" si="133"/>
        <v>4771.8068617241388</v>
      </c>
      <c r="S332" s="15">
        <f t="shared" si="121"/>
        <v>70.86</v>
      </c>
      <c r="T332" s="7">
        <f t="shared" si="122"/>
        <v>175.02</v>
      </c>
      <c r="U332">
        <f t="shared" si="123"/>
        <v>42</v>
      </c>
      <c r="V332">
        <f t="shared" si="124"/>
        <v>103.74</v>
      </c>
      <c r="W332">
        <f t="shared" si="125"/>
        <v>112.86</v>
      </c>
      <c r="X332">
        <f t="shared" si="126"/>
        <v>278.76</v>
      </c>
      <c r="Y332">
        <f t="shared" si="113"/>
        <v>638.60612275862081</v>
      </c>
      <c r="Z332">
        <f t="shared" si="114"/>
        <v>851.47483034482775</v>
      </c>
      <c r="AA332">
        <f t="shared" si="115"/>
        <v>1064.3435379310347</v>
      </c>
      <c r="AB332">
        <f t="shared" si="116"/>
        <v>1574.6962643689658</v>
      </c>
      <c r="AC332">
        <f t="shared" si="117"/>
        <v>2099.5950191586212</v>
      </c>
      <c r="AD332">
        <f t="shared" si="118"/>
        <v>2624.4937739482766</v>
      </c>
      <c r="AE332">
        <f t="shared" si="127"/>
        <v>552.31612275862085</v>
      </c>
      <c r="AF332">
        <f t="shared" si="128"/>
        <v>765.18483034482779</v>
      </c>
      <c r="AG332">
        <f t="shared" si="129"/>
        <v>978.05353793103473</v>
      </c>
      <c r="AH332">
        <f t="shared" si="130"/>
        <v>1361.5662643689657</v>
      </c>
      <c r="AI332">
        <f t="shared" si="131"/>
        <v>1886.4650191586211</v>
      </c>
      <c r="AJ332">
        <f t="shared" si="132"/>
        <v>2411.3637739482765</v>
      </c>
      <c r="AO332" t="e">
        <f>_xlfn.CONCAT(A332," ",B332," ",C332," ",#REF!," ",E332," ",F332," ",G332," ",H332," ",I332," ",N332," ",O332," ",P332," ",Q332," ",R332," ",AE332," ",AF332," ",AG332," ",AH332," ",AI332," ",AJ332)</f>
        <v>#REF!</v>
      </c>
    </row>
    <row r="333" spans="1:41" x14ac:dyDescent="0.35">
      <c r="A333" s="1" t="s">
        <v>21</v>
      </c>
      <c r="B333" s="1">
        <v>2021</v>
      </c>
      <c r="C333" s="1">
        <v>6</v>
      </c>
      <c r="D333" s="1">
        <v>404</v>
      </c>
      <c r="E333" s="2">
        <v>4</v>
      </c>
      <c r="F333" s="1">
        <v>3</v>
      </c>
      <c r="G333" s="7">
        <v>100</v>
      </c>
      <c r="H333" s="1" t="s">
        <v>16</v>
      </c>
      <c r="I333" s="1" t="s">
        <v>30</v>
      </c>
      <c r="J333" s="7" t="s">
        <v>14</v>
      </c>
      <c r="K333" s="7" t="str">
        <f t="shared" si="119"/>
        <v>.</v>
      </c>
      <c r="L333" s="7" t="str">
        <f t="shared" si="120"/>
        <v>.</v>
      </c>
      <c r="M333" s="7" t="s">
        <v>17</v>
      </c>
      <c r="N333" s="1">
        <v>0</v>
      </c>
      <c r="O333" s="1">
        <v>0</v>
      </c>
      <c r="P333" s="1">
        <v>0</v>
      </c>
      <c r="Q333" s="1">
        <v>65.346759310344822</v>
      </c>
      <c r="R333" s="1">
        <f t="shared" si="133"/>
        <v>4394.5695636206892</v>
      </c>
      <c r="S333" s="15">
        <f t="shared" si="121"/>
        <v>44.29</v>
      </c>
      <c r="T333" s="7">
        <f t="shared" si="122"/>
        <v>109.39</v>
      </c>
      <c r="U333">
        <f t="shared" si="123"/>
        <v>42</v>
      </c>
      <c r="V333">
        <f t="shared" si="124"/>
        <v>103.74</v>
      </c>
      <c r="W333">
        <f t="shared" si="125"/>
        <v>86.289999999999992</v>
      </c>
      <c r="X333">
        <f t="shared" si="126"/>
        <v>213.13</v>
      </c>
      <c r="Y333">
        <f t="shared" si="113"/>
        <v>588.12083379310343</v>
      </c>
      <c r="Z333">
        <f t="shared" si="114"/>
        <v>784.16111172413787</v>
      </c>
      <c r="AA333">
        <f t="shared" si="115"/>
        <v>980.20138965517231</v>
      </c>
      <c r="AB333">
        <f t="shared" si="116"/>
        <v>1450.2079559948274</v>
      </c>
      <c r="AC333">
        <f t="shared" si="117"/>
        <v>1933.6106079931033</v>
      </c>
      <c r="AD333">
        <f t="shared" si="118"/>
        <v>2417.0132599913791</v>
      </c>
      <c r="AE333">
        <f t="shared" si="127"/>
        <v>501.83083379310347</v>
      </c>
      <c r="AF333">
        <f t="shared" si="128"/>
        <v>697.8711117241379</v>
      </c>
      <c r="AG333">
        <f t="shared" si="129"/>
        <v>893.91138965517234</v>
      </c>
      <c r="AH333">
        <f t="shared" si="130"/>
        <v>1237.0779559948273</v>
      </c>
      <c r="AI333">
        <f t="shared" si="131"/>
        <v>1720.4806079931031</v>
      </c>
      <c r="AJ333">
        <f t="shared" si="132"/>
        <v>2203.883259991379</v>
      </c>
      <c r="AO333" t="e">
        <f>_xlfn.CONCAT(A333," ",B333," ",C333," ",#REF!," ",E333," ",F333," ",G333," ",H333," ",I333," ",N333," ",O333," ",P333," ",Q333," ",R333," ",AE333," ",AF333," ",AG333," ",AH333," ",AI333," ",AJ333)</f>
        <v>#REF!</v>
      </c>
    </row>
    <row r="334" spans="1:41" x14ac:dyDescent="0.35">
      <c r="A334" s="1" t="s">
        <v>21</v>
      </c>
      <c r="B334" s="1">
        <v>2021</v>
      </c>
      <c r="C334" s="1">
        <v>6</v>
      </c>
      <c r="D334" s="1">
        <v>405</v>
      </c>
      <c r="E334" s="2">
        <v>4</v>
      </c>
      <c r="F334" s="1">
        <v>16</v>
      </c>
      <c r="G334" s="7">
        <v>160</v>
      </c>
      <c r="H334" s="1" t="s">
        <v>17</v>
      </c>
      <c r="I334" s="1" t="s">
        <v>28</v>
      </c>
      <c r="J334" s="7">
        <v>150</v>
      </c>
      <c r="K334" s="7">
        <f t="shared" si="119"/>
        <v>326.08695652173913</v>
      </c>
      <c r="L334" s="7">
        <f t="shared" si="120"/>
        <v>366.10671936758894</v>
      </c>
      <c r="M334" s="7" t="s">
        <v>14</v>
      </c>
      <c r="N334" s="1">
        <v>0.29673590504451042</v>
      </c>
      <c r="O334" s="1">
        <v>0</v>
      </c>
      <c r="P334" s="1">
        <v>0</v>
      </c>
      <c r="Q334" s="1">
        <v>70.866362068965529</v>
      </c>
      <c r="R334" s="1">
        <f t="shared" si="133"/>
        <v>4765.7628491379319</v>
      </c>
      <c r="S334" s="15">
        <f t="shared" si="121"/>
        <v>70.86</v>
      </c>
      <c r="T334" s="7">
        <f t="shared" si="122"/>
        <v>175.02</v>
      </c>
      <c r="U334">
        <f t="shared" si="123"/>
        <v>17.875</v>
      </c>
      <c r="V334">
        <f t="shared" si="124"/>
        <v>44.15</v>
      </c>
      <c r="W334">
        <f t="shared" si="125"/>
        <v>88.734999999999999</v>
      </c>
      <c r="X334">
        <f t="shared" si="126"/>
        <v>219.17000000000002</v>
      </c>
      <c r="Y334">
        <f t="shared" si="113"/>
        <v>637.79725862068972</v>
      </c>
      <c r="Z334">
        <f t="shared" si="114"/>
        <v>850.39634482758629</v>
      </c>
      <c r="AA334">
        <f t="shared" si="115"/>
        <v>1062.9954310344829</v>
      </c>
      <c r="AB334">
        <f t="shared" si="116"/>
        <v>1572.7017402155177</v>
      </c>
      <c r="AC334">
        <f t="shared" si="117"/>
        <v>2096.9356536206901</v>
      </c>
      <c r="AD334">
        <f t="shared" si="118"/>
        <v>2621.1695670258628</v>
      </c>
      <c r="AE334">
        <f t="shared" si="127"/>
        <v>551.50725862068975</v>
      </c>
      <c r="AF334">
        <f t="shared" si="128"/>
        <v>764.10634482758633</v>
      </c>
      <c r="AG334">
        <f t="shared" si="129"/>
        <v>976.7054310344829</v>
      </c>
      <c r="AH334">
        <f t="shared" si="130"/>
        <v>1359.5717402155178</v>
      </c>
      <c r="AI334">
        <f t="shared" si="131"/>
        <v>1883.80565362069</v>
      </c>
      <c r="AJ334">
        <f t="shared" si="132"/>
        <v>2408.0395670258627</v>
      </c>
      <c r="AO334" t="e">
        <f>_xlfn.CONCAT(A334," ",B334," ",C334," ",#REF!," ",E334," ",F334," ",G334," ",H334," ",I334," ",N334," ",O334," ",P334," ",Q334," ",R334," ",AE334," ",AF334," ",AG334," ",AH334," ",AI334," ",AJ334)</f>
        <v>#REF!</v>
      </c>
    </row>
    <row r="335" spans="1:41" x14ac:dyDescent="0.35">
      <c r="A335" s="1" t="s">
        <v>21</v>
      </c>
      <c r="B335" s="1">
        <v>2021</v>
      </c>
      <c r="C335" s="1">
        <v>6</v>
      </c>
      <c r="D335" s="1">
        <v>406</v>
      </c>
      <c r="E335" s="2">
        <v>4</v>
      </c>
      <c r="F335" s="1">
        <v>9</v>
      </c>
      <c r="G335" s="7">
        <v>100</v>
      </c>
      <c r="H335" s="1" t="s">
        <v>17</v>
      </c>
      <c r="I335" s="1" t="s">
        <v>27</v>
      </c>
      <c r="J335" s="7">
        <v>150</v>
      </c>
      <c r="K335" s="7">
        <f t="shared" si="119"/>
        <v>326.08695652173913</v>
      </c>
      <c r="L335" s="7">
        <f t="shared" si="120"/>
        <v>366.10671936758894</v>
      </c>
      <c r="M335" s="7" t="s">
        <v>14</v>
      </c>
      <c r="N335" s="1">
        <v>0</v>
      </c>
      <c r="O335" s="1">
        <v>0</v>
      </c>
      <c r="P335" s="1">
        <v>0</v>
      </c>
      <c r="Q335" s="1">
        <v>65.711011034482752</v>
      </c>
      <c r="R335" s="1">
        <f t="shared" si="133"/>
        <v>4419.0654920689649</v>
      </c>
      <c r="S335" s="15">
        <f t="shared" si="121"/>
        <v>44.29</v>
      </c>
      <c r="T335" s="7">
        <f t="shared" si="122"/>
        <v>109.39</v>
      </c>
      <c r="U335">
        <f t="shared" si="123"/>
        <v>0</v>
      </c>
      <c r="V335">
        <f t="shared" si="124"/>
        <v>0</v>
      </c>
      <c r="W335">
        <f t="shared" si="125"/>
        <v>44.29</v>
      </c>
      <c r="X335">
        <f t="shared" si="126"/>
        <v>109.39</v>
      </c>
      <c r="Y335">
        <f t="shared" si="113"/>
        <v>591.39909931034481</v>
      </c>
      <c r="Z335">
        <f t="shared" si="114"/>
        <v>788.53213241379308</v>
      </c>
      <c r="AA335">
        <f t="shared" si="115"/>
        <v>985.66516551724123</v>
      </c>
      <c r="AB335">
        <f t="shared" si="116"/>
        <v>1458.2916123827586</v>
      </c>
      <c r="AC335">
        <f t="shared" si="117"/>
        <v>1944.3888165103447</v>
      </c>
      <c r="AD335">
        <f t="shared" si="118"/>
        <v>2430.4860206379308</v>
      </c>
      <c r="AE335">
        <f t="shared" si="127"/>
        <v>505.10909931034485</v>
      </c>
      <c r="AF335">
        <f t="shared" si="128"/>
        <v>702.24213241379312</v>
      </c>
      <c r="AG335">
        <f t="shared" si="129"/>
        <v>899.37516551724127</v>
      </c>
      <c r="AH335">
        <f t="shared" si="130"/>
        <v>1245.1616123827584</v>
      </c>
      <c r="AI335">
        <f t="shared" si="131"/>
        <v>1731.2588165103448</v>
      </c>
      <c r="AJ335">
        <f t="shared" si="132"/>
        <v>2217.3560206379307</v>
      </c>
      <c r="AO335" t="e">
        <f>_xlfn.CONCAT(A335," ",B335," ",C335," ",#REF!," ",E335," ",F335," ",G335," ",H335," ",I335," ",N335," ",O335," ",P335," ",Q335," ",R335," ",AE335," ",AF335," ",AG335," ",AH335," ",AI335," ",AJ335)</f>
        <v>#REF!</v>
      </c>
    </row>
    <row r="336" spans="1:41" x14ac:dyDescent="0.35">
      <c r="A336" s="1" t="s">
        <v>21</v>
      </c>
      <c r="B336" s="1">
        <v>2021</v>
      </c>
      <c r="C336" s="1">
        <v>6</v>
      </c>
      <c r="D336" s="1">
        <v>407</v>
      </c>
      <c r="E336" s="2">
        <v>4</v>
      </c>
      <c r="F336" s="1">
        <v>13</v>
      </c>
      <c r="G336" s="7">
        <v>160</v>
      </c>
      <c r="H336" s="1" t="s">
        <v>17</v>
      </c>
      <c r="I336" s="1" t="s">
        <v>27</v>
      </c>
      <c r="J336" s="7">
        <v>150</v>
      </c>
      <c r="K336" s="7">
        <f t="shared" si="119"/>
        <v>326.08695652173913</v>
      </c>
      <c r="L336" s="7">
        <f t="shared" si="120"/>
        <v>366.10671936758894</v>
      </c>
      <c r="M336" s="7" t="s">
        <v>14</v>
      </c>
      <c r="N336" s="1">
        <v>1.1029411764705883</v>
      </c>
      <c r="O336" s="1">
        <v>3</v>
      </c>
      <c r="P336" s="1">
        <v>1.1029411764705883</v>
      </c>
      <c r="Q336" s="1">
        <v>70.2042</v>
      </c>
      <c r="R336" s="1">
        <f t="shared" si="133"/>
        <v>4721.2324500000004</v>
      </c>
      <c r="S336" s="15">
        <f t="shared" si="121"/>
        <v>70.86</v>
      </c>
      <c r="T336" s="7">
        <f t="shared" si="122"/>
        <v>175.02</v>
      </c>
      <c r="U336">
        <f t="shared" si="123"/>
        <v>0</v>
      </c>
      <c r="V336">
        <f t="shared" si="124"/>
        <v>0</v>
      </c>
      <c r="W336">
        <f t="shared" si="125"/>
        <v>70.86</v>
      </c>
      <c r="X336">
        <f t="shared" si="126"/>
        <v>175.02</v>
      </c>
      <c r="Y336">
        <f t="shared" si="113"/>
        <v>631.83780000000002</v>
      </c>
      <c r="Z336">
        <f t="shared" si="114"/>
        <v>842.45039999999995</v>
      </c>
      <c r="AA336">
        <f t="shared" si="115"/>
        <v>1053.0630000000001</v>
      </c>
      <c r="AB336">
        <f t="shared" si="116"/>
        <v>1558.0067085000003</v>
      </c>
      <c r="AC336">
        <f t="shared" si="117"/>
        <v>2077.3422780000001</v>
      </c>
      <c r="AD336">
        <f t="shared" si="118"/>
        <v>2596.6778475000006</v>
      </c>
      <c r="AE336">
        <f t="shared" si="127"/>
        <v>545.54780000000005</v>
      </c>
      <c r="AF336">
        <f t="shared" si="128"/>
        <v>756.16039999999998</v>
      </c>
      <c r="AG336">
        <f t="shared" si="129"/>
        <v>966.77300000000014</v>
      </c>
      <c r="AH336">
        <f t="shared" si="130"/>
        <v>1344.8767085000004</v>
      </c>
      <c r="AI336">
        <f t="shared" si="131"/>
        <v>1864.212278</v>
      </c>
      <c r="AJ336">
        <f t="shared" si="132"/>
        <v>2383.5478475000004</v>
      </c>
      <c r="AO336" t="e">
        <f>_xlfn.CONCAT(A336," ",B336," ",C336," ",#REF!," ",E336," ",F336," ",G336," ",H336," ",I336," ",N336," ",O336," ",P336," ",Q336," ",R336," ",AE336," ",AF336," ",AG336," ",AH336," ",AI336," ",AJ336)</f>
        <v>#REF!</v>
      </c>
    </row>
    <row r="337" spans="1:41" x14ac:dyDescent="0.35">
      <c r="A337" s="1" t="s">
        <v>21</v>
      </c>
      <c r="B337" s="1">
        <v>2021</v>
      </c>
      <c r="C337" s="1">
        <v>6</v>
      </c>
      <c r="D337" s="1">
        <v>408</v>
      </c>
      <c r="E337" s="2">
        <v>4</v>
      </c>
      <c r="F337" s="1">
        <v>10</v>
      </c>
      <c r="G337" s="7">
        <v>100</v>
      </c>
      <c r="H337" s="1" t="s">
        <v>17</v>
      </c>
      <c r="I337" s="1" t="s">
        <v>29</v>
      </c>
      <c r="J337" s="7">
        <v>150</v>
      </c>
      <c r="K337" s="7">
        <f t="shared" si="119"/>
        <v>326.08695652173913</v>
      </c>
      <c r="L337" s="7">
        <f t="shared" si="120"/>
        <v>366.10671936758894</v>
      </c>
      <c r="M337" s="7" t="s">
        <v>14</v>
      </c>
      <c r="N337" s="1">
        <v>0.46082949308755761</v>
      </c>
      <c r="O337" s="1">
        <v>0</v>
      </c>
      <c r="P337" s="1">
        <v>0</v>
      </c>
      <c r="Q337" s="1">
        <v>64.033200000000008</v>
      </c>
      <c r="R337" s="1">
        <f t="shared" si="133"/>
        <v>4306.2327000000005</v>
      </c>
      <c r="S337" s="15">
        <f t="shared" si="121"/>
        <v>44.29</v>
      </c>
      <c r="T337" s="7">
        <f t="shared" si="122"/>
        <v>109.39</v>
      </c>
      <c r="U337">
        <f t="shared" si="123"/>
        <v>42</v>
      </c>
      <c r="V337">
        <f t="shared" si="124"/>
        <v>103.74</v>
      </c>
      <c r="W337">
        <f t="shared" si="125"/>
        <v>86.289999999999992</v>
      </c>
      <c r="X337">
        <f t="shared" si="126"/>
        <v>213.13</v>
      </c>
      <c r="Y337">
        <f t="shared" si="113"/>
        <v>576.29880000000003</v>
      </c>
      <c r="Z337">
        <f t="shared" si="114"/>
        <v>768.39840000000004</v>
      </c>
      <c r="AA337">
        <f t="shared" si="115"/>
        <v>960.49800000000016</v>
      </c>
      <c r="AB337">
        <f t="shared" si="116"/>
        <v>1421.0567910000002</v>
      </c>
      <c r="AC337">
        <f t="shared" si="117"/>
        <v>1894.7423880000001</v>
      </c>
      <c r="AD337">
        <f t="shared" si="118"/>
        <v>2368.4279850000003</v>
      </c>
      <c r="AE337">
        <f t="shared" si="127"/>
        <v>490.00880000000006</v>
      </c>
      <c r="AF337">
        <f t="shared" si="128"/>
        <v>682.10840000000007</v>
      </c>
      <c r="AG337">
        <f t="shared" si="129"/>
        <v>874.2080000000002</v>
      </c>
      <c r="AH337">
        <f t="shared" si="130"/>
        <v>1207.9267910000003</v>
      </c>
      <c r="AI337">
        <f t="shared" si="131"/>
        <v>1681.612388</v>
      </c>
      <c r="AJ337">
        <f t="shared" si="132"/>
        <v>2155.2979850000002</v>
      </c>
      <c r="AO337" t="e">
        <f>_xlfn.CONCAT(A337," ",B337," ",C337," ",#REF!," ",E337," ",F337," ",G337," ",H337," ",I337," ",N337," ",O337," ",P337," ",Q337," ",R337," ",AE337," ",AF337," ",AG337," ",AH337," ",AI337," ",AJ337)</f>
        <v>#REF!</v>
      </c>
    </row>
    <row r="338" spans="1:41" x14ac:dyDescent="0.35">
      <c r="A338" s="1" t="s">
        <v>21</v>
      </c>
      <c r="B338" s="1">
        <v>2021</v>
      </c>
      <c r="C338" s="1">
        <v>6</v>
      </c>
      <c r="D338" s="1">
        <v>409</v>
      </c>
      <c r="E338" s="2">
        <v>4</v>
      </c>
      <c r="F338" s="1">
        <v>1</v>
      </c>
      <c r="G338" s="1">
        <v>100</v>
      </c>
      <c r="H338" s="1" t="s">
        <v>16</v>
      </c>
      <c r="I338" s="1" t="s">
        <v>27</v>
      </c>
      <c r="J338" s="7" t="s">
        <v>14</v>
      </c>
      <c r="K338" s="7" t="str">
        <f t="shared" si="119"/>
        <v>.</v>
      </c>
      <c r="L338" s="7" t="str">
        <f t="shared" si="120"/>
        <v>.</v>
      </c>
      <c r="M338" s="7" t="s">
        <v>14</v>
      </c>
      <c r="N338" s="1">
        <v>0</v>
      </c>
      <c r="O338" s="1">
        <v>0</v>
      </c>
      <c r="P338" s="1">
        <v>0</v>
      </c>
      <c r="Q338" s="1">
        <v>52.899197241379305</v>
      </c>
      <c r="R338" s="1">
        <f t="shared" si="133"/>
        <v>3557.4710144827582</v>
      </c>
      <c r="S338" s="15">
        <f t="shared" si="121"/>
        <v>44.29</v>
      </c>
      <c r="T338" s="7">
        <f t="shared" si="122"/>
        <v>109.39</v>
      </c>
      <c r="U338">
        <f t="shared" si="123"/>
        <v>0</v>
      </c>
      <c r="V338">
        <f t="shared" si="124"/>
        <v>0</v>
      </c>
      <c r="W338">
        <f t="shared" si="125"/>
        <v>44.29</v>
      </c>
      <c r="X338">
        <f t="shared" si="126"/>
        <v>109.39</v>
      </c>
      <c r="Y338">
        <f t="shared" si="113"/>
        <v>476.09277517241372</v>
      </c>
      <c r="Z338">
        <f t="shared" si="114"/>
        <v>634.79036689655163</v>
      </c>
      <c r="AA338">
        <f t="shared" si="115"/>
        <v>793.4879586206896</v>
      </c>
      <c r="AB338">
        <f t="shared" si="116"/>
        <v>1173.9654347793103</v>
      </c>
      <c r="AC338">
        <f t="shared" si="117"/>
        <v>1565.2872463724136</v>
      </c>
      <c r="AD338">
        <f t="shared" si="118"/>
        <v>1956.6090579655172</v>
      </c>
      <c r="AE338">
        <f t="shared" si="127"/>
        <v>389.8027751724137</v>
      </c>
      <c r="AF338">
        <f t="shared" si="128"/>
        <v>548.50036689655167</v>
      </c>
      <c r="AG338">
        <f t="shared" si="129"/>
        <v>707.19795862068963</v>
      </c>
      <c r="AH338">
        <f t="shared" si="130"/>
        <v>960.83543477931028</v>
      </c>
      <c r="AI338">
        <f t="shared" si="131"/>
        <v>1352.1572463724137</v>
      </c>
      <c r="AJ338">
        <f t="shared" si="132"/>
        <v>1743.4790579655173</v>
      </c>
      <c r="AO338" t="e">
        <f>_xlfn.CONCAT(A338," ",B338," ",C338," ",#REF!," ",E338," ",F338," ",G338," ",H338," ",I338," ",N338," ",O338," ",P338," ",Q338," ",R338," ",AE338," ",AF338," ",AG338," ",AH338," ",AI338," ",AJ338)</f>
        <v>#REF!</v>
      </c>
    </row>
    <row r="339" spans="1:41" x14ac:dyDescent="0.35">
      <c r="A339" s="1" t="s">
        <v>21</v>
      </c>
      <c r="B339" s="1">
        <v>2021</v>
      </c>
      <c r="C339" s="1">
        <v>6</v>
      </c>
      <c r="D339" s="1">
        <v>410</v>
      </c>
      <c r="E339" s="2">
        <v>4</v>
      </c>
      <c r="F339" s="1">
        <v>7</v>
      </c>
      <c r="G339" s="1">
        <v>160</v>
      </c>
      <c r="H339" s="1" t="s">
        <v>16</v>
      </c>
      <c r="I339" s="1" t="s">
        <v>30</v>
      </c>
      <c r="J339" s="7" t="s">
        <v>14</v>
      </c>
      <c r="K339" s="7" t="str">
        <f t="shared" si="119"/>
        <v>.</v>
      </c>
      <c r="L339" s="7" t="str">
        <f t="shared" si="120"/>
        <v>.</v>
      </c>
      <c r="M339" s="7" t="s">
        <v>17</v>
      </c>
      <c r="N339" s="1">
        <v>0</v>
      </c>
      <c r="O339" s="1">
        <v>0</v>
      </c>
      <c r="P339" s="1">
        <v>0</v>
      </c>
      <c r="Q339" s="1">
        <v>68.641547586206897</v>
      </c>
      <c r="R339" s="1">
        <f t="shared" si="133"/>
        <v>4616.144075172414</v>
      </c>
      <c r="S339" s="15">
        <f t="shared" si="121"/>
        <v>70.86</v>
      </c>
      <c r="T339" s="7">
        <f t="shared" si="122"/>
        <v>175.02</v>
      </c>
      <c r="U339">
        <f t="shared" si="123"/>
        <v>42</v>
      </c>
      <c r="V339">
        <f t="shared" si="124"/>
        <v>103.74</v>
      </c>
      <c r="W339">
        <f t="shared" si="125"/>
        <v>112.86</v>
      </c>
      <c r="X339">
        <f t="shared" si="126"/>
        <v>278.76</v>
      </c>
      <c r="Y339">
        <f t="shared" si="113"/>
        <v>617.77392827586209</v>
      </c>
      <c r="Z339">
        <f t="shared" si="114"/>
        <v>823.69857103448271</v>
      </c>
      <c r="AA339">
        <f t="shared" si="115"/>
        <v>1029.6232137931036</v>
      </c>
      <c r="AB339">
        <f t="shared" si="116"/>
        <v>1523.3275448068966</v>
      </c>
      <c r="AC339">
        <f t="shared" si="117"/>
        <v>2031.1033930758622</v>
      </c>
      <c r="AD339">
        <f t="shared" si="118"/>
        <v>2538.8792413448277</v>
      </c>
      <c r="AE339">
        <f t="shared" si="127"/>
        <v>531.48392827586213</v>
      </c>
      <c r="AF339">
        <f t="shared" si="128"/>
        <v>737.40857103448275</v>
      </c>
      <c r="AG339">
        <f t="shared" si="129"/>
        <v>943.3332137931036</v>
      </c>
      <c r="AH339">
        <f t="shared" si="130"/>
        <v>1310.1975448068965</v>
      </c>
      <c r="AI339">
        <f t="shared" si="131"/>
        <v>1817.9733930758621</v>
      </c>
      <c r="AJ339">
        <f t="shared" si="132"/>
        <v>2325.7492413448276</v>
      </c>
      <c r="AO339" t="e">
        <f>_xlfn.CONCAT(A339," ",B339," ",C339," ",#REF!," ",E339," ",F339," ",G339," ",H339," ",I339," ",N339," ",O339," ",P339," ",Q339," ",R339," ",AE339," ",AF339," ",AG339," ",AH339," ",AI339," ",AJ339)</f>
        <v>#REF!</v>
      </c>
    </row>
    <row r="340" spans="1:41" x14ac:dyDescent="0.35">
      <c r="A340" s="1" t="s">
        <v>21</v>
      </c>
      <c r="B340" s="1">
        <v>2021</v>
      </c>
      <c r="C340" s="1">
        <v>6</v>
      </c>
      <c r="D340" s="15">
        <v>411</v>
      </c>
      <c r="E340" s="2">
        <v>4</v>
      </c>
      <c r="F340" s="1">
        <v>5</v>
      </c>
      <c r="G340" s="1">
        <v>160</v>
      </c>
      <c r="H340" s="1" t="s">
        <v>16</v>
      </c>
      <c r="I340" s="1" t="s">
        <v>27</v>
      </c>
      <c r="J340" s="7" t="s">
        <v>14</v>
      </c>
      <c r="K340" s="7" t="str">
        <f t="shared" si="119"/>
        <v>.</v>
      </c>
      <c r="L340" s="7" t="str">
        <f t="shared" si="120"/>
        <v>.</v>
      </c>
      <c r="M340" s="7" t="s">
        <v>14</v>
      </c>
      <c r="N340" s="1">
        <v>0</v>
      </c>
      <c r="O340" s="1">
        <v>0</v>
      </c>
      <c r="P340" s="1">
        <v>0</v>
      </c>
      <c r="Q340" s="1">
        <v>70.680689655172415</v>
      </c>
      <c r="R340" s="1">
        <f t="shared" si="133"/>
        <v>4753.276379310345</v>
      </c>
      <c r="S340" s="15">
        <f t="shared" si="121"/>
        <v>70.86</v>
      </c>
      <c r="T340" s="7">
        <f t="shared" si="122"/>
        <v>175.02</v>
      </c>
      <c r="U340">
        <f t="shared" si="123"/>
        <v>0</v>
      </c>
      <c r="V340">
        <f t="shared" si="124"/>
        <v>0</v>
      </c>
      <c r="W340">
        <f t="shared" si="125"/>
        <v>70.86</v>
      </c>
      <c r="X340">
        <f t="shared" si="126"/>
        <v>175.02</v>
      </c>
      <c r="Y340">
        <f t="shared" si="113"/>
        <v>636.12620689655171</v>
      </c>
      <c r="Z340">
        <f t="shared" si="114"/>
        <v>848.16827586206898</v>
      </c>
      <c r="AA340">
        <f t="shared" si="115"/>
        <v>1060.2103448275861</v>
      </c>
      <c r="AB340">
        <f t="shared" si="116"/>
        <v>1568.581205172414</v>
      </c>
      <c r="AC340">
        <f t="shared" si="117"/>
        <v>2091.441606896552</v>
      </c>
      <c r="AD340">
        <f t="shared" si="118"/>
        <v>2614.3020086206898</v>
      </c>
      <c r="AE340">
        <f t="shared" si="127"/>
        <v>549.83620689655174</v>
      </c>
      <c r="AF340">
        <f t="shared" si="128"/>
        <v>761.87827586206902</v>
      </c>
      <c r="AG340">
        <f t="shared" si="129"/>
        <v>973.92034482758618</v>
      </c>
      <c r="AH340">
        <f t="shared" si="130"/>
        <v>1355.4512051724141</v>
      </c>
      <c r="AI340">
        <f t="shared" si="131"/>
        <v>1878.3116068965519</v>
      </c>
      <c r="AJ340">
        <f t="shared" si="132"/>
        <v>2401.1720086206897</v>
      </c>
      <c r="AO340" t="e">
        <f>_xlfn.CONCAT(A340," ",B340," ",C340," ",#REF!," ",E340," ",F340," ",G340," ",H340," ",I340," ",N340," ",O340," ",P340," ",Q340," ",R340," ",AE340," ",AF340," ",AG340," ",AH340," ",AI340," ",AJ340)</f>
        <v>#REF!</v>
      </c>
    </row>
    <row r="341" spans="1:41" x14ac:dyDescent="0.35">
      <c r="A341" s="1" t="s">
        <v>21</v>
      </c>
      <c r="B341" s="1">
        <v>2021</v>
      </c>
      <c r="C341" s="1">
        <v>6</v>
      </c>
      <c r="D341" s="15">
        <v>412</v>
      </c>
      <c r="E341" s="2">
        <v>4</v>
      </c>
      <c r="F341" s="1">
        <v>4</v>
      </c>
      <c r="G341" s="1">
        <v>100</v>
      </c>
      <c r="H341" s="1" t="s">
        <v>16</v>
      </c>
      <c r="I341" s="1" t="s">
        <v>28</v>
      </c>
      <c r="J341" s="7" t="s">
        <v>14</v>
      </c>
      <c r="K341" s="7" t="str">
        <f t="shared" si="119"/>
        <v>.</v>
      </c>
      <c r="L341" s="7" t="str">
        <f t="shared" si="120"/>
        <v>.</v>
      </c>
      <c r="M341" s="7" t="s">
        <v>14</v>
      </c>
      <c r="N341" s="1">
        <v>0</v>
      </c>
      <c r="O341" s="1">
        <v>0</v>
      </c>
      <c r="P341" s="1">
        <v>0</v>
      </c>
      <c r="Q341" s="1">
        <v>74.817304137931032</v>
      </c>
      <c r="R341" s="1">
        <f t="shared" si="133"/>
        <v>5031.4637032758619</v>
      </c>
      <c r="S341" s="15">
        <f t="shared" si="121"/>
        <v>44.29</v>
      </c>
      <c r="T341" s="7">
        <f t="shared" si="122"/>
        <v>109.39</v>
      </c>
      <c r="U341">
        <f t="shared" si="123"/>
        <v>17.875</v>
      </c>
      <c r="V341">
        <f t="shared" si="124"/>
        <v>44.15</v>
      </c>
      <c r="W341">
        <f t="shared" si="125"/>
        <v>62.164999999999999</v>
      </c>
      <c r="X341">
        <f t="shared" si="126"/>
        <v>153.54</v>
      </c>
      <c r="Y341">
        <f t="shared" si="113"/>
        <v>673.3557372413793</v>
      </c>
      <c r="Z341">
        <f t="shared" si="114"/>
        <v>897.80764965517233</v>
      </c>
      <c r="AA341">
        <f t="shared" si="115"/>
        <v>1122.2595620689656</v>
      </c>
      <c r="AB341">
        <f t="shared" si="116"/>
        <v>1660.3830220810346</v>
      </c>
      <c r="AC341">
        <f t="shared" si="117"/>
        <v>2213.8440294413795</v>
      </c>
      <c r="AD341">
        <f t="shared" si="118"/>
        <v>2767.3050368017243</v>
      </c>
      <c r="AE341">
        <f t="shared" si="127"/>
        <v>587.06573724137934</v>
      </c>
      <c r="AF341">
        <f t="shared" si="128"/>
        <v>811.51764965517236</v>
      </c>
      <c r="AG341">
        <f t="shared" si="129"/>
        <v>1035.9695620689656</v>
      </c>
      <c r="AH341">
        <f t="shared" si="130"/>
        <v>1447.2530220810345</v>
      </c>
      <c r="AI341">
        <f t="shared" si="131"/>
        <v>2000.7140294413794</v>
      </c>
      <c r="AJ341">
        <f t="shared" si="132"/>
        <v>2554.1750368017242</v>
      </c>
      <c r="AO341" t="e">
        <f>_xlfn.CONCAT(A341," ",B341," ",C341," ",#REF!," ",E341," ",F341," ",G341," ",H341," ",I341," ",N341," ",O341," ",P341," ",Q341," ",R341," ",AE341," ",AF341," ",AG341," ",AH341," ",AI341," ",AJ341)</f>
        <v>#REF!</v>
      </c>
    </row>
    <row r="342" spans="1:41" x14ac:dyDescent="0.35">
      <c r="A342" s="1" t="s">
        <v>21</v>
      </c>
      <c r="B342" s="1">
        <v>2021</v>
      </c>
      <c r="C342" s="1">
        <v>6</v>
      </c>
      <c r="D342" s="1">
        <v>413</v>
      </c>
      <c r="E342" s="2">
        <v>4</v>
      </c>
      <c r="F342" s="1">
        <v>11</v>
      </c>
      <c r="G342" s="1">
        <v>100</v>
      </c>
      <c r="H342" s="1" t="s">
        <v>17</v>
      </c>
      <c r="I342" s="1" t="s">
        <v>30</v>
      </c>
      <c r="J342" s="7">
        <v>150</v>
      </c>
      <c r="K342" s="7">
        <f t="shared" si="119"/>
        <v>326.08695652173913</v>
      </c>
      <c r="L342" s="7">
        <f t="shared" si="120"/>
        <v>366.10671936758894</v>
      </c>
      <c r="M342" s="7" t="s">
        <v>17</v>
      </c>
      <c r="N342" s="1">
        <v>0.44444444444444442</v>
      </c>
      <c r="O342" s="1">
        <v>0</v>
      </c>
      <c r="P342" s="1">
        <v>0</v>
      </c>
      <c r="Q342" s="1">
        <v>70.874957241379306</v>
      </c>
      <c r="R342" s="1">
        <f t="shared" si="133"/>
        <v>4766.3408744827584</v>
      </c>
      <c r="S342" s="15">
        <f t="shared" si="121"/>
        <v>44.29</v>
      </c>
      <c r="T342" s="7">
        <f t="shared" si="122"/>
        <v>109.39</v>
      </c>
      <c r="U342">
        <f t="shared" si="123"/>
        <v>42</v>
      </c>
      <c r="V342">
        <f t="shared" si="124"/>
        <v>103.74</v>
      </c>
      <c r="W342">
        <f t="shared" si="125"/>
        <v>86.289999999999992</v>
      </c>
      <c r="X342">
        <f t="shared" si="126"/>
        <v>213.13</v>
      </c>
      <c r="Y342">
        <f t="shared" si="113"/>
        <v>637.87461517241377</v>
      </c>
      <c r="Z342">
        <f t="shared" si="114"/>
        <v>850.49948689655162</v>
      </c>
      <c r="AA342">
        <f t="shared" si="115"/>
        <v>1063.1243586206897</v>
      </c>
      <c r="AB342">
        <f t="shared" si="116"/>
        <v>1572.8924885793103</v>
      </c>
      <c r="AC342">
        <f t="shared" si="117"/>
        <v>2097.1899847724139</v>
      </c>
      <c r="AD342">
        <f t="shared" si="118"/>
        <v>2621.4874809655175</v>
      </c>
      <c r="AE342">
        <f t="shared" si="127"/>
        <v>551.58461517241381</v>
      </c>
      <c r="AF342">
        <f t="shared" si="128"/>
        <v>764.20948689655165</v>
      </c>
      <c r="AG342">
        <f t="shared" si="129"/>
        <v>976.83435862068973</v>
      </c>
      <c r="AH342">
        <f t="shared" si="130"/>
        <v>1359.7624885793102</v>
      </c>
      <c r="AI342">
        <f t="shared" si="131"/>
        <v>1884.0599847724138</v>
      </c>
      <c r="AJ342">
        <f t="shared" si="132"/>
        <v>2408.3574809655174</v>
      </c>
      <c r="AO342" t="e">
        <f>_xlfn.CONCAT(A342," ",B342," ",C342," ",#REF!," ",E342," ",F342," ",G342," ",H342," ",I342," ",N342," ",O342," ",P342," ",Q342," ",R342," ",AE342," ",AF342," ",AG342," ",AH342," ",AI342," ",AJ342)</f>
        <v>#REF!</v>
      </c>
    </row>
    <row r="343" spans="1:41" x14ac:dyDescent="0.35">
      <c r="A343" s="1" t="s">
        <v>21</v>
      </c>
      <c r="B343" s="1">
        <v>2021</v>
      </c>
      <c r="C343" s="1">
        <v>6</v>
      </c>
      <c r="D343" s="1">
        <v>414</v>
      </c>
      <c r="E343" s="2">
        <v>4</v>
      </c>
      <c r="F343" s="1">
        <v>15</v>
      </c>
      <c r="G343" s="1">
        <v>160</v>
      </c>
      <c r="H343" s="1" t="s">
        <v>17</v>
      </c>
      <c r="I343" s="1" t="s">
        <v>30</v>
      </c>
      <c r="J343" s="7">
        <v>150</v>
      </c>
      <c r="K343" s="7">
        <f t="shared" si="119"/>
        <v>326.08695652173913</v>
      </c>
      <c r="L343" s="7">
        <f t="shared" si="120"/>
        <v>366.10671936758894</v>
      </c>
      <c r="M343" s="7" t="s">
        <v>17</v>
      </c>
      <c r="N343" s="1">
        <v>0</v>
      </c>
      <c r="O343" s="1">
        <v>0</v>
      </c>
      <c r="P343" s="1">
        <v>0</v>
      </c>
      <c r="Q343" s="1">
        <v>71.410862068965514</v>
      </c>
      <c r="R343" s="1">
        <f t="shared" si="133"/>
        <v>4802.3804741379308</v>
      </c>
      <c r="S343" s="15">
        <f t="shared" si="121"/>
        <v>70.86</v>
      </c>
      <c r="T343" s="7">
        <f t="shared" si="122"/>
        <v>175.02</v>
      </c>
      <c r="U343">
        <f t="shared" si="123"/>
        <v>42</v>
      </c>
      <c r="V343">
        <f t="shared" si="124"/>
        <v>103.74</v>
      </c>
      <c r="W343">
        <f t="shared" si="125"/>
        <v>112.86</v>
      </c>
      <c r="X343">
        <f t="shared" si="126"/>
        <v>278.76</v>
      </c>
      <c r="Y343">
        <f t="shared" si="113"/>
        <v>642.69775862068968</v>
      </c>
      <c r="Z343">
        <f t="shared" si="114"/>
        <v>856.93034482758617</v>
      </c>
      <c r="AA343">
        <f t="shared" si="115"/>
        <v>1071.1629310344827</v>
      </c>
      <c r="AB343">
        <f t="shared" si="116"/>
        <v>1584.7855564655172</v>
      </c>
      <c r="AC343">
        <f t="shared" si="117"/>
        <v>2113.0474086206896</v>
      </c>
      <c r="AD343">
        <f t="shared" si="118"/>
        <v>2641.3092607758622</v>
      </c>
      <c r="AE343">
        <f t="shared" si="127"/>
        <v>556.40775862068972</v>
      </c>
      <c r="AF343">
        <f t="shared" si="128"/>
        <v>770.6403448275862</v>
      </c>
      <c r="AG343">
        <f t="shared" si="129"/>
        <v>984.87293103448269</v>
      </c>
      <c r="AH343">
        <f t="shared" si="130"/>
        <v>1371.6555564655173</v>
      </c>
      <c r="AI343">
        <f t="shared" si="131"/>
        <v>1899.9174086206895</v>
      </c>
      <c r="AJ343">
        <f t="shared" si="132"/>
        <v>2428.1792607758621</v>
      </c>
      <c r="AO343" t="e">
        <f>_xlfn.CONCAT(A343," ",B343," ",C343," ",#REF!," ",E343," ",F343," ",G343," ",H343," ",I343," ",N343," ",O343," ",P343," ",Q343," ",R343," ",AE343," ",AF343," ",AG343," ",AH343," ",AI343," ",AJ343)</f>
        <v>#REF!</v>
      </c>
    </row>
    <row r="344" spans="1:41" x14ac:dyDescent="0.35">
      <c r="A344" s="1" t="s">
        <v>21</v>
      </c>
      <c r="B344" s="1">
        <v>2021</v>
      </c>
      <c r="C344" s="1">
        <v>6</v>
      </c>
      <c r="D344" s="1">
        <v>415</v>
      </c>
      <c r="E344" s="2">
        <v>4</v>
      </c>
      <c r="F344" s="1">
        <v>14</v>
      </c>
      <c r="G344" s="1">
        <v>160</v>
      </c>
      <c r="H344" s="1" t="s">
        <v>17</v>
      </c>
      <c r="I344" s="1" t="s">
        <v>29</v>
      </c>
      <c r="J344" s="7">
        <v>150</v>
      </c>
      <c r="K344" s="7">
        <f t="shared" si="119"/>
        <v>326.08695652173913</v>
      </c>
      <c r="L344" s="7">
        <f t="shared" si="120"/>
        <v>366.10671936758894</v>
      </c>
      <c r="M344" s="7" t="s">
        <v>14</v>
      </c>
      <c r="N344" s="1">
        <v>1.2987012987012987</v>
      </c>
      <c r="O344" s="1">
        <v>3</v>
      </c>
      <c r="P344" s="1">
        <v>1.2987012987012987</v>
      </c>
      <c r="Q344" s="1">
        <v>68.831225517241393</v>
      </c>
      <c r="R344" s="1">
        <f t="shared" si="133"/>
        <v>4628.8999160344838</v>
      </c>
      <c r="S344" s="15">
        <f t="shared" si="121"/>
        <v>70.86</v>
      </c>
      <c r="T344" s="7">
        <f t="shared" si="122"/>
        <v>175.02</v>
      </c>
      <c r="U344">
        <f t="shared" si="123"/>
        <v>42</v>
      </c>
      <c r="V344">
        <f t="shared" si="124"/>
        <v>103.74</v>
      </c>
      <c r="W344">
        <f t="shared" si="125"/>
        <v>112.86</v>
      </c>
      <c r="X344">
        <f t="shared" si="126"/>
        <v>278.76</v>
      </c>
      <c r="Y344">
        <f t="shared" si="113"/>
        <v>619.48102965517251</v>
      </c>
      <c r="Z344">
        <f t="shared" si="114"/>
        <v>825.97470620689671</v>
      </c>
      <c r="AA344">
        <f t="shared" si="115"/>
        <v>1032.4683827586209</v>
      </c>
      <c r="AB344">
        <f t="shared" si="116"/>
        <v>1527.5369722913797</v>
      </c>
      <c r="AC344">
        <f t="shared" si="117"/>
        <v>2036.7159630551728</v>
      </c>
      <c r="AD344">
        <f t="shared" si="118"/>
        <v>2545.8949538189663</v>
      </c>
      <c r="AE344">
        <f t="shared" si="127"/>
        <v>533.19102965517254</v>
      </c>
      <c r="AF344">
        <f t="shared" si="128"/>
        <v>739.68470620689675</v>
      </c>
      <c r="AG344">
        <f t="shared" si="129"/>
        <v>946.17838275862096</v>
      </c>
      <c r="AH344">
        <f t="shared" si="130"/>
        <v>1314.4069722913796</v>
      </c>
      <c r="AI344">
        <f t="shared" si="131"/>
        <v>1823.5859630551727</v>
      </c>
      <c r="AJ344">
        <f t="shared" si="132"/>
        <v>2332.7649538189662</v>
      </c>
      <c r="AO344" t="e">
        <f>_xlfn.CONCAT(A344," ",B344," ",C344," ",#REF!," ",E344," ",F344," ",G344," ",H344," ",I344," ",N344," ",O344," ",P344," ",Q344," ",R344," ",AE344," ",AF344," ",AG344," ",AH344," ",AI344," ",AJ344)</f>
        <v>#REF!</v>
      </c>
    </row>
    <row r="345" spans="1:41" x14ac:dyDescent="0.35">
      <c r="A345" s="1" t="s">
        <v>21</v>
      </c>
      <c r="B345" s="1">
        <v>2021</v>
      </c>
      <c r="C345" s="1">
        <v>6</v>
      </c>
      <c r="D345" s="1">
        <v>416</v>
      </c>
      <c r="E345" s="2">
        <v>4</v>
      </c>
      <c r="F345" s="1">
        <v>12</v>
      </c>
      <c r="G345" s="1">
        <v>100</v>
      </c>
      <c r="H345" s="1" t="s">
        <v>17</v>
      </c>
      <c r="I345" s="1" t="s">
        <v>28</v>
      </c>
      <c r="J345" s="7">
        <v>150</v>
      </c>
      <c r="K345" s="7">
        <f t="shared" si="119"/>
        <v>326.08695652173913</v>
      </c>
      <c r="L345" s="7">
        <f t="shared" si="120"/>
        <v>366.10671936758894</v>
      </c>
      <c r="M345" s="7" t="s">
        <v>14</v>
      </c>
      <c r="N345" s="1">
        <v>0</v>
      </c>
      <c r="O345" s="1">
        <v>0</v>
      </c>
      <c r="P345" s="1">
        <v>0</v>
      </c>
      <c r="Q345" s="1">
        <v>65.415103448275858</v>
      </c>
      <c r="R345" s="1">
        <f t="shared" si="133"/>
        <v>4399.1657068965515</v>
      </c>
      <c r="S345" s="15">
        <f t="shared" si="121"/>
        <v>44.29</v>
      </c>
      <c r="T345" s="7">
        <f t="shared" si="122"/>
        <v>109.39</v>
      </c>
      <c r="U345">
        <f t="shared" si="123"/>
        <v>17.875</v>
      </c>
      <c r="V345">
        <f t="shared" si="124"/>
        <v>44.15</v>
      </c>
      <c r="W345">
        <f t="shared" si="125"/>
        <v>62.164999999999999</v>
      </c>
      <c r="X345">
        <f t="shared" si="126"/>
        <v>153.54</v>
      </c>
      <c r="Y345">
        <f t="shared" si="113"/>
        <v>588.73593103448275</v>
      </c>
      <c r="Z345">
        <f t="shared" si="114"/>
        <v>784.98124137931029</v>
      </c>
      <c r="AA345">
        <f t="shared" si="115"/>
        <v>981.22655172413783</v>
      </c>
      <c r="AB345">
        <f t="shared" si="116"/>
        <v>1451.7246832758622</v>
      </c>
      <c r="AC345">
        <f t="shared" si="117"/>
        <v>1935.6329110344827</v>
      </c>
      <c r="AD345">
        <f t="shared" si="118"/>
        <v>2419.5411387931035</v>
      </c>
      <c r="AE345">
        <f t="shared" si="127"/>
        <v>502.44593103448278</v>
      </c>
      <c r="AF345">
        <f t="shared" si="128"/>
        <v>698.69124137931033</v>
      </c>
      <c r="AG345">
        <f t="shared" si="129"/>
        <v>894.93655172413787</v>
      </c>
      <c r="AH345">
        <f t="shared" si="130"/>
        <v>1238.5946832758623</v>
      </c>
      <c r="AI345">
        <f t="shared" si="131"/>
        <v>1722.5029110344826</v>
      </c>
      <c r="AJ345">
        <f t="shared" si="132"/>
        <v>2206.4111387931034</v>
      </c>
      <c r="AO345" t="e">
        <f>_xlfn.CONCAT(A345," ",B345," ",C345," ",#REF!," ",E345," ",F345," ",G345," ",H345," ",I345," ",N345," ",O345," ",P345," ",Q345," ",R345," ",AE345," ",AF345," ",AG345," ",AH345," ",AI345," ",AJ345)</f>
        <v>#REF!</v>
      </c>
    </row>
    <row r="346" spans="1:41" x14ac:dyDescent="0.35">
      <c r="A346" s="1" t="s">
        <v>21</v>
      </c>
      <c r="B346" s="1">
        <v>2021</v>
      </c>
      <c r="C346" s="1">
        <v>6</v>
      </c>
      <c r="D346" s="1">
        <v>501</v>
      </c>
      <c r="E346" s="2">
        <v>5</v>
      </c>
      <c r="F346" s="1">
        <v>9</v>
      </c>
      <c r="G346" s="1">
        <v>100</v>
      </c>
      <c r="H346" s="1" t="s">
        <v>17</v>
      </c>
      <c r="I346" s="1" t="s">
        <v>27</v>
      </c>
      <c r="J346" s="7">
        <v>150</v>
      </c>
      <c r="K346" s="7">
        <f t="shared" si="119"/>
        <v>326.08695652173913</v>
      </c>
      <c r="L346" s="7">
        <f t="shared" si="120"/>
        <v>366.10671936758894</v>
      </c>
      <c r="M346" s="7" t="s">
        <v>14</v>
      </c>
      <c r="N346" s="1">
        <v>0</v>
      </c>
      <c r="O346" s="1">
        <v>0</v>
      </c>
      <c r="P346" s="1">
        <v>0</v>
      </c>
      <c r="Q346" s="1">
        <v>57.010443448275865</v>
      </c>
      <c r="R346" s="1">
        <f t="shared" si="133"/>
        <v>3833.9523218965519</v>
      </c>
      <c r="S346" s="15">
        <f t="shared" si="121"/>
        <v>44.29</v>
      </c>
      <c r="T346" s="7">
        <f t="shared" si="122"/>
        <v>109.39</v>
      </c>
      <c r="U346">
        <f t="shared" si="123"/>
        <v>0</v>
      </c>
      <c r="V346">
        <f t="shared" si="124"/>
        <v>0</v>
      </c>
      <c r="W346">
        <f t="shared" si="125"/>
        <v>44.29</v>
      </c>
      <c r="X346">
        <f t="shared" si="126"/>
        <v>109.39</v>
      </c>
      <c r="Y346">
        <f t="shared" si="113"/>
        <v>513.09399103448277</v>
      </c>
      <c r="Z346">
        <f t="shared" si="114"/>
        <v>684.12532137931044</v>
      </c>
      <c r="AA346">
        <f t="shared" si="115"/>
        <v>855.15665172413799</v>
      </c>
      <c r="AB346">
        <f t="shared" si="116"/>
        <v>1265.2042662258623</v>
      </c>
      <c r="AC346">
        <f t="shared" si="117"/>
        <v>1686.9390216344827</v>
      </c>
      <c r="AD346">
        <f t="shared" si="118"/>
        <v>2108.6737770431037</v>
      </c>
      <c r="AE346">
        <f t="shared" si="127"/>
        <v>426.80399103448281</v>
      </c>
      <c r="AF346">
        <f t="shared" si="128"/>
        <v>597.83532137931047</v>
      </c>
      <c r="AG346">
        <f t="shared" si="129"/>
        <v>768.86665172413802</v>
      </c>
      <c r="AH346">
        <f t="shared" si="130"/>
        <v>1052.0742662258622</v>
      </c>
      <c r="AI346">
        <f t="shared" si="131"/>
        <v>1473.8090216344826</v>
      </c>
      <c r="AJ346">
        <f t="shared" si="132"/>
        <v>1895.5437770431035</v>
      </c>
      <c r="AO346" t="e">
        <f>_xlfn.CONCAT(A346," ",B346," ",C346," ",#REF!," ",E346," ",F346," ",G346," ",H346," ",I346," ",N346," ",O346," ",P346," ",Q346," ",R346," ",AE346," ",AF346," ",AG346," ",AH346," ",AI346," ",AJ346)</f>
        <v>#REF!</v>
      </c>
    </row>
    <row r="347" spans="1:41" x14ac:dyDescent="0.35">
      <c r="A347" s="1" t="s">
        <v>21</v>
      </c>
      <c r="B347" s="1">
        <v>2021</v>
      </c>
      <c r="C347" s="1">
        <v>6</v>
      </c>
      <c r="D347" s="1">
        <v>502</v>
      </c>
      <c r="E347" s="2">
        <v>5</v>
      </c>
      <c r="F347" s="1">
        <v>10</v>
      </c>
      <c r="G347" s="1">
        <v>100</v>
      </c>
      <c r="H347" s="1" t="s">
        <v>17</v>
      </c>
      <c r="I347" s="1" t="s">
        <v>29</v>
      </c>
      <c r="J347" s="7">
        <v>150</v>
      </c>
      <c r="K347" s="7">
        <f t="shared" si="119"/>
        <v>326.08695652173913</v>
      </c>
      <c r="L347" s="7">
        <f t="shared" si="120"/>
        <v>366.10671936758894</v>
      </c>
      <c r="M347" s="7" t="s">
        <v>14</v>
      </c>
      <c r="N347" s="1">
        <v>0</v>
      </c>
      <c r="O347" s="1">
        <v>0</v>
      </c>
      <c r="P347" s="1">
        <v>0</v>
      </c>
      <c r="Q347" s="1">
        <v>68.724995862068965</v>
      </c>
      <c r="R347" s="1">
        <f t="shared" si="133"/>
        <v>4621.7559717241384</v>
      </c>
      <c r="S347" s="15">
        <f t="shared" si="121"/>
        <v>44.29</v>
      </c>
      <c r="T347" s="7">
        <f t="shared" si="122"/>
        <v>109.39</v>
      </c>
      <c r="U347">
        <f t="shared" si="123"/>
        <v>42</v>
      </c>
      <c r="V347">
        <f t="shared" si="124"/>
        <v>103.74</v>
      </c>
      <c r="W347">
        <f t="shared" si="125"/>
        <v>86.289999999999992</v>
      </c>
      <c r="X347">
        <f t="shared" si="126"/>
        <v>213.13</v>
      </c>
      <c r="Y347">
        <f t="shared" si="113"/>
        <v>618.52496275862063</v>
      </c>
      <c r="Z347">
        <f t="shared" si="114"/>
        <v>824.69995034482758</v>
      </c>
      <c r="AA347">
        <f t="shared" si="115"/>
        <v>1030.8749379310345</v>
      </c>
      <c r="AB347">
        <f t="shared" si="116"/>
        <v>1525.1794706689657</v>
      </c>
      <c r="AC347">
        <f t="shared" si="117"/>
        <v>2033.572627558621</v>
      </c>
      <c r="AD347">
        <f t="shared" si="118"/>
        <v>2541.9657844482763</v>
      </c>
      <c r="AE347">
        <f t="shared" si="127"/>
        <v>532.23496275862067</v>
      </c>
      <c r="AF347">
        <f t="shared" si="128"/>
        <v>738.40995034482762</v>
      </c>
      <c r="AG347">
        <f t="shared" si="129"/>
        <v>944.58493793103457</v>
      </c>
      <c r="AH347">
        <f t="shared" si="130"/>
        <v>1312.0494706689656</v>
      </c>
      <c r="AI347">
        <f t="shared" si="131"/>
        <v>1820.4426275586211</v>
      </c>
      <c r="AJ347">
        <f t="shared" si="132"/>
        <v>2328.8357844482762</v>
      </c>
      <c r="AO347" t="e">
        <f>_xlfn.CONCAT(A347," ",B347," ",C347," ",#REF!," ",E347," ",F347," ",G347," ",H347," ",I347," ",N347," ",O347," ",P347," ",Q347," ",R347," ",AE347," ",AF347," ",AG347," ",AH347," ",AI347," ",AJ347)</f>
        <v>#REF!</v>
      </c>
    </row>
    <row r="348" spans="1:41" x14ac:dyDescent="0.35">
      <c r="A348" s="1" t="s">
        <v>21</v>
      </c>
      <c r="B348" s="1">
        <v>2021</v>
      </c>
      <c r="C348" s="1">
        <v>6</v>
      </c>
      <c r="D348" s="1">
        <v>503</v>
      </c>
      <c r="E348" s="2">
        <v>5</v>
      </c>
      <c r="F348" s="1">
        <v>16</v>
      </c>
      <c r="G348" s="1">
        <v>160</v>
      </c>
      <c r="H348" s="1" t="s">
        <v>17</v>
      </c>
      <c r="I348" s="1" t="s">
        <v>28</v>
      </c>
      <c r="J348" s="7">
        <v>150</v>
      </c>
      <c r="K348" s="7">
        <f t="shared" si="119"/>
        <v>326.08695652173913</v>
      </c>
      <c r="L348" s="7">
        <f t="shared" si="120"/>
        <v>366.10671936758894</v>
      </c>
      <c r="M348" s="7" t="s">
        <v>14</v>
      </c>
      <c r="N348" s="1">
        <v>0.66225165562913912</v>
      </c>
      <c r="O348" s="1">
        <v>0</v>
      </c>
      <c r="P348" s="1">
        <v>0</v>
      </c>
      <c r="Q348" s="1">
        <v>67.613965517241382</v>
      </c>
      <c r="R348" s="1">
        <f t="shared" si="133"/>
        <v>4547.0391810344827</v>
      </c>
      <c r="S348" s="15">
        <f t="shared" si="121"/>
        <v>70.86</v>
      </c>
      <c r="T348" s="7">
        <f t="shared" si="122"/>
        <v>175.02</v>
      </c>
      <c r="U348">
        <f t="shared" si="123"/>
        <v>17.875</v>
      </c>
      <c r="V348">
        <f t="shared" si="124"/>
        <v>44.15</v>
      </c>
      <c r="W348">
        <f t="shared" si="125"/>
        <v>88.734999999999999</v>
      </c>
      <c r="X348">
        <f t="shared" si="126"/>
        <v>219.17000000000002</v>
      </c>
      <c r="Y348">
        <f t="shared" si="113"/>
        <v>608.52568965517241</v>
      </c>
      <c r="Z348">
        <f t="shared" si="114"/>
        <v>811.36758620689659</v>
      </c>
      <c r="AA348">
        <f t="shared" si="115"/>
        <v>1014.2094827586208</v>
      </c>
      <c r="AB348">
        <f t="shared" si="116"/>
        <v>1500.5229297413794</v>
      </c>
      <c r="AC348">
        <f t="shared" si="117"/>
        <v>2000.6972396551723</v>
      </c>
      <c r="AD348">
        <f t="shared" si="118"/>
        <v>2500.8715495689657</v>
      </c>
      <c r="AE348">
        <f t="shared" si="127"/>
        <v>522.23568965517245</v>
      </c>
      <c r="AF348">
        <f t="shared" si="128"/>
        <v>725.07758620689663</v>
      </c>
      <c r="AG348">
        <f t="shared" si="129"/>
        <v>927.9194827586208</v>
      </c>
      <c r="AH348">
        <f t="shared" si="130"/>
        <v>1287.3929297413792</v>
      </c>
      <c r="AI348">
        <f t="shared" si="131"/>
        <v>1787.5672396551722</v>
      </c>
      <c r="AJ348">
        <f t="shared" si="132"/>
        <v>2287.7415495689656</v>
      </c>
      <c r="AO348" t="e">
        <f>_xlfn.CONCAT(A348," ",B348," ",C348," ",#REF!," ",E348," ",F348," ",G348," ",H348," ",I348," ",N348," ",O348," ",P348," ",Q348," ",R348," ",AE348," ",AF348," ",AG348," ",AH348," ",AI348," ",AJ348)</f>
        <v>#REF!</v>
      </c>
    </row>
    <row r="349" spans="1:41" x14ac:dyDescent="0.35">
      <c r="A349" s="1" t="s">
        <v>21</v>
      </c>
      <c r="B349" s="1">
        <v>2021</v>
      </c>
      <c r="C349" s="1">
        <v>6</v>
      </c>
      <c r="D349" s="1">
        <v>504</v>
      </c>
      <c r="E349" s="2">
        <v>5</v>
      </c>
      <c r="F349" s="1">
        <v>12</v>
      </c>
      <c r="G349" s="1">
        <v>100</v>
      </c>
      <c r="H349" s="1" t="s">
        <v>17</v>
      </c>
      <c r="I349" s="1" t="s">
        <v>28</v>
      </c>
      <c r="J349" s="7">
        <v>150</v>
      </c>
      <c r="K349" s="7">
        <f t="shared" si="119"/>
        <v>326.08695652173913</v>
      </c>
      <c r="L349" s="7">
        <f t="shared" si="120"/>
        <v>366.10671936758894</v>
      </c>
      <c r="M349" s="7" t="s">
        <v>14</v>
      </c>
      <c r="N349" s="1">
        <v>0</v>
      </c>
      <c r="O349" s="1">
        <v>0</v>
      </c>
      <c r="P349" s="1">
        <v>0</v>
      </c>
      <c r="Q349" s="1">
        <v>69.644929655172419</v>
      </c>
      <c r="R349" s="1">
        <f t="shared" si="133"/>
        <v>4683.6215193103453</v>
      </c>
      <c r="S349" s="15">
        <f t="shared" si="121"/>
        <v>44.29</v>
      </c>
      <c r="T349" s="7">
        <f t="shared" si="122"/>
        <v>109.39</v>
      </c>
      <c r="U349">
        <f t="shared" si="123"/>
        <v>17.875</v>
      </c>
      <c r="V349">
        <f t="shared" si="124"/>
        <v>44.15</v>
      </c>
      <c r="W349">
        <f t="shared" si="125"/>
        <v>62.164999999999999</v>
      </c>
      <c r="X349">
        <f t="shared" si="126"/>
        <v>153.54</v>
      </c>
      <c r="Y349">
        <f t="shared" si="113"/>
        <v>626.80436689655176</v>
      </c>
      <c r="Z349">
        <f t="shared" si="114"/>
        <v>835.73915586206908</v>
      </c>
      <c r="AA349">
        <f t="shared" si="115"/>
        <v>1044.6739448275862</v>
      </c>
      <c r="AB349">
        <f t="shared" si="116"/>
        <v>1545.5951013724141</v>
      </c>
      <c r="AC349">
        <f t="shared" si="117"/>
        <v>2060.7934684965521</v>
      </c>
      <c r="AD349">
        <f t="shared" si="118"/>
        <v>2575.9918356206899</v>
      </c>
      <c r="AE349">
        <f t="shared" si="127"/>
        <v>540.51436689655179</v>
      </c>
      <c r="AF349">
        <f t="shared" si="128"/>
        <v>749.44915586206912</v>
      </c>
      <c r="AG349">
        <f t="shared" si="129"/>
        <v>958.38394482758622</v>
      </c>
      <c r="AH349">
        <f t="shared" si="130"/>
        <v>1332.4651013724142</v>
      </c>
      <c r="AI349">
        <f t="shared" si="131"/>
        <v>1847.663468496552</v>
      </c>
      <c r="AJ349">
        <f t="shared" si="132"/>
        <v>2362.8618356206898</v>
      </c>
      <c r="AO349" t="e">
        <f>_xlfn.CONCAT(A349," ",B349," ",C349," ",#REF!," ",E349," ",F349," ",G349," ",H349," ",I349," ",N349," ",O349," ",P349," ",Q349," ",R349," ",AE349," ",AF349," ",AG349," ",AH349," ",AI349," ",AJ349)</f>
        <v>#REF!</v>
      </c>
    </row>
    <row r="350" spans="1:41" x14ac:dyDescent="0.35">
      <c r="A350" s="1" t="s">
        <v>21</v>
      </c>
      <c r="B350" s="1">
        <v>2021</v>
      </c>
      <c r="C350" s="1">
        <v>6</v>
      </c>
      <c r="D350" s="7">
        <v>505</v>
      </c>
      <c r="E350" s="2">
        <v>5</v>
      </c>
      <c r="F350" s="1">
        <v>8</v>
      </c>
      <c r="G350" s="1">
        <v>160</v>
      </c>
      <c r="H350" s="1" t="s">
        <v>16</v>
      </c>
      <c r="I350" s="1" t="s">
        <v>28</v>
      </c>
      <c r="J350" s="7" t="s">
        <v>14</v>
      </c>
      <c r="K350" s="7" t="str">
        <f t="shared" si="119"/>
        <v>.</v>
      </c>
      <c r="L350" s="7" t="str">
        <f t="shared" si="120"/>
        <v>.</v>
      </c>
      <c r="M350" s="7" t="s">
        <v>14</v>
      </c>
      <c r="N350" s="1">
        <v>0</v>
      </c>
      <c r="O350" s="1">
        <v>0</v>
      </c>
      <c r="P350" s="1">
        <v>0</v>
      </c>
      <c r="Q350" s="1">
        <v>63.452650344827589</v>
      </c>
      <c r="R350" s="1">
        <f t="shared" si="133"/>
        <v>4267.1907356896554</v>
      </c>
      <c r="S350" s="15">
        <f t="shared" si="121"/>
        <v>70.86</v>
      </c>
      <c r="T350" s="7">
        <f t="shared" si="122"/>
        <v>175.02</v>
      </c>
      <c r="U350">
        <f t="shared" si="123"/>
        <v>17.875</v>
      </c>
      <c r="V350">
        <f t="shared" si="124"/>
        <v>44.15</v>
      </c>
      <c r="W350">
        <f t="shared" si="125"/>
        <v>88.734999999999999</v>
      </c>
      <c r="X350">
        <f t="shared" si="126"/>
        <v>219.17000000000002</v>
      </c>
      <c r="Y350">
        <f t="shared" si="113"/>
        <v>571.0738531034483</v>
      </c>
      <c r="Z350">
        <f t="shared" si="114"/>
        <v>761.43180413793107</v>
      </c>
      <c r="AA350">
        <f t="shared" si="115"/>
        <v>951.78975517241383</v>
      </c>
      <c r="AB350">
        <f t="shared" si="116"/>
        <v>1408.1729427775863</v>
      </c>
      <c r="AC350">
        <f t="shared" si="117"/>
        <v>1877.5639237034484</v>
      </c>
      <c r="AD350">
        <f t="shared" si="118"/>
        <v>2346.9549046293105</v>
      </c>
      <c r="AE350">
        <f t="shared" si="127"/>
        <v>484.78385310344834</v>
      </c>
      <c r="AF350">
        <f t="shared" si="128"/>
        <v>675.1418041379311</v>
      </c>
      <c r="AG350">
        <f t="shared" si="129"/>
        <v>865.49975517241387</v>
      </c>
      <c r="AH350">
        <f t="shared" si="130"/>
        <v>1195.0429427775862</v>
      </c>
      <c r="AI350">
        <f t="shared" si="131"/>
        <v>1664.4339237034483</v>
      </c>
      <c r="AJ350">
        <f t="shared" si="132"/>
        <v>2133.8249046293104</v>
      </c>
      <c r="AO350" t="e">
        <f>_xlfn.CONCAT(A350," ",B350," ",C350," ",#REF!," ",E350," ",F350," ",G350," ",H350," ",I350," ",N350," ",O350," ",P350," ",Q350," ",R350," ",AE350," ",AF350," ",AG350," ",AH350," ",AI350," ",AJ350)</f>
        <v>#REF!</v>
      </c>
    </row>
    <row r="351" spans="1:41" x14ac:dyDescent="0.35">
      <c r="A351" s="1" t="s">
        <v>21</v>
      </c>
      <c r="B351" s="1">
        <v>2021</v>
      </c>
      <c r="C351" s="1">
        <v>6</v>
      </c>
      <c r="D351" s="7">
        <v>506</v>
      </c>
      <c r="E351" s="2">
        <v>5</v>
      </c>
      <c r="F351" s="1">
        <v>2</v>
      </c>
      <c r="G351" s="1">
        <v>100</v>
      </c>
      <c r="H351" s="1" t="s">
        <v>16</v>
      </c>
      <c r="I351" s="1" t="s">
        <v>29</v>
      </c>
      <c r="J351" s="7" t="s">
        <v>14</v>
      </c>
      <c r="K351" s="7" t="str">
        <f t="shared" si="119"/>
        <v>.</v>
      </c>
      <c r="L351" s="7" t="str">
        <f t="shared" si="120"/>
        <v>.</v>
      </c>
      <c r="M351" s="7" t="s">
        <v>14</v>
      </c>
      <c r="N351" s="1">
        <v>0</v>
      </c>
      <c r="O351" s="1">
        <v>0</v>
      </c>
      <c r="P351" s="1">
        <v>0</v>
      </c>
      <c r="Q351" s="1">
        <v>61.55078068965517</v>
      </c>
      <c r="R351" s="1">
        <f t="shared" si="133"/>
        <v>4139.2900013793105</v>
      </c>
      <c r="S351" s="15">
        <f t="shared" si="121"/>
        <v>44.29</v>
      </c>
      <c r="T351" s="7">
        <f t="shared" si="122"/>
        <v>109.39</v>
      </c>
      <c r="U351">
        <f t="shared" si="123"/>
        <v>42</v>
      </c>
      <c r="V351">
        <f t="shared" si="124"/>
        <v>103.74</v>
      </c>
      <c r="W351">
        <f t="shared" si="125"/>
        <v>86.289999999999992</v>
      </c>
      <c r="X351">
        <f t="shared" si="126"/>
        <v>213.13</v>
      </c>
      <c r="Y351">
        <f t="shared" si="113"/>
        <v>553.95702620689656</v>
      </c>
      <c r="Z351">
        <f t="shared" si="114"/>
        <v>738.60936827586204</v>
      </c>
      <c r="AA351">
        <f t="shared" si="115"/>
        <v>923.26171034482752</v>
      </c>
      <c r="AB351">
        <f t="shared" si="116"/>
        <v>1365.9657004551725</v>
      </c>
      <c r="AC351">
        <f t="shared" si="117"/>
        <v>1821.2876006068966</v>
      </c>
      <c r="AD351">
        <f t="shared" si="118"/>
        <v>2276.6095007586209</v>
      </c>
      <c r="AE351">
        <f t="shared" si="127"/>
        <v>467.66702620689659</v>
      </c>
      <c r="AF351">
        <f t="shared" si="128"/>
        <v>652.31936827586208</v>
      </c>
      <c r="AG351">
        <f t="shared" si="129"/>
        <v>836.97171034482756</v>
      </c>
      <c r="AH351">
        <f t="shared" si="130"/>
        <v>1152.8357004551726</v>
      </c>
      <c r="AI351">
        <f t="shared" si="131"/>
        <v>1608.1576006068967</v>
      </c>
      <c r="AJ351">
        <f t="shared" si="132"/>
        <v>2063.4795007586208</v>
      </c>
      <c r="AO351" t="e">
        <f>_xlfn.CONCAT(A351," ",B351," ",C351," ",#REF!," ",E351," ",F351," ",G351," ",H351," ",I351," ",N351," ",O351," ",P351," ",Q351," ",R351," ",AE351," ",AF351," ",AG351," ",AH351," ",AI351," ",AJ351)</f>
        <v>#REF!</v>
      </c>
    </row>
    <row r="352" spans="1:41" x14ac:dyDescent="0.35">
      <c r="A352" s="1" t="s">
        <v>21</v>
      </c>
      <c r="B352" s="1">
        <v>2021</v>
      </c>
      <c r="C352" s="1">
        <v>6</v>
      </c>
      <c r="D352" s="15">
        <v>507</v>
      </c>
      <c r="E352" s="2">
        <v>5</v>
      </c>
      <c r="F352" s="1">
        <v>3</v>
      </c>
      <c r="G352" s="1">
        <v>100</v>
      </c>
      <c r="H352" s="1" t="s">
        <v>16</v>
      </c>
      <c r="I352" s="1" t="s">
        <v>30</v>
      </c>
      <c r="J352" s="7" t="s">
        <v>14</v>
      </c>
      <c r="K352" s="7" t="str">
        <f t="shared" si="119"/>
        <v>.</v>
      </c>
      <c r="L352" s="7" t="str">
        <f t="shared" si="120"/>
        <v>.</v>
      </c>
      <c r="M352" s="7" t="s">
        <v>17</v>
      </c>
      <c r="N352" s="1">
        <v>0</v>
      </c>
      <c r="O352" s="1">
        <v>0</v>
      </c>
      <c r="P352" s="1">
        <v>0</v>
      </c>
      <c r="Q352" s="1">
        <v>57.961837241379321</v>
      </c>
      <c r="R352" s="1">
        <f t="shared" si="133"/>
        <v>3897.9335544827595</v>
      </c>
      <c r="S352" s="15">
        <f t="shared" si="121"/>
        <v>44.29</v>
      </c>
      <c r="T352" s="7">
        <f t="shared" si="122"/>
        <v>109.39</v>
      </c>
      <c r="U352">
        <f t="shared" si="123"/>
        <v>42</v>
      </c>
      <c r="V352">
        <f t="shared" si="124"/>
        <v>103.74</v>
      </c>
      <c r="W352">
        <f t="shared" si="125"/>
        <v>86.289999999999992</v>
      </c>
      <c r="X352">
        <f t="shared" si="126"/>
        <v>213.13</v>
      </c>
      <c r="Y352">
        <f t="shared" si="113"/>
        <v>521.6565351724139</v>
      </c>
      <c r="Z352">
        <f t="shared" si="114"/>
        <v>695.54204689655182</v>
      </c>
      <c r="AA352">
        <f t="shared" si="115"/>
        <v>869.42755862068987</v>
      </c>
      <c r="AB352">
        <f t="shared" si="116"/>
        <v>1286.3180729793107</v>
      </c>
      <c r="AC352">
        <f t="shared" si="117"/>
        <v>1715.0907639724142</v>
      </c>
      <c r="AD352">
        <f t="shared" si="118"/>
        <v>2143.863454965518</v>
      </c>
      <c r="AE352">
        <f t="shared" si="127"/>
        <v>435.36653517241393</v>
      </c>
      <c r="AF352">
        <f t="shared" si="128"/>
        <v>609.25204689655186</v>
      </c>
      <c r="AG352">
        <f t="shared" si="129"/>
        <v>783.1375586206899</v>
      </c>
      <c r="AH352">
        <f t="shared" si="130"/>
        <v>1073.1880729793106</v>
      </c>
      <c r="AI352">
        <f t="shared" si="131"/>
        <v>1501.960763972414</v>
      </c>
      <c r="AJ352">
        <f t="shared" si="132"/>
        <v>1930.7334549655179</v>
      </c>
      <c r="AO352" t="e">
        <f>_xlfn.CONCAT(A352," ",B352," ",C352," ",#REF!," ",E352," ",F352," ",G352," ",H352," ",I352," ",N352," ",O352," ",P352," ",Q352," ",R352," ",AE352," ",AF352," ",AG352," ",AH352," ",AI352," ",AJ352)</f>
        <v>#REF!</v>
      </c>
    </row>
    <row r="353" spans="1:41" x14ac:dyDescent="0.35">
      <c r="A353" s="1" t="s">
        <v>21</v>
      </c>
      <c r="B353" s="1">
        <v>2021</v>
      </c>
      <c r="C353" s="1">
        <v>6</v>
      </c>
      <c r="D353" s="15">
        <v>508</v>
      </c>
      <c r="E353" s="2">
        <v>5</v>
      </c>
      <c r="F353" s="1">
        <v>5</v>
      </c>
      <c r="G353" s="1">
        <v>160</v>
      </c>
      <c r="H353" s="1" t="s">
        <v>16</v>
      </c>
      <c r="I353" s="1" t="s">
        <v>27</v>
      </c>
      <c r="J353" s="7" t="s">
        <v>14</v>
      </c>
      <c r="K353" s="7" t="str">
        <f t="shared" si="119"/>
        <v>.</v>
      </c>
      <c r="L353" s="7" t="str">
        <f t="shared" si="120"/>
        <v>.</v>
      </c>
      <c r="M353" s="7" t="s">
        <v>14</v>
      </c>
      <c r="N353" s="1">
        <v>0</v>
      </c>
      <c r="O353" s="1">
        <v>0</v>
      </c>
      <c r="P353" s="1">
        <v>0</v>
      </c>
      <c r="Q353" s="1">
        <v>60.093189655172417</v>
      </c>
      <c r="R353" s="1">
        <f t="shared" si="133"/>
        <v>4041.2670043103449</v>
      </c>
      <c r="S353" s="15">
        <f t="shared" si="121"/>
        <v>70.86</v>
      </c>
      <c r="T353" s="7">
        <f t="shared" si="122"/>
        <v>175.02</v>
      </c>
      <c r="U353">
        <f t="shared" si="123"/>
        <v>0</v>
      </c>
      <c r="V353">
        <f t="shared" si="124"/>
        <v>0</v>
      </c>
      <c r="W353">
        <f t="shared" si="125"/>
        <v>70.86</v>
      </c>
      <c r="X353">
        <f t="shared" si="126"/>
        <v>175.02</v>
      </c>
      <c r="Y353">
        <f t="shared" si="113"/>
        <v>540.8387068965518</v>
      </c>
      <c r="Z353">
        <f t="shared" si="114"/>
        <v>721.11827586206903</v>
      </c>
      <c r="AA353">
        <f t="shared" si="115"/>
        <v>901.39784482758625</v>
      </c>
      <c r="AB353">
        <f t="shared" si="116"/>
        <v>1333.6181114224139</v>
      </c>
      <c r="AC353">
        <f t="shared" si="117"/>
        <v>1778.1574818965516</v>
      </c>
      <c r="AD353">
        <f t="shared" si="118"/>
        <v>2222.6968523706901</v>
      </c>
      <c r="AE353">
        <f t="shared" si="127"/>
        <v>454.54870689655183</v>
      </c>
      <c r="AF353">
        <f t="shared" si="128"/>
        <v>634.82827586206906</v>
      </c>
      <c r="AG353">
        <f t="shared" si="129"/>
        <v>815.10784482758629</v>
      </c>
      <c r="AH353">
        <f t="shared" si="130"/>
        <v>1120.488111422414</v>
      </c>
      <c r="AI353">
        <f t="shared" si="131"/>
        <v>1565.0274818965518</v>
      </c>
      <c r="AJ353">
        <f t="shared" si="132"/>
        <v>2009.56685237069</v>
      </c>
      <c r="AO353" t="e">
        <f>_xlfn.CONCAT(A353," ",B353," ",C353," ",#REF!," ",E353," ",F353," ",G353," ",H353," ",I353," ",N353," ",O353," ",P353," ",Q353," ",R353," ",AE353," ",AF353," ",AG353," ",AH353," ",AI353," ",AJ353)</f>
        <v>#REF!</v>
      </c>
    </row>
    <row r="354" spans="1:41" x14ac:dyDescent="0.35">
      <c r="A354" s="1" t="s">
        <v>21</v>
      </c>
      <c r="B354" s="1">
        <v>2021</v>
      </c>
      <c r="C354" s="1">
        <v>6</v>
      </c>
      <c r="D354" s="1">
        <v>509</v>
      </c>
      <c r="E354" s="2">
        <v>5</v>
      </c>
      <c r="F354" s="1">
        <v>15</v>
      </c>
      <c r="G354" s="1">
        <v>160</v>
      </c>
      <c r="H354" s="1" t="s">
        <v>17</v>
      </c>
      <c r="I354" s="1" t="s">
        <v>30</v>
      </c>
      <c r="J354" s="7">
        <v>150</v>
      </c>
      <c r="K354" s="7">
        <f t="shared" si="119"/>
        <v>326.08695652173913</v>
      </c>
      <c r="L354" s="7">
        <f t="shared" si="120"/>
        <v>366.10671936758894</v>
      </c>
      <c r="M354" s="7" t="s">
        <v>17</v>
      </c>
      <c r="N354" s="1">
        <v>0</v>
      </c>
      <c r="O354" s="1">
        <v>0</v>
      </c>
      <c r="P354" s="1">
        <v>0</v>
      </c>
      <c r="Q354" s="1">
        <v>61.115431034482754</v>
      </c>
      <c r="R354" s="1">
        <f t="shared" si="133"/>
        <v>4110.0127370689652</v>
      </c>
      <c r="S354" s="15">
        <f t="shared" si="121"/>
        <v>70.86</v>
      </c>
      <c r="T354" s="7">
        <f t="shared" si="122"/>
        <v>175.02</v>
      </c>
      <c r="U354">
        <f t="shared" si="123"/>
        <v>42</v>
      </c>
      <c r="V354">
        <f t="shared" si="124"/>
        <v>103.74</v>
      </c>
      <c r="W354">
        <f t="shared" si="125"/>
        <v>112.86</v>
      </c>
      <c r="X354">
        <f t="shared" si="126"/>
        <v>278.76</v>
      </c>
      <c r="Y354">
        <f t="shared" si="113"/>
        <v>550.03887931034478</v>
      </c>
      <c r="Z354">
        <f t="shared" si="114"/>
        <v>733.38517241379304</v>
      </c>
      <c r="AA354">
        <f t="shared" si="115"/>
        <v>916.7314655172413</v>
      </c>
      <c r="AB354">
        <f t="shared" si="116"/>
        <v>1356.3042032327585</v>
      </c>
      <c r="AC354">
        <f t="shared" si="117"/>
        <v>1808.4056043103446</v>
      </c>
      <c r="AD354">
        <f t="shared" si="118"/>
        <v>2260.5070053879313</v>
      </c>
      <c r="AE354">
        <f t="shared" si="127"/>
        <v>463.74887931034482</v>
      </c>
      <c r="AF354">
        <f t="shared" si="128"/>
        <v>647.09517241379308</v>
      </c>
      <c r="AG354">
        <f t="shared" si="129"/>
        <v>830.44146551724134</v>
      </c>
      <c r="AH354">
        <f t="shared" si="130"/>
        <v>1143.1742032327584</v>
      </c>
      <c r="AI354">
        <f t="shared" si="131"/>
        <v>1595.2756043103445</v>
      </c>
      <c r="AJ354">
        <f t="shared" si="132"/>
        <v>2047.3770053879311</v>
      </c>
      <c r="AO354" t="e">
        <f>_xlfn.CONCAT(A354," ",B354," ",C354," ",#REF!," ",E354," ",F354," ",G354," ",H354," ",I354," ",N354," ",O354," ",P354," ",Q354," ",R354," ",AE354," ",AF354," ",AG354," ",AH354," ",AI354," ",AJ354)</f>
        <v>#REF!</v>
      </c>
    </row>
    <row r="355" spans="1:41" x14ac:dyDescent="0.35">
      <c r="A355" s="1" t="s">
        <v>21</v>
      </c>
      <c r="B355" s="1">
        <v>2021</v>
      </c>
      <c r="C355" s="1">
        <v>6</v>
      </c>
      <c r="D355" s="1">
        <v>510</v>
      </c>
      <c r="E355" s="2">
        <v>5</v>
      </c>
      <c r="F355" s="1">
        <v>11</v>
      </c>
      <c r="G355" s="1">
        <v>100</v>
      </c>
      <c r="H355" s="1" t="s">
        <v>17</v>
      </c>
      <c r="I355" s="1" t="s">
        <v>30</v>
      </c>
      <c r="J355" s="7">
        <v>150</v>
      </c>
      <c r="K355" s="7">
        <f t="shared" si="119"/>
        <v>326.08695652173913</v>
      </c>
      <c r="L355" s="7">
        <f t="shared" si="120"/>
        <v>366.10671936758894</v>
      </c>
      <c r="M355" s="7" t="s">
        <v>17</v>
      </c>
      <c r="N355" s="1">
        <v>0</v>
      </c>
      <c r="O355" s="1">
        <v>0</v>
      </c>
      <c r="P355" s="1">
        <v>0</v>
      </c>
      <c r="Q355" s="1">
        <v>65.723862068965516</v>
      </c>
      <c r="R355" s="1">
        <f t="shared" si="133"/>
        <v>4419.9297241379309</v>
      </c>
      <c r="S355" s="15">
        <f t="shared" si="121"/>
        <v>44.29</v>
      </c>
      <c r="T355" s="7">
        <f t="shared" si="122"/>
        <v>109.39</v>
      </c>
      <c r="U355">
        <f t="shared" si="123"/>
        <v>42</v>
      </c>
      <c r="V355">
        <f t="shared" si="124"/>
        <v>103.74</v>
      </c>
      <c r="W355">
        <f t="shared" si="125"/>
        <v>86.289999999999992</v>
      </c>
      <c r="X355">
        <f t="shared" si="126"/>
        <v>213.13</v>
      </c>
      <c r="Y355">
        <f t="shared" si="113"/>
        <v>591.51475862068969</v>
      </c>
      <c r="Z355">
        <f t="shared" si="114"/>
        <v>788.68634482758625</v>
      </c>
      <c r="AA355">
        <f t="shared" si="115"/>
        <v>985.8579310344827</v>
      </c>
      <c r="AB355">
        <f t="shared" si="116"/>
        <v>1458.5768089655173</v>
      </c>
      <c r="AC355">
        <f t="shared" si="117"/>
        <v>1944.7690786206897</v>
      </c>
      <c r="AD355">
        <f t="shared" si="118"/>
        <v>2430.9613482758623</v>
      </c>
      <c r="AE355">
        <f t="shared" si="127"/>
        <v>505.22475862068973</v>
      </c>
      <c r="AF355">
        <f t="shared" si="128"/>
        <v>702.39634482758629</v>
      </c>
      <c r="AG355">
        <f t="shared" si="129"/>
        <v>899.56793103448274</v>
      </c>
      <c r="AH355">
        <f t="shared" si="130"/>
        <v>1245.4468089655174</v>
      </c>
      <c r="AI355">
        <f t="shared" si="131"/>
        <v>1731.6390786206898</v>
      </c>
      <c r="AJ355">
        <f t="shared" si="132"/>
        <v>2217.8313482758622</v>
      </c>
      <c r="AO355" t="e">
        <f>_xlfn.CONCAT(A355," ",B355," ",C355," ",#REF!," ",E355," ",F355," ",G355," ",H355," ",I355," ",N355," ",O355," ",P355," ",Q355," ",R355," ",AE355," ",AF355," ",AG355," ",AH355," ",AI355," ",AJ355)</f>
        <v>#REF!</v>
      </c>
    </row>
    <row r="356" spans="1:41" x14ac:dyDescent="0.35">
      <c r="A356" s="1" t="s">
        <v>21</v>
      </c>
      <c r="B356" s="1">
        <v>2021</v>
      </c>
      <c r="C356" s="1">
        <v>6</v>
      </c>
      <c r="D356" s="1">
        <v>511</v>
      </c>
      <c r="E356" s="2">
        <v>5</v>
      </c>
      <c r="F356" s="1">
        <v>14</v>
      </c>
      <c r="G356" s="1">
        <v>160</v>
      </c>
      <c r="H356" s="1" t="s">
        <v>17</v>
      </c>
      <c r="I356" s="1" t="s">
        <v>29</v>
      </c>
      <c r="J356" s="7">
        <v>150</v>
      </c>
      <c r="K356" s="7">
        <f t="shared" si="119"/>
        <v>326.08695652173913</v>
      </c>
      <c r="L356" s="7">
        <f t="shared" si="120"/>
        <v>366.10671936758894</v>
      </c>
      <c r="M356" s="7" t="s">
        <v>14</v>
      </c>
      <c r="N356" s="1">
        <v>1</v>
      </c>
      <c r="O356" s="1">
        <v>3</v>
      </c>
      <c r="P356" s="1">
        <v>1</v>
      </c>
      <c r="Q356" s="1">
        <v>72.1685724137931</v>
      </c>
      <c r="R356" s="1">
        <f t="shared" si="133"/>
        <v>4853.3364948275857</v>
      </c>
      <c r="S356" s="15">
        <f t="shared" si="121"/>
        <v>70.86</v>
      </c>
      <c r="T356" s="7">
        <f t="shared" si="122"/>
        <v>175.02</v>
      </c>
      <c r="U356">
        <f t="shared" si="123"/>
        <v>42</v>
      </c>
      <c r="V356">
        <f t="shared" si="124"/>
        <v>103.74</v>
      </c>
      <c r="W356">
        <f t="shared" si="125"/>
        <v>112.86</v>
      </c>
      <c r="X356">
        <f t="shared" si="126"/>
        <v>278.76</v>
      </c>
      <c r="Y356">
        <f t="shared" si="113"/>
        <v>649.51715172413788</v>
      </c>
      <c r="Z356">
        <f t="shared" si="114"/>
        <v>866.0228689655172</v>
      </c>
      <c r="AA356">
        <f t="shared" si="115"/>
        <v>1082.5285862068965</v>
      </c>
      <c r="AB356">
        <f t="shared" si="116"/>
        <v>1601.6010432931034</v>
      </c>
      <c r="AC356">
        <f t="shared" si="117"/>
        <v>2135.4680577241379</v>
      </c>
      <c r="AD356">
        <f t="shared" si="118"/>
        <v>2669.3350721551724</v>
      </c>
      <c r="AE356">
        <f t="shared" si="127"/>
        <v>563.22715172413791</v>
      </c>
      <c r="AF356">
        <f t="shared" si="128"/>
        <v>779.73286896551724</v>
      </c>
      <c r="AG356">
        <f t="shared" si="129"/>
        <v>996.23858620689657</v>
      </c>
      <c r="AH356">
        <f t="shared" si="130"/>
        <v>1388.4710432931033</v>
      </c>
      <c r="AI356">
        <f t="shared" si="131"/>
        <v>1922.3380577241378</v>
      </c>
      <c r="AJ356">
        <f t="shared" si="132"/>
        <v>2456.2050721551723</v>
      </c>
      <c r="AO356" t="e">
        <f>_xlfn.CONCAT(A356," ",B356," ",C356," ",#REF!," ",E356," ",F356," ",G356," ",H356," ",I356," ",N356," ",O356," ",P356," ",Q356," ",R356," ",AE356," ",AF356," ",AG356," ",AH356," ",AI356," ",AJ356)</f>
        <v>#REF!</v>
      </c>
    </row>
    <row r="357" spans="1:41" x14ac:dyDescent="0.35">
      <c r="A357" s="1" t="s">
        <v>21</v>
      </c>
      <c r="B357" s="1">
        <v>2021</v>
      </c>
      <c r="C357" s="1">
        <v>6</v>
      </c>
      <c r="D357" s="1">
        <v>512</v>
      </c>
      <c r="E357" s="2">
        <v>5</v>
      </c>
      <c r="F357" s="1">
        <v>13</v>
      </c>
      <c r="G357" s="1">
        <v>160</v>
      </c>
      <c r="H357" s="1" t="s">
        <v>17</v>
      </c>
      <c r="I357" s="1" t="s">
        <v>27</v>
      </c>
      <c r="J357" s="7">
        <v>150</v>
      </c>
      <c r="K357" s="7">
        <f t="shared" si="119"/>
        <v>326.08695652173913</v>
      </c>
      <c r="L357" s="7">
        <f t="shared" si="120"/>
        <v>366.10671936758894</v>
      </c>
      <c r="M357" s="7" t="s">
        <v>14</v>
      </c>
      <c r="N357" s="1">
        <v>0.37453183520599254</v>
      </c>
      <c r="O357" s="1">
        <v>3</v>
      </c>
      <c r="P357" s="1">
        <v>0.37453183520599254</v>
      </c>
      <c r="Q357" s="1">
        <v>75.306477931034493</v>
      </c>
      <c r="R357" s="1">
        <f t="shared" si="133"/>
        <v>5064.3606408620699</v>
      </c>
      <c r="S357" s="15">
        <f t="shared" si="121"/>
        <v>70.86</v>
      </c>
      <c r="T357" s="7">
        <f t="shared" si="122"/>
        <v>175.02</v>
      </c>
      <c r="U357">
        <f t="shared" si="123"/>
        <v>0</v>
      </c>
      <c r="V357">
        <f t="shared" si="124"/>
        <v>0</v>
      </c>
      <c r="W357">
        <f t="shared" si="125"/>
        <v>70.86</v>
      </c>
      <c r="X357">
        <f t="shared" si="126"/>
        <v>175.02</v>
      </c>
      <c r="Y357">
        <f t="shared" si="113"/>
        <v>677.75830137931041</v>
      </c>
      <c r="Z357">
        <f t="shared" si="114"/>
        <v>903.67773517241392</v>
      </c>
      <c r="AA357">
        <f t="shared" si="115"/>
        <v>1129.5971689655173</v>
      </c>
      <c r="AB357">
        <f t="shared" si="116"/>
        <v>1671.2390114844832</v>
      </c>
      <c r="AC357">
        <f t="shared" si="117"/>
        <v>2228.3186819793109</v>
      </c>
      <c r="AD357">
        <f t="shared" si="118"/>
        <v>2785.3983524741388</v>
      </c>
      <c r="AE357">
        <f t="shared" si="127"/>
        <v>591.46830137931045</v>
      </c>
      <c r="AF357">
        <f t="shared" si="128"/>
        <v>817.38773517241395</v>
      </c>
      <c r="AG357">
        <f t="shared" si="129"/>
        <v>1043.3071689655173</v>
      </c>
      <c r="AH357">
        <f t="shared" si="130"/>
        <v>1458.1090114844833</v>
      </c>
      <c r="AI357">
        <f t="shared" si="131"/>
        <v>2015.1886819793108</v>
      </c>
      <c r="AJ357">
        <f t="shared" si="132"/>
        <v>2572.2683524741387</v>
      </c>
      <c r="AO357" t="e">
        <f>_xlfn.CONCAT(A357," ",B357," ",C357," ",#REF!," ",E357," ",F357," ",G357," ",H357," ",I357," ",N357," ",O357," ",P357," ",Q357," ",R357," ",AE357," ",AF357," ",AG357," ",AH357," ",AI357," ",AJ357)</f>
        <v>#REF!</v>
      </c>
    </row>
    <row r="358" spans="1:41" x14ac:dyDescent="0.35">
      <c r="A358" s="1" t="s">
        <v>21</v>
      </c>
      <c r="B358" s="1">
        <v>2021</v>
      </c>
      <c r="C358" s="1">
        <v>6</v>
      </c>
      <c r="D358" s="1">
        <v>513</v>
      </c>
      <c r="E358" s="2">
        <v>5</v>
      </c>
      <c r="F358" s="1">
        <v>7</v>
      </c>
      <c r="G358" s="1">
        <v>160</v>
      </c>
      <c r="H358" s="1" t="s">
        <v>16</v>
      </c>
      <c r="I358" s="1" t="s">
        <v>30</v>
      </c>
      <c r="J358" s="7" t="s">
        <v>14</v>
      </c>
      <c r="K358" s="7" t="str">
        <f t="shared" si="119"/>
        <v>.</v>
      </c>
      <c r="L358" s="7" t="str">
        <f t="shared" si="120"/>
        <v>.</v>
      </c>
      <c r="M358" s="7" t="s">
        <v>17</v>
      </c>
      <c r="N358" s="1">
        <v>0</v>
      </c>
      <c r="O358" s="1">
        <v>0</v>
      </c>
      <c r="P358" s="1">
        <v>0</v>
      </c>
      <c r="Q358" s="1">
        <v>73.184137931034485</v>
      </c>
      <c r="R358" s="1">
        <f t="shared" si="133"/>
        <v>4921.6332758620692</v>
      </c>
      <c r="S358" s="15">
        <f t="shared" si="121"/>
        <v>70.86</v>
      </c>
      <c r="T358" s="7">
        <f t="shared" si="122"/>
        <v>175.02</v>
      </c>
      <c r="U358">
        <f t="shared" si="123"/>
        <v>42</v>
      </c>
      <c r="V358">
        <f t="shared" si="124"/>
        <v>103.74</v>
      </c>
      <c r="W358">
        <f t="shared" si="125"/>
        <v>112.86</v>
      </c>
      <c r="X358">
        <f t="shared" si="126"/>
        <v>278.76</v>
      </c>
      <c r="Y358">
        <f t="shared" si="113"/>
        <v>658.65724137931034</v>
      </c>
      <c r="Z358">
        <f t="shared" si="114"/>
        <v>878.20965517241382</v>
      </c>
      <c r="AA358">
        <f t="shared" si="115"/>
        <v>1097.7620689655173</v>
      </c>
      <c r="AB358">
        <f t="shared" si="116"/>
        <v>1624.1389810344829</v>
      </c>
      <c r="AC358">
        <f t="shared" si="117"/>
        <v>2165.5186413793103</v>
      </c>
      <c r="AD358">
        <f t="shared" si="118"/>
        <v>2706.8983017241385</v>
      </c>
      <c r="AE358">
        <f t="shared" si="127"/>
        <v>572.36724137931037</v>
      </c>
      <c r="AF358">
        <f t="shared" si="128"/>
        <v>791.91965517241385</v>
      </c>
      <c r="AG358">
        <f t="shared" si="129"/>
        <v>1011.4720689655173</v>
      </c>
      <c r="AH358">
        <f t="shared" si="130"/>
        <v>1411.008981034483</v>
      </c>
      <c r="AI358">
        <f t="shared" si="131"/>
        <v>1952.3886413793102</v>
      </c>
      <c r="AJ358">
        <f t="shared" si="132"/>
        <v>2493.7683017241384</v>
      </c>
      <c r="AO358" t="e">
        <f>_xlfn.CONCAT(A358," ",B358," ",C358," ",#REF!," ",E358," ",F358," ",G358," ",H358," ",I358," ",N358," ",O358," ",P358," ",Q358," ",R358," ",AE358," ",AF358," ",AG358," ",AH358," ",AI358," ",AJ358)</f>
        <v>#REF!</v>
      </c>
    </row>
    <row r="359" spans="1:41" x14ac:dyDescent="0.35">
      <c r="A359" s="1" t="s">
        <v>21</v>
      </c>
      <c r="B359" s="1">
        <v>2021</v>
      </c>
      <c r="C359" s="1">
        <v>6</v>
      </c>
      <c r="D359" s="1">
        <v>514</v>
      </c>
      <c r="E359" s="2">
        <v>5</v>
      </c>
      <c r="F359" s="1">
        <v>4</v>
      </c>
      <c r="G359" s="1">
        <v>100</v>
      </c>
      <c r="H359" s="1" t="s">
        <v>16</v>
      </c>
      <c r="I359" s="1" t="s">
        <v>28</v>
      </c>
      <c r="J359" s="7" t="s">
        <v>14</v>
      </c>
      <c r="K359" s="7" t="str">
        <f t="shared" si="119"/>
        <v>.</v>
      </c>
      <c r="L359" s="7" t="str">
        <f t="shared" si="120"/>
        <v>.</v>
      </c>
      <c r="M359" s="7" t="s">
        <v>14</v>
      </c>
      <c r="N359" s="1">
        <v>0</v>
      </c>
      <c r="O359" s="1">
        <v>0</v>
      </c>
      <c r="P359" s="1">
        <v>0</v>
      </c>
      <c r="Q359" s="1">
        <v>63.378297931034474</v>
      </c>
      <c r="R359" s="1">
        <f t="shared" si="133"/>
        <v>4262.1905358620688</v>
      </c>
      <c r="S359" s="15">
        <f t="shared" si="121"/>
        <v>44.29</v>
      </c>
      <c r="T359" s="7">
        <f t="shared" si="122"/>
        <v>109.39</v>
      </c>
      <c r="U359">
        <f t="shared" si="123"/>
        <v>17.875</v>
      </c>
      <c r="V359">
        <f t="shared" si="124"/>
        <v>44.15</v>
      </c>
      <c r="W359">
        <f t="shared" si="125"/>
        <v>62.164999999999999</v>
      </c>
      <c r="X359">
        <f t="shared" si="126"/>
        <v>153.54</v>
      </c>
      <c r="Y359">
        <f t="shared" si="113"/>
        <v>570.40468137931032</v>
      </c>
      <c r="Z359">
        <f t="shared" si="114"/>
        <v>760.53957517241372</v>
      </c>
      <c r="AA359">
        <f t="shared" si="115"/>
        <v>950.67446896551712</v>
      </c>
      <c r="AB359">
        <f t="shared" si="116"/>
        <v>1406.5228768344828</v>
      </c>
      <c r="AC359">
        <f t="shared" si="117"/>
        <v>1875.3638357793102</v>
      </c>
      <c r="AD359">
        <f t="shared" si="118"/>
        <v>2344.2047947241381</v>
      </c>
      <c r="AE359">
        <f t="shared" si="127"/>
        <v>484.11468137931035</v>
      </c>
      <c r="AF359">
        <f t="shared" si="128"/>
        <v>674.24957517241376</v>
      </c>
      <c r="AG359">
        <f t="shared" si="129"/>
        <v>864.38446896551716</v>
      </c>
      <c r="AH359">
        <f t="shared" si="130"/>
        <v>1193.3928768344826</v>
      </c>
      <c r="AI359">
        <f t="shared" si="131"/>
        <v>1662.2338357793101</v>
      </c>
      <c r="AJ359">
        <f t="shared" si="132"/>
        <v>2131.074794724138</v>
      </c>
      <c r="AO359" t="e">
        <f>_xlfn.CONCAT(A359," ",B359," ",C359," ",#REF!," ",E359," ",F359," ",G359," ",H359," ",I359," ",N359," ",O359," ",P359," ",Q359," ",R359," ",AE359," ",AF359," ",AG359," ",AH359," ",AI359," ",AJ359)</f>
        <v>#REF!</v>
      </c>
    </row>
    <row r="360" spans="1:41" x14ac:dyDescent="0.35">
      <c r="A360" s="1" t="s">
        <v>21</v>
      </c>
      <c r="B360" s="1">
        <v>2021</v>
      </c>
      <c r="C360" s="1">
        <v>6</v>
      </c>
      <c r="D360" s="1">
        <v>515</v>
      </c>
      <c r="E360" s="2">
        <v>5</v>
      </c>
      <c r="F360" s="1">
        <v>1</v>
      </c>
      <c r="G360" s="1">
        <v>100</v>
      </c>
      <c r="H360" s="1" t="s">
        <v>16</v>
      </c>
      <c r="I360" s="1" t="s">
        <v>27</v>
      </c>
      <c r="J360" s="7" t="s">
        <v>14</v>
      </c>
      <c r="K360" s="7" t="str">
        <f t="shared" si="119"/>
        <v>.</v>
      </c>
      <c r="L360" s="7" t="str">
        <f t="shared" si="120"/>
        <v>.</v>
      </c>
      <c r="M360" s="7" t="s">
        <v>14</v>
      </c>
      <c r="N360" s="1">
        <v>0</v>
      </c>
      <c r="O360" s="1">
        <v>0</v>
      </c>
      <c r="P360" s="1">
        <v>0</v>
      </c>
      <c r="Q360" s="1">
        <v>66.237903448275873</v>
      </c>
      <c r="R360" s="1">
        <f t="shared" si="133"/>
        <v>4454.4990068965526</v>
      </c>
      <c r="S360" s="15">
        <f t="shared" si="121"/>
        <v>44.29</v>
      </c>
      <c r="T360" s="7">
        <f t="shared" si="122"/>
        <v>109.39</v>
      </c>
      <c r="U360">
        <f t="shared" si="123"/>
        <v>0</v>
      </c>
      <c r="V360">
        <f t="shared" si="124"/>
        <v>0</v>
      </c>
      <c r="W360">
        <f t="shared" si="125"/>
        <v>44.29</v>
      </c>
      <c r="X360">
        <f t="shared" si="126"/>
        <v>109.39</v>
      </c>
      <c r="Y360">
        <f t="shared" si="113"/>
        <v>596.1411310344829</v>
      </c>
      <c r="Z360">
        <f t="shared" si="114"/>
        <v>794.85484137931053</v>
      </c>
      <c r="AA360">
        <f t="shared" si="115"/>
        <v>993.56855172413805</v>
      </c>
      <c r="AB360">
        <f t="shared" si="116"/>
        <v>1469.9846722758625</v>
      </c>
      <c r="AC360">
        <f t="shared" si="117"/>
        <v>1959.9795630344831</v>
      </c>
      <c r="AD360">
        <f t="shared" si="118"/>
        <v>2449.9744537931042</v>
      </c>
      <c r="AE360">
        <f t="shared" si="127"/>
        <v>509.85113103448293</v>
      </c>
      <c r="AF360">
        <f t="shared" si="128"/>
        <v>708.56484137931056</v>
      </c>
      <c r="AG360">
        <f t="shared" si="129"/>
        <v>907.27855172413808</v>
      </c>
      <c r="AH360">
        <f t="shared" si="130"/>
        <v>1256.8546722758624</v>
      </c>
      <c r="AI360">
        <f t="shared" si="131"/>
        <v>1746.8495630344833</v>
      </c>
      <c r="AJ360">
        <f t="shared" si="132"/>
        <v>2236.8444537931041</v>
      </c>
      <c r="AO360" t="e">
        <f>_xlfn.CONCAT(A360," ",B360," ",C360," ",#REF!," ",E360," ",F360," ",G360," ",H360," ",I360," ",N360," ",O360," ",P360," ",Q360," ",R360," ",AE360," ",AF360," ",AG360," ",AH360," ",AI360," ",AJ360)</f>
        <v>#REF!</v>
      </c>
    </row>
    <row r="361" spans="1:41" x14ac:dyDescent="0.35">
      <c r="A361" s="1" t="s">
        <v>21</v>
      </c>
      <c r="B361" s="1">
        <v>2021</v>
      </c>
      <c r="C361" s="1">
        <v>6</v>
      </c>
      <c r="D361" s="1">
        <v>516</v>
      </c>
      <c r="E361" s="2">
        <v>5</v>
      </c>
      <c r="F361" s="1">
        <v>6</v>
      </c>
      <c r="G361" s="1">
        <v>160</v>
      </c>
      <c r="H361" s="1" t="s">
        <v>16</v>
      </c>
      <c r="I361" s="1" t="s">
        <v>29</v>
      </c>
      <c r="J361" s="7" t="s">
        <v>14</v>
      </c>
      <c r="K361" s="7" t="str">
        <f t="shared" si="119"/>
        <v>.</v>
      </c>
      <c r="L361" s="7" t="str">
        <f t="shared" si="120"/>
        <v>.</v>
      </c>
      <c r="M361" s="7" t="s">
        <v>14</v>
      </c>
      <c r="N361" s="1">
        <v>0.3105590062111801</v>
      </c>
      <c r="O361" s="1">
        <v>0</v>
      </c>
      <c r="P361" s="1">
        <v>0</v>
      </c>
      <c r="Q361" s="1">
        <v>67.265986206896557</v>
      </c>
      <c r="R361" s="1">
        <f t="shared" ref="R361:R377" si="134">Q361*67.25</f>
        <v>4523.6375724137934</v>
      </c>
      <c r="S361" s="15">
        <f t="shared" si="121"/>
        <v>70.86</v>
      </c>
      <c r="T361" s="7">
        <f t="shared" si="122"/>
        <v>175.02</v>
      </c>
      <c r="U361">
        <f t="shared" si="123"/>
        <v>42</v>
      </c>
      <c r="V361">
        <f t="shared" si="124"/>
        <v>103.74</v>
      </c>
      <c r="W361">
        <f t="shared" si="125"/>
        <v>112.86</v>
      </c>
      <c r="X361">
        <f t="shared" si="126"/>
        <v>278.76</v>
      </c>
      <c r="Y361">
        <f t="shared" ref="Y361:Y424" si="135">$Q361*9</f>
        <v>605.39387586206897</v>
      </c>
      <c r="Z361">
        <f t="shared" ref="Z361:Z424" si="136">$Q361*12</f>
        <v>807.19183448275862</v>
      </c>
      <c r="AA361">
        <f t="shared" ref="AA361:AA424" si="137">$Q361*15</f>
        <v>1008.9897931034484</v>
      </c>
      <c r="AB361">
        <f t="shared" ref="AB361:AB424" si="138">$R361*0.33</f>
        <v>1492.8003988965518</v>
      </c>
      <c r="AC361">
        <f t="shared" ref="AC361:AC424" si="139">$R361*0.44</f>
        <v>1990.4005318620691</v>
      </c>
      <c r="AD361">
        <f t="shared" ref="AD361:AD424" si="140">$R361*0.55</f>
        <v>2488.0006648275867</v>
      </c>
      <c r="AE361">
        <f t="shared" si="127"/>
        <v>519.103875862069</v>
      </c>
      <c r="AF361">
        <f t="shared" si="128"/>
        <v>720.90183448275866</v>
      </c>
      <c r="AG361">
        <f t="shared" si="129"/>
        <v>922.69979310344843</v>
      </c>
      <c r="AH361">
        <f t="shared" si="130"/>
        <v>1279.6703988965519</v>
      </c>
      <c r="AI361">
        <f t="shared" si="131"/>
        <v>1777.2705318620692</v>
      </c>
      <c r="AJ361">
        <f t="shared" si="132"/>
        <v>2274.8706648275866</v>
      </c>
      <c r="AO361" t="e">
        <f>_xlfn.CONCAT(A361," ",B361," ",C361," ",#REF!," ",E361," ",F361," ",G361," ",H361," ",I361," ",N361," ",O361," ",P361," ",Q361," ",R361," ",AE361," ",AF361," ",AG361," ",AH361," ",AI361," ",AJ361)</f>
        <v>#REF!</v>
      </c>
    </row>
    <row r="362" spans="1:41" x14ac:dyDescent="0.35">
      <c r="A362" s="1" t="s">
        <v>21</v>
      </c>
      <c r="B362" s="1">
        <v>2021</v>
      </c>
      <c r="C362" s="1">
        <v>6</v>
      </c>
      <c r="D362" s="3">
        <v>601</v>
      </c>
      <c r="E362" s="2">
        <v>6</v>
      </c>
      <c r="F362" s="1">
        <v>12</v>
      </c>
      <c r="G362" s="1">
        <v>100</v>
      </c>
      <c r="H362" s="1" t="s">
        <v>17</v>
      </c>
      <c r="I362" s="1" t="s">
        <v>28</v>
      </c>
      <c r="J362" s="7">
        <v>150</v>
      </c>
      <c r="K362" s="7">
        <f t="shared" si="119"/>
        <v>326.08695652173913</v>
      </c>
      <c r="L362" s="7">
        <f t="shared" si="120"/>
        <v>366.10671936758894</v>
      </c>
      <c r="M362" s="7" t="s">
        <v>14</v>
      </c>
      <c r="N362" s="1">
        <v>0</v>
      </c>
      <c r="O362" s="1">
        <v>0</v>
      </c>
      <c r="P362" s="1">
        <v>0</v>
      </c>
      <c r="Q362" s="1">
        <v>57.909431724137939</v>
      </c>
      <c r="R362" s="1">
        <f t="shared" si="134"/>
        <v>3894.4092834482763</v>
      </c>
      <c r="S362" s="15">
        <f t="shared" si="121"/>
        <v>44.29</v>
      </c>
      <c r="T362" s="7">
        <f t="shared" si="122"/>
        <v>109.39</v>
      </c>
      <c r="U362">
        <f t="shared" si="123"/>
        <v>17.875</v>
      </c>
      <c r="V362">
        <f t="shared" si="124"/>
        <v>44.15</v>
      </c>
      <c r="W362">
        <f t="shared" si="125"/>
        <v>62.164999999999999</v>
      </c>
      <c r="X362">
        <f t="shared" si="126"/>
        <v>153.54</v>
      </c>
      <c r="Y362">
        <f t="shared" si="135"/>
        <v>521.18488551724147</v>
      </c>
      <c r="Z362">
        <f t="shared" si="136"/>
        <v>694.91318068965529</v>
      </c>
      <c r="AA362">
        <f t="shared" si="137"/>
        <v>868.64147586206911</v>
      </c>
      <c r="AB362">
        <f t="shared" si="138"/>
        <v>1285.1550635379313</v>
      </c>
      <c r="AC362">
        <f t="shared" si="139"/>
        <v>1713.5400847172416</v>
      </c>
      <c r="AD362">
        <f t="shared" si="140"/>
        <v>2141.9251058965519</v>
      </c>
      <c r="AE362">
        <f t="shared" si="127"/>
        <v>434.89488551724151</v>
      </c>
      <c r="AF362">
        <f t="shared" si="128"/>
        <v>608.62318068965533</v>
      </c>
      <c r="AG362">
        <f t="shared" si="129"/>
        <v>782.35147586206915</v>
      </c>
      <c r="AH362">
        <f t="shared" si="130"/>
        <v>1072.0250635379311</v>
      </c>
      <c r="AI362">
        <f t="shared" si="131"/>
        <v>1500.4100847172417</v>
      </c>
      <c r="AJ362">
        <f t="shared" si="132"/>
        <v>1928.7951058965518</v>
      </c>
      <c r="AO362" t="e">
        <f>_xlfn.CONCAT(A362," ",B362," ",C362," ",#REF!," ",E362," ",F362," ",G362," ",H362," ",I362," ",N362," ",O362," ",P362," ",Q362," ",R362," ",AE362," ",AF362," ",AG362," ",AH362," ",AI362," ",AJ362)</f>
        <v>#REF!</v>
      </c>
    </row>
    <row r="363" spans="1:41" x14ac:dyDescent="0.35">
      <c r="A363" s="1" t="s">
        <v>21</v>
      </c>
      <c r="B363" s="1">
        <v>2021</v>
      </c>
      <c r="C363" s="1">
        <v>6</v>
      </c>
      <c r="D363" s="3">
        <v>602</v>
      </c>
      <c r="E363" s="2">
        <v>6</v>
      </c>
      <c r="F363" s="1">
        <v>14</v>
      </c>
      <c r="G363" s="1">
        <v>160</v>
      </c>
      <c r="H363" s="1" t="s">
        <v>17</v>
      </c>
      <c r="I363" s="1" t="s">
        <v>29</v>
      </c>
      <c r="J363" s="7">
        <v>150</v>
      </c>
      <c r="K363" s="7">
        <f t="shared" si="119"/>
        <v>326.08695652173913</v>
      </c>
      <c r="L363" s="7">
        <f t="shared" si="120"/>
        <v>366.10671936758894</v>
      </c>
      <c r="M363" s="7" t="s">
        <v>14</v>
      </c>
      <c r="N363" s="1">
        <v>0</v>
      </c>
      <c r="O363" s="1">
        <v>0</v>
      </c>
      <c r="P363" s="1">
        <v>0</v>
      </c>
      <c r="Q363" s="1">
        <v>64.32885724137931</v>
      </c>
      <c r="R363" s="1">
        <f t="shared" si="134"/>
        <v>4326.1156494827583</v>
      </c>
      <c r="S363" s="15">
        <f t="shared" si="121"/>
        <v>70.86</v>
      </c>
      <c r="T363" s="7">
        <f t="shared" si="122"/>
        <v>175.02</v>
      </c>
      <c r="U363">
        <f t="shared" si="123"/>
        <v>42</v>
      </c>
      <c r="V363">
        <f t="shared" si="124"/>
        <v>103.74</v>
      </c>
      <c r="W363">
        <f t="shared" si="125"/>
        <v>112.86</v>
      </c>
      <c r="X363">
        <f t="shared" si="126"/>
        <v>278.76</v>
      </c>
      <c r="Y363">
        <f t="shared" si="135"/>
        <v>578.95971517241378</v>
      </c>
      <c r="Z363">
        <f t="shared" si="136"/>
        <v>771.94628689655178</v>
      </c>
      <c r="AA363">
        <f t="shared" si="137"/>
        <v>964.93285862068967</v>
      </c>
      <c r="AB363">
        <f t="shared" si="138"/>
        <v>1427.6181643293103</v>
      </c>
      <c r="AC363">
        <f t="shared" si="139"/>
        <v>1903.4908857724135</v>
      </c>
      <c r="AD363">
        <f t="shared" si="140"/>
        <v>2379.3636072155173</v>
      </c>
      <c r="AE363">
        <f t="shared" si="127"/>
        <v>492.66971517241382</v>
      </c>
      <c r="AF363">
        <f t="shared" si="128"/>
        <v>685.65628689655182</v>
      </c>
      <c r="AG363">
        <f t="shared" si="129"/>
        <v>878.64285862068971</v>
      </c>
      <c r="AH363">
        <f t="shared" si="130"/>
        <v>1214.4881643293102</v>
      </c>
      <c r="AI363">
        <f t="shared" si="131"/>
        <v>1690.3608857724134</v>
      </c>
      <c r="AJ363">
        <f t="shared" si="132"/>
        <v>2166.2336072155172</v>
      </c>
      <c r="AO363" t="e">
        <f>_xlfn.CONCAT(A363," ",B363," ",C363," ",#REF!," ",E363," ",F363," ",G363," ",H363," ",I363," ",N363," ",O363," ",P363," ",Q363," ",R363," ",AE363," ",AF363," ",AG363," ",AH363," ",AI363," ",AJ363)</f>
        <v>#REF!</v>
      </c>
    </row>
    <row r="364" spans="1:41" x14ac:dyDescent="0.35">
      <c r="A364" s="1" t="s">
        <v>21</v>
      </c>
      <c r="B364" s="1">
        <v>2021</v>
      </c>
      <c r="C364" s="1">
        <v>6</v>
      </c>
      <c r="D364" s="3">
        <v>603</v>
      </c>
      <c r="E364" s="2">
        <v>6</v>
      </c>
      <c r="F364" s="1">
        <v>11</v>
      </c>
      <c r="G364" s="1">
        <v>100</v>
      </c>
      <c r="H364" s="1" t="s">
        <v>17</v>
      </c>
      <c r="I364" s="1" t="s">
        <v>30</v>
      </c>
      <c r="J364" s="7">
        <v>150</v>
      </c>
      <c r="K364" s="7">
        <f t="shared" si="119"/>
        <v>326.08695652173913</v>
      </c>
      <c r="L364" s="7">
        <f t="shared" si="120"/>
        <v>366.10671936758894</v>
      </c>
      <c r="M364" s="7" t="s">
        <v>17</v>
      </c>
      <c r="N364" s="1">
        <v>0</v>
      </c>
      <c r="O364" s="1">
        <v>0</v>
      </c>
      <c r="P364" s="1">
        <v>0</v>
      </c>
      <c r="Q364" s="1">
        <v>71.793639310344844</v>
      </c>
      <c r="R364" s="1">
        <f t="shared" si="134"/>
        <v>4828.1222436206908</v>
      </c>
      <c r="S364" s="15">
        <f t="shared" si="121"/>
        <v>44.29</v>
      </c>
      <c r="T364" s="7">
        <f t="shared" si="122"/>
        <v>109.39</v>
      </c>
      <c r="U364">
        <f t="shared" si="123"/>
        <v>42</v>
      </c>
      <c r="V364">
        <f t="shared" si="124"/>
        <v>103.74</v>
      </c>
      <c r="W364">
        <f t="shared" si="125"/>
        <v>86.289999999999992</v>
      </c>
      <c r="X364">
        <f t="shared" si="126"/>
        <v>213.13</v>
      </c>
      <c r="Y364">
        <f t="shared" si="135"/>
        <v>646.14275379310357</v>
      </c>
      <c r="Z364">
        <f t="shared" si="136"/>
        <v>861.52367172413813</v>
      </c>
      <c r="AA364">
        <f t="shared" si="137"/>
        <v>1076.9045896551727</v>
      </c>
      <c r="AB364">
        <f t="shared" si="138"/>
        <v>1593.280340394828</v>
      </c>
      <c r="AC364">
        <f t="shared" si="139"/>
        <v>2124.3737871931039</v>
      </c>
      <c r="AD364">
        <f t="shared" si="140"/>
        <v>2655.46723399138</v>
      </c>
      <c r="AE364">
        <f t="shared" si="127"/>
        <v>559.8527537931036</v>
      </c>
      <c r="AF364">
        <f t="shared" si="128"/>
        <v>775.23367172413816</v>
      </c>
      <c r="AG364">
        <f t="shared" si="129"/>
        <v>990.61458965517272</v>
      </c>
      <c r="AH364">
        <f t="shared" si="130"/>
        <v>1380.1503403948282</v>
      </c>
      <c r="AI364">
        <f t="shared" si="131"/>
        <v>1911.2437871931038</v>
      </c>
      <c r="AJ364">
        <f t="shared" si="132"/>
        <v>2442.3372339913799</v>
      </c>
      <c r="AO364" t="e">
        <f>_xlfn.CONCAT(A364," ",B364," ",C364," ",#REF!," ",E364," ",F364," ",G364," ",H364," ",I364," ",N364," ",O364," ",P364," ",Q364," ",R364," ",AE364," ",AF364," ",AG364," ",AH364," ",AI364," ",AJ364)</f>
        <v>#REF!</v>
      </c>
    </row>
    <row r="365" spans="1:41" x14ac:dyDescent="0.35">
      <c r="A365" s="1" t="s">
        <v>21</v>
      </c>
      <c r="B365" s="1">
        <v>2021</v>
      </c>
      <c r="C365" s="1">
        <v>6</v>
      </c>
      <c r="D365" s="3">
        <v>604</v>
      </c>
      <c r="E365" s="2">
        <v>6</v>
      </c>
      <c r="F365" s="1">
        <v>9</v>
      </c>
      <c r="G365" s="1">
        <v>100</v>
      </c>
      <c r="H365" s="1" t="s">
        <v>17</v>
      </c>
      <c r="I365" s="1" t="s">
        <v>27</v>
      </c>
      <c r="J365" s="7">
        <v>150</v>
      </c>
      <c r="K365" s="7">
        <f t="shared" si="119"/>
        <v>326.08695652173913</v>
      </c>
      <c r="L365" s="7">
        <f t="shared" si="120"/>
        <v>366.10671936758894</v>
      </c>
      <c r="M365" s="7" t="s">
        <v>14</v>
      </c>
      <c r="N365" s="1">
        <v>0.49019607843137253</v>
      </c>
      <c r="O365" s="1">
        <v>0</v>
      </c>
      <c r="P365" s="1">
        <v>0</v>
      </c>
      <c r="Q365" s="1">
        <v>76.885903448275883</v>
      </c>
      <c r="R365" s="1">
        <f t="shared" si="134"/>
        <v>5170.577006896553</v>
      </c>
      <c r="S365" s="15">
        <f t="shared" si="121"/>
        <v>44.29</v>
      </c>
      <c r="T365" s="7">
        <f t="shared" si="122"/>
        <v>109.39</v>
      </c>
      <c r="U365">
        <f t="shared" si="123"/>
        <v>0</v>
      </c>
      <c r="V365">
        <f t="shared" si="124"/>
        <v>0</v>
      </c>
      <c r="W365">
        <f t="shared" si="125"/>
        <v>44.29</v>
      </c>
      <c r="X365">
        <f t="shared" si="126"/>
        <v>109.39</v>
      </c>
      <c r="Y365">
        <f t="shared" si="135"/>
        <v>691.973131034483</v>
      </c>
      <c r="Z365">
        <f t="shared" si="136"/>
        <v>922.6308413793106</v>
      </c>
      <c r="AA365">
        <f t="shared" si="137"/>
        <v>1153.2885517241382</v>
      </c>
      <c r="AB365">
        <f t="shared" si="138"/>
        <v>1706.2904122758625</v>
      </c>
      <c r="AC365">
        <f t="shared" si="139"/>
        <v>2275.0538830344835</v>
      </c>
      <c r="AD365">
        <f t="shared" si="140"/>
        <v>2843.8173537931043</v>
      </c>
      <c r="AE365">
        <f t="shared" si="127"/>
        <v>605.68313103448304</v>
      </c>
      <c r="AF365">
        <f t="shared" si="128"/>
        <v>836.34084137931063</v>
      </c>
      <c r="AG365">
        <f t="shared" si="129"/>
        <v>1066.9985517241382</v>
      </c>
      <c r="AH365">
        <f t="shared" si="130"/>
        <v>1493.1604122758627</v>
      </c>
      <c r="AI365">
        <f t="shared" si="131"/>
        <v>2061.9238830344834</v>
      </c>
      <c r="AJ365">
        <f t="shared" si="132"/>
        <v>2630.6873537931042</v>
      </c>
      <c r="AO365" t="e">
        <f>_xlfn.CONCAT(A365," ",B365," ",C365," ",#REF!," ",E365," ",F365," ",G365," ",H365," ",I365," ",N365," ",O365," ",P365," ",Q365," ",R365," ",AE365," ",AF365," ",AG365," ",AH365," ",AI365," ",AJ365)</f>
        <v>#REF!</v>
      </c>
    </row>
    <row r="366" spans="1:41" x14ac:dyDescent="0.35">
      <c r="A366" s="1" t="s">
        <v>21</v>
      </c>
      <c r="B366" s="1">
        <v>2021</v>
      </c>
      <c r="C366" s="1">
        <v>6</v>
      </c>
      <c r="D366" s="3">
        <v>605</v>
      </c>
      <c r="E366" s="2">
        <v>6</v>
      </c>
      <c r="F366" s="1">
        <v>6</v>
      </c>
      <c r="G366" s="1">
        <v>160</v>
      </c>
      <c r="H366" s="1" t="s">
        <v>16</v>
      </c>
      <c r="I366" s="1" t="s">
        <v>29</v>
      </c>
      <c r="J366" s="7" t="s">
        <v>14</v>
      </c>
      <c r="K366" s="7" t="str">
        <f t="shared" si="119"/>
        <v>.</v>
      </c>
      <c r="L366" s="7" t="str">
        <f t="shared" si="120"/>
        <v>.</v>
      </c>
      <c r="M366" s="7" t="s">
        <v>14</v>
      </c>
      <c r="N366" s="1">
        <v>0</v>
      </c>
      <c r="O366" s="1">
        <v>0</v>
      </c>
      <c r="P366" s="1">
        <v>0</v>
      </c>
      <c r="Q366" s="1">
        <v>73.717789655172439</v>
      </c>
      <c r="R366" s="1">
        <f t="shared" si="134"/>
        <v>4957.5213543103464</v>
      </c>
      <c r="S366" s="15">
        <f t="shared" si="121"/>
        <v>70.86</v>
      </c>
      <c r="T366" s="7">
        <f t="shared" si="122"/>
        <v>175.02</v>
      </c>
      <c r="U366">
        <f t="shared" si="123"/>
        <v>42</v>
      </c>
      <c r="V366">
        <f t="shared" si="124"/>
        <v>103.74</v>
      </c>
      <c r="W366">
        <f t="shared" si="125"/>
        <v>112.86</v>
      </c>
      <c r="X366">
        <f t="shared" si="126"/>
        <v>278.76</v>
      </c>
      <c r="Y366">
        <f t="shared" si="135"/>
        <v>663.46010689655191</v>
      </c>
      <c r="Z366">
        <f t="shared" si="136"/>
        <v>884.61347586206921</v>
      </c>
      <c r="AA366">
        <f t="shared" si="137"/>
        <v>1105.7668448275865</v>
      </c>
      <c r="AB366">
        <f t="shared" si="138"/>
        <v>1635.9820469224144</v>
      </c>
      <c r="AC366">
        <f t="shared" si="139"/>
        <v>2181.3093958965524</v>
      </c>
      <c r="AD366">
        <f t="shared" si="140"/>
        <v>2726.6367448706906</v>
      </c>
      <c r="AE366">
        <f t="shared" si="127"/>
        <v>577.17010689655194</v>
      </c>
      <c r="AF366">
        <f t="shared" si="128"/>
        <v>798.32347586206924</v>
      </c>
      <c r="AG366">
        <f t="shared" si="129"/>
        <v>1019.4768448275865</v>
      </c>
      <c r="AH366">
        <f t="shared" si="130"/>
        <v>1422.8520469224145</v>
      </c>
      <c r="AI366">
        <f t="shared" si="131"/>
        <v>1968.1793958965523</v>
      </c>
      <c r="AJ366">
        <f t="shared" si="132"/>
        <v>2513.5067448706905</v>
      </c>
      <c r="AO366" t="e">
        <f>_xlfn.CONCAT(A366," ",B366," ",C366," ",#REF!," ",E366," ",F366," ",G366," ",H366," ",I366," ",N366," ",O366," ",P366," ",Q366," ",R366," ",AE366," ",AF366," ",AG366," ",AH366," ",AI366," ",AJ366)</f>
        <v>#REF!</v>
      </c>
    </row>
    <row r="367" spans="1:41" x14ac:dyDescent="0.35">
      <c r="A367" s="1" t="s">
        <v>21</v>
      </c>
      <c r="B367" s="1">
        <v>2021</v>
      </c>
      <c r="C367" s="1">
        <v>6</v>
      </c>
      <c r="D367" s="3">
        <v>606</v>
      </c>
      <c r="E367" s="2">
        <v>6</v>
      </c>
      <c r="F367" s="1">
        <v>8</v>
      </c>
      <c r="G367" s="1">
        <v>160</v>
      </c>
      <c r="H367" s="1" t="s">
        <v>16</v>
      </c>
      <c r="I367" s="1" t="s">
        <v>28</v>
      </c>
      <c r="J367" s="7" t="s">
        <v>14</v>
      </c>
      <c r="K367" s="7" t="str">
        <f t="shared" si="119"/>
        <v>.</v>
      </c>
      <c r="L367" s="7" t="str">
        <f t="shared" si="120"/>
        <v>.</v>
      </c>
      <c r="M367" s="7" t="s">
        <v>14</v>
      </c>
      <c r="N367" s="1">
        <v>0</v>
      </c>
      <c r="O367" s="1">
        <v>0</v>
      </c>
      <c r="P367" s="1">
        <v>0</v>
      </c>
      <c r="Q367" s="1">
        <v>66.089282068965517</v>
      </c>
      <c r="R367" s="1">
        <f t="shared" si="134"/>
        <v>4444.5042191379307</v>
      </c>
      <c r="S367" s="15">
        <f t="shared" si="121"/>
        <v>70.86</v>
      </c>
      <c r="T367" s="7">
        <f t="shared" si="122"/>
        <v>175.02</v>
      </c>
      <c r="U367">
        <f t="shared" si="123"/>
        <v>17.875</v>
      </c>
      <c r="V367">
        <f t="shared" si="124"/>
        <v>44.15</v>
      </c>
      <c r="W367">
        <f t="shared" si="125"/>
        <v>88.734999999999999</v>
      </c>
      <c r="X367">
        <f t="shared" si="126"/>
        <v>219.17000000000002</v>
      </c>
      <c r="Y367">
        <f t="shared" si="135"/>
        <v>594.80353862068966</v>
      </c>
      <c r="Z367">
        <f t="shared" si="136"/>
        <v>793.07138482758614</v>
      </c>
      <c r="AA367">
        <f t="shared" si="137"/>
        <v>991.33923103448274</v>
      </c>
      <c r="AB367">
        <f t="shared" si="138"/>
        <v>1466.6863923155172</v>
      </c>
      <c r="AC367">
        <f t="shared" si="139"/>
        <v>1955.5818564206895</v>
      </c>
      <c r="AD367">
        <f t="shared" si="140"/>
        <v>2444.4773205258621</v>
      </c>
      <c r="AE367">
        <f t="shared" si="127"/>
        <v>508.5135386206897</v>
      </c>
      <c r="AF367">
        <f t="shared" si="128"/>
        <v>706.78138482758618</v>
      </c>
      <c r="AG367">
        <f t="shared" si="129"/>
        <v>905.04923103448277</v>
      </c>
      <c r="AH367">
        <f t="shared" si="130"/>
        <v>1253.5563923155173</v>
      </c>
      <c r="AI367">
        <f t="shared" si="131"/>
        <v>1742.4518564206896</v>
      </c>
      <c r="AJ367">
        <f t="shared" si="132"/>
        <v>2231.347320525862</v>
      </c>
      <c r="AO367" t="e">
        <f>_xlfn.CONCAT(A367," ",B367," ",C367," ",#REF!," ",E367," ",F367," ",G367," ",H367," ",I367," ",N367," ",O367," ",P367," ",Q367," ",R367," ",AE367," ",AF367," ",AG367," ",AH367," ",AI367," ",AJ367)</f>
        <v>#REF!</v>
      </c>
    </row>
    <row r="368" spans="1:41" x14ac:dyDescent="0.35">
      <c r="A368" s="1" t="s">
        <v>21</v>
      </c>
      <c r="B368" s="1">
        <v>2021</v>
      </c>
      <c r="C368" s="1">
        <v>6</v>
      </c>
      <c r="D368" s="3">
        <v>607</v>
      </c>
      <c r="E368" s="2">
        <v>6</v>
      </c>
      <c r="F368" s="1">
        <v>3</v>
      </c>
      <c r="G368" s="1">
        <v>100</v>
      </c>
      <c r="H368" s="1" t="s">
        <v>16</v>
      </c>
      <c r="I368" s="1" t="s">
        <v>30</v>
      </c>
      <c r="J368" s="7" t="s">
        <v>14</v>
      </c>
      <c r="K368" s="7" t="str">
        <f t="shared" si="119"/>
        <v>.</v>
      </c>
      <c r="L368" s="7" t="str">
        <f t="shared" si="120"/>
        <v>.</v>
      </c>
      <c r="M368" s="7" t="s">
        <v>17</v>
      </c>
      <c r="N368" s="1">
        <v>0</v>
      </c>
      <c r="O368" s="1">
        <v>0</v>
      </c>
      <c r="P368" s="1">
        <v>0</v>
      </c>
      <c r="Q368" s="1">
        <v>63.078384827586206</v>
      </c>
      <c r="R368" s="1">
        <f t="shared" si="134"/>
        <v>4242.0213796551725</v>
      </c>
      <c r="S368" s="15">
        <f t="shared" si="121"/>
        <v>44.29</v>
      </c>
      <c r="T368" s="7">
        <f t="shared" si="122"/>
        <v>109.39</v>
      </c>
      <c r="U368">
        <f t="shared" si="123"/>
        <v>42</v>
      </c>
      <c r="V368">
        <f t="shared" si="124"/>
        <v>103.74</v>
      </c>
      <c r="W368">
        <f t="shared" si="125"/>
        <v>86.289999999999992</v>
      </c>
      <c r="X368">
        <f t="shared" si="126"/>
        <v>213.13</v>
      </c>
      <c r="Y368">
        <f t="shared" si="135"/>
        <v>567.70546344827585</v>
      </c>
      <c r="Z368">
        <f t="shared" si="136"/>
        <v>756.94061793103447</v>
      </c>
      <c r="AA368">
        <f t="shared" si="137"/>
        <v>946.17577241379308</v>
      </c>
      <c r="AB368">
        <f t="shared" si="138"/>
        <v>1399.867055286207</v>
      </c>
      <c r="AC368">
        <f t="shared" si="139"/>
        <v>1866.489407048276</v>
      </c>
      <c r="AD368">
        <f t="shared" si="140"/>
        <v>2333.1117588103452</v>
      </c>
      <c r="AE368">
        <f t="shared" si="127"/>
        <v>481.41546344827589</v>
      </c>
      <c r="AF368">
        <f t="shared" si="128"/>
        <v>670.6506179310345</v>
      </c>
      <c r="AG368">
        <f t="shared" si="129"/>
        <v>859.88577241379312</v>
      </c>
      <c r="AH368">
        <f t="shared" si="130"/>
        <v>1186.7370552862071</v>
      </c>
      <c r="AI368">
        <f t="shared" si="131"/>
        <v>1653.3594070482759</v>
      </c>
      <c r="AJ368">
        <f t="shared" si="132"/>
        <v>2119.9817588103451</v>
      </c>
      <c r="AO368" t="e">
        <f>_xlfn.CONCAT(A368," ",B368," ",C368," ",#REF!," ",E368," ",F368," ",G368," ",H368," ",I368," ",N368," ",O368," ",P368," ",Q368," ",R368," ",AE368," ",AF368," ",AG368," ",AH368," ",AI368," ",AJ368)</f>
        <v>#REF!</v>
      </c>
    </row>
    <row r="369" spans="1:41" x14ac:dyDescent="0.35">
      <c r="A369" s="1" t="s">
        <v>21</v>
      </c>
      <c r="B369" s="1">
        <v>2021</v>
      </c>
      <c r="C369" s="1">
        <v>6</v>
      </c>
      <c r="D369" s="3">
        <v>608</v>
      </c>
      <c r="E369" s="2">
        <v>6</v>
      </c>
      <c r="F369" s="1">
        <v>1</v>
      </c>
      <c r="G369" s="1">
        <v>100</v>
      </c>
      <c r="H369" s="1" t="s">
        <v>16</v>
      </c>
      <c r="I369" s="1" t="s">
        <v>27</v>
      </c>
      <c r="J369" s="7" t="s">
        <v>14</v>
      </c>
      <c r="K369" s="7" t="str">
        <f t="shared" si="119"/>
        <v>.</v>
      </c>
      <c r="L369" s="7" t="str">
        <f t="shared" si="120"/>
        <v>.</v>
      </c>
      <c r="M369" s="7" t="s">
        <v>14</v>
      </c>
      <c r="N369" s="1">
        <v>0</v>
      </c>
      <c r="O369" s="1">
        <v>0</v>
      </c>
      <c r="P369" s="1">
        <v>0</v>
      </c>
      <c r="Q369" s="1">
        <v>60.730317241379311</v>
      </c>
      <c r="R369" s="1">
        <f t="shared" si="134"/>
        <v>4084.1138344827586</v>
      </c>
      <c r="S369" s="15">
        <f t="shared" si="121"/>
        <v>44.29</v>
      </c>
      <c r="T369" s="7">
        <f t="shared" si="122"/>
        <v>109.39</v>
      </c>
      <c r="U369">
        <f t="shared" si="123"/>
        <v>0</v>
      </c>
      <c r="V369">
        <f t="shared" si="124"/>
        <v>0</v>
      </c>
      <c r="W369">
        <f t="shared" si="125"/>
        <v>44.29</v>
      </c>
      <c r="X369">
        <f t="shared" si="126"/>
        <v>109.39</v>
      </c>
      <c r="Y369">
        <f t="shared" si="135"/>
        <v>546.57285517241382</v>
      </c>
      <c r="Z369">
        <f t="shared" si="136"/>
        <v>728.76380689655173</v>
      </c>
      <c r="AA369">
        <f t="shared" si="137"/>
        <v>910.95475862068963</v>
      </c>
      <c r="AB369">
        <f t="shared" si="138"/>
        <v>1347.7575653793103</v>
      </c>
      <c r="AC369">
        <f t="shared" si="139"/>
        <v>1797.0100871724137</v>
      </c>
      <c r="AD369">
        <f t="shared" si="140"/>
        <v>2246.2626089655173</v>
      </c>
      <c r="AE369">
        <f t="shared" si="127"/>
        <v>460.28285517241386</v>
      </c>
      <c r="AF369">
        <f t="shared" si="128"/>
        <v>642.47380689655176</v>
      </c>
      <c r="AG369">
        <f t="shared" si="129"/>
        <v>824.66475862068967</v>
      </c>
      <c r="AH369">
        <f t="shared" si="130"/>
        <v>1134.6275653793105</v>
      </c>
      <c r="AI369">
        <f t="shared" si="131"/>
        <v>1583.8800871724138</v>
      </c>
      <c r="AJ369">
        <f t="shared" si="132"/>
        <v>2033.1326089655172</v>
      </c>
      <c r="AO369" t="e">
        <f>_xlfn.CONCAT(A369," ",B369," ",C369," ",#REF!," ",E369," ",F369," ",G369," ",H369," ",I369," ",N369," ",O369," ",P369," ",Q369," ",R369," ",AE369," ",AF369," ",AG369," ",AH369," ",AI369," ",AJ369)</f>
        <v>#REF!</v>
      </c>
    </row>
    <row r="370" spans="1:41" x14ac:dyDescent="0.35">
      <c r="A370" s="1" t="s">
        <v>21</v>
      </c>
      <c r="B370" s="1">
        <v>2021</v>
      </c>
      <c r="C370" s="1">
        <v>6</v>
      </c>
      <c r="D370" s="3">
        <v>609</v>
      </c>
      <c r="E370" s="2">
        <v>6</v>
      </c>
      <c r="F370" s="1">
        <v>13</v>
      </c>
      <c r="G370" s="1">
        <v>160</v>
      </c>
      <c r="H370" s="1" t="s">
        <v>17</v>
      </c>
      <c r="I370" s="1" t="s">
        <v>27</v>
      </c>
      <c r="J370" s="7">
        <v>150</v>
      </c>
      <c r="K370" s="7">
        <f t="shared" si="119"/>
        <v>326.08695652173913</v>
      </c>
      <c r="L370" s="7">
        <f t="shared" si="120"/>
        <v>366.10671936758894</v>
      </c>
      <c r="M370" s="7" t="s">
        <v>14</v>
      </c>
      <c r="N370" s="1">
        <v>0</v>
      </c>
      <c r="O370" s="1">
        <v>0</v>
      </c>
      <c r="P370" s="1">
        <v>0</v>
      </c>
      <c r="Q370" s="1">
        <v>62.484733793103452</v>
      </c>
      <c r="R370" s="1">
        <f t="shared" si="134"/>
        <v>4202.0983475862067</v>
      </c>
      <c r="S370" s="15">
        <f t="shared" si="121"/>
        <v>70.86</v>
      </c>
      <c r="T370" s="7">
        <f t="shared" si="122"/>
        <v>175.02</v>
      </c>
      <c r="U370">
        <f t="shared" si="123"/>
        <v>0</v>
      </c>
      <c r="V370">
        <f t="shared" si="124"/>
        <v>0</v>
      </c>
      <c r="W370">
        <f t="shared" si="125"/>
        <v>70.86</v>
      </c>
      <c r="X370">
        <f t="shared" si="126"/>
        <v>175.02</v>
      </c>
      <c r="Y370">
        <f t="shared" si="135"/>
        <v>562.36260413793104</v>
      </c>
      <c r="Z370">
        <f t="shared" si="136"/>
        <v>749.81680551724139</v>
      </c>
      <c r="AA370">
        <f t="shared" si="137"/>
        <v>937.27100689655174</v>
      </c>
      <c r="AB370">
        <f t="shared" si="138"/>
        <v>1386.6924547034482</v>
      </c>
      <c r="AC370">
        <f t="shared" si="139"/>
        <v>1848.923272937931</v>
      </c>
      <c r="AD370">
        <f t="shared" si="140"/>
        <v>2311.1540911724137</v>
      </c>
      <c r="AE370">
        <f t="shared" si="127"/>
        <v>476.07260413793108</v>
      </c>
      <c r="AF370">
        <f t="shared" si="128"/>
        <v>663.52680551724143</v>
      </c>
      <c r="AG370">
        <f t="shared" si="129"/>
        <v>850.98100689655178</v>
      </c>
      <c r="AH370">
        <f t="shared" si="130"/>
        <v>1173.5624547034481</v>
      </c>
      <c r="AI370">
        <f t="shared" si="131"/>
        <v>1635.7932729379309</v>
      </c>
      <c r="AJ370">
        <f t="shared" si="132"/>
        <v>2098.0240911724136</v>
      </c>
      <c r="AO370" t="e">
        <f>_xlfn.CONCAT(A370," ",B370," ",C370," ",#REF!," ",E370," ",F370," ",G370," ",H370," ",I370," ",N370," ",O370," ",P370," ",Q370," ",R370," ",AE370," ",AF370," ",AG370," ",AH370," ",AI370," ",AJ370)</f>
        <v>#REF!</v>
      </c>
    </row>
    <row r="371" spans="1:41" x14ac:dyDescent="0.35">
      <c r="A371" s="1" t="s">
        <v>21</v>
      </c>
      <c r="B371" s="1">
        <v>2021</v>
      </c>
      <c r="C371" s="1">
        <v>6</v>
      </c>
      <c r="D371" s="3">
        <v>610</v>
      </c>
      <c r="E371" s="2">
        <v>6</v>
      </c>
      <c r="F371" s="1">
        <v>16</v>
      </c>
      <c r="G371" s="1">
        <v>160</v>
      </c>
      <c r="H371" s="1" t="s">
        <v>17</v>
      </c>
      <c r="I371" s="1" t="s">
        <v>28</v>
      </c>
      <c r="J371" s="7">
        <v>150</v>
      </c>
      <c r="K371" s="7">
        <f t="shared" si="119"/>
        <v>326.08695652173913</v>
      </c>
      <c r="L371" s="7">
        <f t="shared" si="120"/>
        <v>366.10671936758894</v>
      </c>
      <c r="M371" s="7" t="s">
        <v>14</v>
      </c>
      <c r="N371" s="1">
        <v>0.31948881789137379</v>
      </c>
      <c r="O371" s="1">
        <v>0</v>
      </c>
      <c r="P371" s="1">
        <v>0</v>
      </c>
      <c r="Q371" s="1">
        <v>76.959337931034497</v>
      </c>
      <c r="R371" s="1">
        <f t="shared" si="134"/>
        <v>5175.5154758620702</v>
      </c>
      <c r="S371" s="15">
        <f t="shared" si="121"/>
        <v>70.86</v>
      </c>
      <c r="T371" s="7">
        <f t="shared" si="122"/>
        <v>175.02</v>
      </c>
      <c r="U371">
        <f t="shared" si="123"/>
        <v>17.875</v>
      </c>
      <c r="V371">
        <f t="shared" si="124"/>
        <v>44.15</v>
      </c>
      <c r="W371">
        <f t="shared" si="125"/>
        <v>88.734999999999999</v>
      </c>
      <c r="X371">
        <f t="shared" si="126"/>
        <v>219.17000000000002</v>
      </c>
      <c r="Y371">
        <f t="shared" si="135"/>
        <v>692.63404137931047</v>
      </c>
      <c r="Z371">
        <f t="shared" si="136"/>
        <v>923.51205517241397</v>
      </c>
      <c r="AA371">
        <f t="shared" si="137"/>
        <v>1154.3900689655175</v>
      </c>
      <c r="AB371">
        <f t="shared" si="138"/>
        <v>1707.9201070344832</v>
      </c>
      <c r="AC371">
        <f t="shared" si="139"/>
        <v>2277.2268093793109</v>
      </c>
      <c r="AD371">
        <f t="shared" si="140"/>
        <v>2846.5335117241389</v>
      </c>
      <c r="AE371">
        <f t="shared" si="127"/>
        <v>606.34404137931051</v>
      </c>
      <c r="AF371">
        <f t="shared" si="128"/>
        <v>837.222055172414</v>
      </c>
      <c r="AG371">
        <f t="shared" si="129"/>
        <v>1068.1000689655175</v>
      </c>
      <c r="AH371">
        <f t="shared" si="130"/>
        <v>1494.7901070344833</v>
      </c>
      <c r="AI371">
        <f t="shared" si="131"/>
        <v>2064.0968093793108</v>
      </c>
      <c r="AJ371">
        <f t="shared" si="132"/>
        <v>2633.4035117241388</v>
      </c>
      <c r="AO371" t="e">
        <f>_xlfn.CONCAT(A371," ",B371," ",C371," ",#REF!," ",E371," ",F371," ",G371," ",H371," ",I371," ",N371," ",O371," ",P371," ",Q371," ",R371," ",AE371," ",AF371," ",AG371," ",AH371," ",AI371," ",AJ371)</f>
        <v>#REF!</v>
      </c>
    </row>
    <row r="372" spans="1:41" x14ac:dyDescent="0.35">
      <c r="A372" s="1" t="s">
        <v>21</v>
      </c>
      <c r="B372" s="1">
        <v>2021</v>
      </c>
      <c r="C372" s="1">
        <v>6</v>
      </c>
      <c r="D372" s="3">
        <v>611</v>
      </c>
      <c r="E372" s="2">
        <v>6</v>
      </c>
      <c r="F372" s="1">
        <v>10</v>
      </c>
      <c r="G372" s="1">
        <v>100</v>
      </c>
      <c r="H372" s="1" t="s">
        <v>17</v>
      </c>
      <c r="I372" s="1" t="s">
        <v>29</v>
      </c>
      <c r="J372" s="7">
        <v>150</v>
      </c>
      <c r="K372" s="7">
        <f t="shared" si="119"/>
        <v>326.08695652173913</v>
      </c>
      <c r="L372" s="7">
        <f t="shared" si="120"/>
        <v>366.10671936758894</v>
      </c>
      <c r="M372" s="7" t="s">
        <v>14</v>
      </c>
      <c r="N372" s="1">
        <v>0.7142857142857143</v>
      </c>
      <c r="O372" s="1">
        <v>0</v>
      </c>
      <c r="P372" s="1">
        <v>0</v>
      </c>
      <c r="Q372" s="1">
        <v>69.518755862068957</v>
      </c>
      <c r="R372" s="1">
        <f t="shared" si="134"/>
        <v>4675.1363317241376</v>
      </c>
      <c r="S372" s="15">
        <f t="shared" si="121"/>
        <v>44.29</v>
      </c>
      <c r="T372" s="7">
        <f t="shared" si="122"/>
        <v>109.39</v>
      </c>
      <c r="U372">
        <f t="shared" si="123"/>
        <v>42</v>
      </c>
      <c r="V372">
        <f t="shared" si="124"/>
        <v>103.74</v>
      </c>
      <c r="W372">
        <f t="shared" si="125"/>
        <v>86.289999999999992</v>
      </c>
      <c r="X372">
        <f t="shared" si="126"/>
        <v>213.13</v>
      </c>
      <c r="Y372">
        <f t="shared" si="135"/>
        <v>625.66880275862059</v>
      </c>
      <c r="Z372">
        <f t="shared" si="136"/>
        <v>834.22507034482749</v>
      </c>
      <c r="AA372">
        <f t="shared" si="137"/>
        <v>1042.7813379310344</v>
      </c>
      <c r="AB372">
        <f t="shared" si="138"/>
        <v>1542.7949894689655</v>
      </c>
      <c r="AC372">
        <f t="shared" si="139"/>
        <v>2057.0599859586205</v>
      </c>
      <c r="AD372">
        <f t="shared" si="140"/>
        <v>2571.3249824482759</v>
      </c>
      <c r="AE372">
        <f t="shared" si="127"/>
        <v>539.37880275862062</v>
      </c>
      <c r="AF372">
        <f t="shared" si="128"/>
        <v>747.93507034482752</v>
      </c>
      <c r="AG372">
        <f t="shared" si="129"/>
        <v>956.49133793103442</v>
      </c>
      <c r="AH372">
        <f t="shared" si="130"/>
        <v>1329.6649894689654</v>
      </c>
      <c r="AI372">
        <f t="shared" si="131"/>
        <v>1843.9299859586204</v>
      </c>
      <c r="AJ372">
        <f t="shared" si="132"/>
        <v>2358.1949824482758</v>
      </c>
      <c r="AO372" t="e">
        <f>_xlfn.CONCAT(A372," ",B372," ",C372," ",#REF!," ",E372," ",F372," ",G372," ",H372," ",I372," ",N372," ",O372," ",P372," ",Q372," ",R372," ",AE372," ",AF372," ",AG372," ",AH372," ",AI372," ",AJ372)</f>
        <v>#REF!</v>
      </c>
    </row>
    <row r="373" spans="1:41" x14ac:dyDescent="0.35">
      <c r="A373" s="1" t="s">
        <v>21</v>
      </c>
      <c r="B373" s="1">
        <v>2021</v>
      </c>
      <c r="C373" s="1">
        <v>6</v>
      </c>
      <c r="D373" s="3">
        <v>612</v>
      </c>
      <c r="E373" s="2">
        <v>6</v>
      </c>
      <c r="F373" s="1">
        <v>15</v>
      </c>
      <c r="G373" s="1">
        <v>160</v>
      </c>
      <c r="H373" s="1" t="s">
        <v>17</v>
      </c>
      <c r="I373" s="1" t="s">
        <v>30</v>
      </c>
      <c r="J373" s="7">
        <v>150</v>
      </c>
      <c r="K373" s="7">
        <f t="shared" si="119"/>
        <v>326.08695652173913</v>
      </c>
      <c r="L373" s="7">
        <f t="shared" si="120"/>
        <v>366.10671936758894</v>
      </c>
      <c r="M373" s="7" t="s">
        <v>17</v>
      </c>
      <c r="N373" s="1">
        <v>0.35842293906810035</v>
      </c>
      <c r="O373" s="1">
        <v>0</v>
      </c>
      <c r="P373" s="1">
        <v>0</v>
      </c>
      <c r="Q373" s="1">
        <v>77.004233103448271</v>
      </c>
      <c r="R373" s="1">
        <f t="shared" si="134"/>
        <v>5178.5346762068966</v>
      </c>
      <c r="S373" s="15">
        <f t="shared" si="121"/>
        <v>70.86</v>
      </c>
      <c r="T373" s="7">
        <f t="shared" si="122"/>
        <v>175.02</v>
      </c>
      <c r="U373">
        <f t="shared" si="123"/>
        <v>42</v>
      </c>
      <c r="V373">
        <f t="shared" si="124"/>
        <v>103.74</v>
      </c>
      <c r="W373">
        <f t="shared" si="125"/>
        <v>112.86</v>
      </c>
      <c r="X373">
        <f t="shared" si="126"/>
        <v>278.76</v>
      </c>
      <c r="Y373">
        <f t="shared" si="135"/>
        <v>693.03809793103449</v>
      </c>
      <c r="Z373">
        <f t="shared" si="136"/>
        <v>924.05079724137931</v>
      </c>
      <c r="AA373">
        <f t="shared" si="137"/>
        <v>1155.063496551724</v>
      </c>
      <c r="AB373">
        <f t="shared" si="138"/>
        <v>1708.9164431482759</v>
      </c>
      <c r="AC373">
        <f t="shared" si="139"/>
        <v>2278.5552575310344</v>
      </c>
      <c r="AD373">
        <f t="shared" si="140"/>
        <v>2848.1940719137933</v>
      </c>
      <c r="AE373">
        <f t="shared" si="127"/>
        <v>606.74809793103452</v>
      </c>
      <c r="AF373">
        <f t="shared" si="128"/>
        <v>837.76079724137935</v>
      </c>
      <c r="AG373">
        <f t="shared" si="129"/>
        <v>1068.7734965517241</v>
      </c>
      <c r="AH373">
        <f t="shared" si="130"/>
        <v>1495.7864431482758</v>
      </c>
      <c r="AI373">
        <f t="shared" si="131"/>
        <v>2065.4252575310343</v>
      </c>
      <c r="AJ373">
        <f t="shared" si="132"/>
        <v>2635.0640719137932</v>
      </c>
      <c r="AO373" t="e">
        <f>_xlfn.CONCAT(A373," ",B373," ",C373," ",#REF!," ",E373," ",F373," ",G373," ",H373," ",I373," ",N373," ",O373," ",P373," ",Q373," ",R373," ",AE373," ",AF373," ",AG373," ",AH373," ",AI373," ",AJ373)</f>
        <v>#REF!</v>
      </c>
    </row>
    <row r="374" spans="1:41" x14ac:dyDescent="0.35">
      <c r="A374" s="1" t="s">
        <v>21</v>
      </c>
      <c r="B374" s="1">
        <v>2021</v>
      </c>
      <c r="C374" s="1">
        <v>6</v>
      </c>
      <c r="D374" s="3">
        <v>613</v>
      </c>
      <c r="E374" s="2">
        <v>6</v>
      </c>
      <c r="F374" s="1">
        <v>4</v>
      </c>
      <c r="G374" s="1">
        <v>100</v>
      </c>
      <c r="H374" s="1" t="s">
        <v>16</v>
      </c>
      <c r="I374" s="1" t="s">
        <v>28</v>
      </c>
      <c r="J374" s="7" t="s">
        <v>14</v>
      </c>
      <c r="K374" s="7" t="str">
        <f t="shared" si="119"/>
        <v>.</v>
      </c>
      <c r="L374" s="7" t="str">
        <f t="shared" si="120"/>
        <v>.</v>
      </c>
      <c r="M374" s="7" t="s">
        <v>14</v>
      </c>
      <c r="N374" s="1">
        <v>0</v>
      </c>
      <c r="O374" s="1">
        <v>0</v>
      </c>
      <c r="P374" s="1">
        <v>0</v>
      </c>
      <c r="Q374" s="1">
        <v>67.186376551724138</v>
      </c>
      <c r="R374" s="1">
        <f t="shared" si="134"/>
        <v>4518.2838231034484</v>
      </c>
      <c r="S374" s="15">
        <f t="shared" si="121"/>
        <v>44.29</v>
      </c>
      <c r="T374" s="7">
        <f t="shared" si="122"/>
        <v>109.39</v>
      </c>
      <c r="U374">
        <f t="shared" si="123"/>
        <v>17.875</v>
      </c>
      <c r="V374">
        <f t="shared" si="124"/>
        <v>44.15</v>
      </c>
      <c r="W374">
        <f t="shared" si="125"/>
        <v>62.164999999999999</v>
      </c>
      <c r="X374">
        <f t="shared" si="126"/>
        <v>153.54</v>
      </c>
      <c r="Y374">
        <f t="shared" si="135"/>
        <v>604.67738896551725</v>
      </c>
      <c r="Z374">
        <f t="shared" si="136"/>
        <v>806.23651862068959</v>
      </c>
      <c r="AA374">
        <f t="shared" si="137"/>
        <v>1007.795648275862</v>
      </c>
      <c r="AB374">
        <f t="shared" si="138"/>
        <v>1491.0336616241379</v>
      </c>
      <c r="AC374">
        <f t="shared" si="139"/>
        <v>1988.0448821655173</v>
      </c>
      <c r="AD374">
        <f t="shared" si="140"/>
        <v>2485.056102706897</v>
      </c>
      <c r="AE374">
        <f t="shared" si="127"/>
        <v>518.38738896551729</v>
      </c>
      <c r="AF374">
        <f t="shared" si="128"/>
        <v>719.94651862068963</v>
      </c>
      <c r="AG374">
        <f t="shared" si="129"/>
        <v>921.50564827586209</v>
      </c>
      <c r="AH374">
        <f t="shared" si="130"/>
        <v>1277.9036616241378</v>
      </c>
      <c r="AI374">
        <f t="shared" si="131"/>
        <v>1774.9148821655172</v>
      </c>
      <c r="AJ374">
        <f t="shared" si="132"/>
        <v>2271.9261027068969</v>
      </c>
      <c r="AO374" t="e">
        <f>_xlfn.CONCAT(A374," ",B374," ",C374," ",#REF!," ",E374," ",F374," ",G374," ",H374," ",I374," ",N374," ",O374," ",P374," ",Q374," ",R374," ",AE374," ",AF374," ",AG374," ",AH374," ",AI374," ",AJ374)</f>
        <v>#REF!</v>
      </c>
    </row>
    <row r="375" spans="1:41" x14ac:dyDescent="0.35">
      <c r="A375" s="1" t="s">
        <v>21</v>
      </c>
      <c r="B375" s="1">
        <v>2021</v>
      </c>
      <c r="C375" s="1">
        <v>6</v>
      </c>
      <c r="D375" s="3">
        <v>614</v>
      </c>
      <c r="E375" s="2">
        <v>6</v>
      </c>
      <c r="F375" s="1">
        <v>5</v>
      </c>
      <c r="G375" s="1">
        <v>160</v>
      </c>
      <c r="H375" s="1" t="s">
        <v>16</v>
      </c>
      <c r="I375" s="1" t="s">
        <v>27</v>
      </c>
      <c r="J375" s="7" t="s">
        <v>14</v>
      </c>
      <c r="K375" s="7" t="str">
        <f t="shared" si="119"/>
        <v>.</v>
      </c>
      <c r="L375" s="7" t="str">
        <f t="shared" si="120"/>
        <v>.</v>
      </c>
      <c r="M375" s="7" t="s">
        <v>14</v>
      </c>
      <c r="N375" s="1">
        <v>0</v>
      </c>
      <c r="O375" s="1">
        <v>0</v>
      </c>
      <c r="P375" s="1">
        <v>0</v>
      </c>
      <c r="Q375" s="1">
        <v>68.803270344827595</v>
      </c>
      <c r="R375" s="1">
        <f t="shared" si="134"/>
        <v>4627.0199306896557</v>
      </c>
      <c r="S375" s="15">
        <f t="shared" si="121"/>
        <v>70.86</v>
      </c>
      <c r="T375" s="7">
        <f t="shared" si="122"/>
        <v>175.02</v>
      </c>
      <c r="U375">
        <f t="shared" si="123"/>
        <v>0</v>
      </c>
      <c r="V375">
        <f t="shared" si="124"/>
        <v>0</v>
      </c>
      <c r="W375">
        <f t="shared" si="125"/>
        <v>70.86</v>
      </c>
      <c r="X375">
        <f t="shared" si="126"/>
        <v>175.02</v>
      </c>
      <c r="Y375">
        <f t="shared" si="135"/>
        <v>619.2294331034484</v>
      </c>
      <c r="Z375">
        <f t="shared" si="136"/>
        <v>825.6392441379312</v>
      </c>
      <c r="AA375">
        <f t="shared" si="137"/>
        <v>1032.049055172414</v>
      </c>
      <c r="AB375">
        <f t="shared" si="138"/>
        <v>1526.9165771275864</v>
      </c>
      <c r="AC375">
        <f t="shared" si="139"/>
        <v>2035.8887695034484</v>
      </c>
      <c r="AD375">
        <f t="shared" si="140"/>
        <v>2544.8609618793107</v>
      </c>
      <c r="AE375">
        <f t="shared" si="127"/>
        <v>532.93943310344844</v>
      </c>
      <c r="AF375">
        <f t="shared" si="128"/>
        <v>739.34924413793124</v>
      </c>
      <c r="AG375">
        <f t="shared" si="129"/>
        <v>945.75905517241404</v>
      </c>
      <c r="AH375">
        <f t="shared" si="130"/>
        <v>1313.7865771275865</v>
      </c>
      <c r="AI375">
        <f t="shared" si="131"/>
        <v>1822.7587695034485</v>
      </c>
      <c r="AJ375">
        <f t="shared" si="132"/>
        <v>2331.7309618793106</v>
      </c>
      <c r="AO375" t="e">
        <f>_xlfn.CONCAT(A375," ",B375," ",C375," ",#REF!," ",E375," ",F375," ",G375," ",H375," ",I375," ",N375," ",O375," ",P375," ",Q375," ",R375," ",AE375," ",AF375," ",AG375," ",AH375," ",AI375," ",AJ375)</f>
        <v>#REF!</v>
      </c>
    </row>
    <row r="376" spans="1:41" x14ac:dyDescent="0.35">
      <c r="A376" s="1" t="s">
        <v>21</v>
      </c>
      <c r="B376" s="1">
        <v>2021</v>
      </c>
      <c r="C376" s="1">
        <v>6</v>
      </c>
      <c r="D376" s="3">
        <v>615</v>
      </c>
      <c r="E376" s="2">
        <v>6</v>
      </c>
      <c r="F376" s="1">
        <v>2</v>
      </c>
      <c r="G376" s="1">
        <v>100</v>
      </c>
      <c r="H376" s="1" t="s">
        <v>16</v>
      </c>
      <c r="I376" s="1" t="s">
        <v>29</v>
      </c>
      <c r="J376" s="7" t="s">
        <v>14</v>
      </c>
      <c r="K376" s="7" t="str">
        <f t="shared" si="119"/>
        <v>.</v>
      </c>
      <c r="L376" s="7" t="str">
        <f t="shared" si="120"/>
        <v>.</v>
      </c>
      <c r="M376" s="7" t="s">
        <v>14</v>
      </c>
      <c r="N376" s="1">
        <v>0</v>
      </c>
      <c r="O376" s="1">
        <v>0</v>
      </c>
      <c r="P376" s="1">
        <v>0</v>
      </c>
      <c r="Q376" s="1">
        <v>65.579496551724148</v>
      </c>
      <c r="R376" s="1">
        <f t="shared" si="134"/>
        <v>4410.2211431034493</v>
      </c>
      <c r="S376" s="15">
        <f t="shared" si="121"/>
        <v>44.29</v>
      </c>
      <c r="T376" s="7">
        <f t="shared" si="122"/>
        <v>109.39</v>
      </c>
      <c r="U376">
        <f t="shared" si="123"/>
        <v>42</v>
      </c>
      <c r="V376">
        <f t="shared" si="124"/>
        <v>103.74</v>
      </c>
      <c r="W376">
        <f t="shared" si="125"/>
        <v>86.289999999999992</v>
      </c>
      <c r="X376">
        <f t="shared" si="126"/>
        <v>213.13</v>
      </c>
      <c r="Y376">
        <f t="shared" si="135"/>
        <v>590.21546896551729</v>
      </c>
      <c r="Z376">
        <f t="shared" si="136"/>
        <v>786.95395862068972</v>
      </c>
      <c r="AA376">
        <f t="shared" si="137"/>
        <v>983.69244827586226</v>
      </c>
      <c r="AB376">
        <f t="shared" si="138"/>
        <v>1455.3729772241384</v>
      </c>
      <c r="AC376">
        <f t="shared" si="139"/>
        <v>1940.4973029655177</v>
      </c>
      <c r="AD376">
        <f t="shared" si="140"/>
        <v>2425.6216287068974</v>
      </c>
      <c r="AE376">
        <f t="shared" si="127"/>
        <v>503.92546896551733</v>
      </c>
      <c r="AF376">
        <f t="shared" si="128"/>
        <v>700.66395862068975</v>
      </c>
      <c r="AG376">
        <f t="shared" si="129"/>
        <v>897.4024482758623</v>
      </c>
      <c r="AH376">
        <f t="shared" si="130"/>
        <v>1242.2429772241385</v>
      </c>
      <c r="AI376">
        <f t="shared" si="131"/>
        <v>1727.3673029655179</v>
      </c>
      <c r="AJ376">
        <f t="shared" si="132"/>
        <v>2212.4916287068972</v>
      </c>
      <c r="AO376" t="e">
        <f>_xlfn.CONCAT(A376," ",B376," ",C376," ",#REF!," ",E376," ",F376," ",G376," ",H376," ",I376," ",N376," ",O376," ",P376," ",Q376," ",R376," ",AE376," ",AF376," ",AG376," ",AH376," ",AI376," ",AJ376)</f>
        <v>#REF!</v>
      </c>
    </row>
    <row r="377" spans="1:41" x14ac:dyDescent="0.35">
      <c r="A377" s="1" t="s">
        <v>21</v>
      </c>
      <c r="B377" s="1">
        <v>2021</v>
      </c>
      <c r="C377" s="1">
        <v>6</v>
      </c>
      <c r="D377" s="3">
        <v>616</v>
      </c>
      <c r="E377" s="2">
        <v>6</v>
      </c>
      <c r="F377" s="1">
        <v>7</v>
      </c>
      <c r="G377" s="1">
        <v>160</v>
      </c>
      <c r="H377" s="1" t="s">
        <v>16</v>
      </c>
      <c r="I377" s="1" t="s">
        <v>30</v>
      </c>
      <c r="J377" s="7" t="s">
        <v>14</v>
      </c>
      <c r="K377" s="7" t="str">
        <f t="shared" si="119"/>
        <v>.</v>
      </c>
      <c r="L377" s="7" t="str">
        <f t="shared" si="120"/>
        <v>.</v>
      </c>
      <c r="M377" s="7" t="s">
        <v>17</v>
      </c>
      <c r="N377" s="1">
        <v>0</v>
      </c>
      <c r="O377" s="1">
        <v>0</v>
      </c>
      <c r="P377" s="1">
        <v>0</v>
      </c>
      <c r="Q377" s="1">
        <v>66.166137931034484</v>
      </c>
      <c r="R377" s="1">
        <f t="shared" si="134"/>
        <v>4449.6727758620691</v>
      </c>
      <c r="S377" s="15">
        <f t="shared" si="121"/>
        <v>70.86</v>
      </c>
      <c r="T377" s="7">
        <f t="shared" si="122"/>
        <v>175.02</v>
      </c>
      <c r="U377">
        <f t="shared" si="123"/>
        <v>42</v>
      </c>
      <c r="V377">
        <f t="shared" si="124"/>
        <v>103.74</v>
      </c>
      <c r="W377">
        <f t="shared" si="125"/>
        <v>112.86</v>
      </c>
      <c r="X377">
        <f t="shared" si="126"/>
        <v>278.76</v>
      </c>
      <c r="Y377">
        <f t="shared" si="135"/>
        <v>595.4952413793103</v>
      </c>
      <c r="Z377">
        <f t="shared" si="136"/>
        <v>793.99365517241381</v>
      </c>
      <c r="AA377">
        <f t="shared" si="137"/>
        <v>992.49206896551732</v>
      </c>
      <c r="AB377">
        <f t="shared" si="138"/>
        <v>1468.3920160344828</v>
      </c>
      <c r="AC377">
        <f t="shared" si="139"/>
        <v>1957.8560213793105</v>
      </c>
      <c r="AD377">
        <f t="shared" si="140"/>
        <v>2447.3200267241382</v>
      </c>
      <c r="AE377">
        <f t="shared" si="127"/>
        <v>509.20524137931034</v>
      </c>
      <c r="AF377">
        <f t="shared" si="128"/>
        <v>707.70365517241385</v>
      </c>
      <c r="AG377">
        <f t="shared" si="129"/>
        <v>906.20206896551736</v>
      </c>
      <c r="AH377">
        <f t="shared" si="130"/>
        <v>1255.2620160344827</v>
      </c>
      <c r="AI377">
        <f t="shared" si="131"/>
        <v>1744.7260213793106</v>
      </c>
      <c r="AJ377">
        <f t="shared" si="132"/>
        <v>2234.1900267241381</v>
      </c>
      <c r="AO377" t="e">
        <f>_xlfn.CONCAT(A377," ",B377," ",C377," ",#REF!," ",E377," ",F377," ",G377," ",H377," ",I377," ",N377," ",O377," ",P377," ",Q377," ",R377," ",AE377," ",AF377," ",AG377," ",AH377," ",AI377," ",AJ377)</f>
        <v>#REF!</v>
      </c>
    </row>
    <row r="378" spans="1:41" x14ac:dyDescent="0.35">
      <c r="A378" s="1" t="s">
        <v>26</v>
      </c>
      <c r="B378" s="1">
        <v>2021</v>
      </c>
      <c r="C378" s="1">
        <v>7</v>
      </c>
      <c r="D378" s="1">
        <v>101</v>
      </c>
      <c r="E378" s="15">
        <v>1</v>
      </c>
      <c r="F378" s="1">
        <v>3</v>
      </c>
      <c r="G378" s="4">
        <v>100</v>
      </c>
      <c r="H378" s="1" t="s">
        <v>16</v>
      </c>
      <c r="I378" s="1" t="s">
        <v>30</v>
      </c>
      <c r="J378" s="7" t="s">
        <v>14</v>
      </c>
      <c r="K378" s="7" t="str">
        <f t="shared" si="119"/>
        <v>.</v>
      </c>
      <c r="L378" s="7" t="str">
        <f t="shared" si="120"/>
        <v>.</v>
      </c>
      <c r="M378" s="7" t="s">
        <v>17</v>
      </c>
      <c r="N378" s="1">
        <v>0</v>
      </c>
      <c r="O378" s="1" t="s">
        <v>14</v>
      </c>
      <c r="P378" s="1" t="s">
        <v>14</v>
      </c>
      <c r="Q378" s="1">
        <v>70.067219983708938</v>
      </c>
      <c r="R378" s="1">
        <v>4712.0205439044257</v>
      </c>
      <c r="S378" s="15">
        <f t="shared" si="121"/>
        <v>44.29</v>
      </c>
      <c r="T378" s="7">
        <f t="shared" si="122"/>
        <v>109.39</v>
      </c>
      <c r="U378">
        <f t="shared" si="123"/>
        <v>42</v>
      </c>
      <c r="V378">
        <f t="shared" si="124"/>
        <v>103.74</v>
      </c>
      <c r="W378">
        <f t="shared" si="125"/>
        <v>86.289999999999992</v>
      </c>
      <c r="X378">
        <f t="shared" si="126"/>
        <v>213.13</v>
      </c>
      <c r="Y378">
        <f t="shared" si="135"/>
        <v>630.60497985338043</v>
      </c>
      <c r="Z378">
        <f t="shared" si="136"/>
        <v>840.80663980450731</v>
      </c>
      <c r="AA378">
        <f t="shared" si="137"/>
        <v>1051.008299755634</v>
      </c>
      <c r="AB378">
        <f t="shared" si="138"/>
        <v>1554.9667794884606</v>
      </c>
      <c r="AC378">
        <f t="shared" si="139"/>
        <v>2073.2890393179473</v>
      </c>
      <c r="AD378">
        <f t="shared" si="140"/>
        <v>2591.6112991474342</v>
      </c>
      <c r="AE378">
        <f t="shared" si="127"/>
        <v>544.31497985338046</v>
      </c>
      <c r="AF378">
        <f t="shared" si="128"/>
        <v>754.51663980450735</v>
      </c>
      <c r="AG378">
        <f t="shared" si="129"/>
        <v>964.71829975563401</v>
      </c>
      <c r="AH378">
        <f t="shared" si="130"/>
        <v>1341.8367794884607</v>
      </c>
      <c r="AI378">
        <f t="shared" si="131"/>
        <v>1860.1590393179472</v>
      </c>
      <c r="AJ378">
        <f t="shared" si="132"/>
        <v>2378.4812991474341</v>
      </c>
      <c r="AO378" t="e">
        <f>_xlfn.CONCAT(A378," ",B378," ",C378," ",#REF!," ",E378," ",F378," ",G378," ",H378," ",I378," ",N378," ",O378," ",P378," ",Q378," ",R378," ",AE378," ",AF378," ",AG378," ",AH378," ",AI378," ",AJ378)</f>
        <v>#REF!</v>
      </c>
    </row>
    <row r="379" spans="1:41" x14ac:dyDescent="0.35">
      <c r="A379" s="1" t="s">
        <v>26</v>
      </c>
      <c r="B379" s="1">
        <v>2021</v>
      </c>
      <c r="C379" s="1">
        <v>7</v>
      </c>
      <c r="D379" s="1">
        <v>102</v>
      </c>
      <c r="E379" s="15">
        <v>1</v>
      </c>
      <c r="F379" s="1">
        <v>5</v>
      </c>
      <c r="G379" s="4">
        <v>160</v>
      </c>
      <c r="H379" s="1" t="s">
        <v>16</v>
      </c>
      <c r="I379" s="1" t="s">
        <v>27</v>
      </c>
      <c r="J379" s="7" t="s">
        <v>14</v>
      </c>
      <c r="K379" s="7" t="str">
        <f t="shared" si="119"/>
        <v>.</v>
      </c>
      <c r="L379" s="7" t="str">
        <f t="shared" si="120"/>
        <v>.</v>
      </c>
      <c r="M379" s="7" t="s">
        <v>14</v>
      </c>
      <c r="N379" s="1">
        <v>0</v>
      </c>
      <c r="O379" s="1" t="s">
        <v>14</v>
      </c>
      <c r="P379" s="1" t="s">
        <v>14</v>
      </c>
      <c r="Q379" s="1">
        <v>77.947020214030928</v>
      </c>
      <c r="R379" s="1">
        <v>5241.9371093935797</v>
      </c>
      <c r="S379" s="15">
        <f t="shared" si="121"/>
        <v>70.86</v>
      </c>
      <c r="T379" s="7">
        <f t="shared" si="122"/>
        <v>175.02</v>
      </c>
      <c r="U379">
        <f t="shared" si="123"/>
        <v>0</v>
      </c>
      <c r="V379">
        <f t="shared" si="124"/>
        <v>0</v>
      </c>
      <c r="W379">
        <f t="shared" si="125"/>
        <v>70.86</v>
      </c>
      <c r="X379">
        <f t="shared" si="126"/>
        <v>175.02</v>
      </c>
      <c r="Y379">
        <f t="shared" si="135"/>
        <v>701.52318192627831</v>
      </c>
      <c r="Z379">
        <f t="shared" si="136"/>
        <v>935.36424256837108</v>
      </c>
      <c r="AA379">
        <f t="shared" si="137"/>
        <v>1169.2053032104639</v>
      </c>
      <c r="AB379">
        <f t="shared" si="138"/>
        <v>1729.8392460998814</v>
      </c>
      <c r="AC379">
        <f t="shared" si="139"/>
        <v>2306.4523281331749</v>
      </c>
      <c r="AD379">
        <f t="shared" si="140"/>
        <v>2883.0654101664691</v>
      </c>
      <c r="AE379">
        <f t="shared" si="127"/>
        <v>615.23318192627835</v>
      </c>
      <c r="AF379">
        <f t="shared" si="128"/>
        <v>849.07424256837112</v>
      </c>
      <c r="AG379">
        <f t="shared" si="129"/>
        <v>1082.9153032104639</v>
      </c>
      <c r="AH379">
        <f t="shared" si="130"/>
        <v>1516.7092460998815</v>
      </c>
      <c r="AI379">
        <f t="shared" si="131"/>
        <v>2093.3223281331748</v>
      </c>
      <c r="AJ379">
        <f t="shared" si="132"/>
        <v>2669.935410166469</v>
      </c>
      <c r="AO379" t="e">
        <f>_xlfn.CONCAT(A379," ",B379," ",C379," ",#REF!," ",E379," ",F379," ",G379," ",H379," ",I379," ",N379," ",O379," ",P379," ",Q379," ",R379," ",AE379," ",AF379," ",AG379," ",AH379," ",AI379," ",AJ379)</f>
        <v>#REF!</v>
      </c>
    </row>
    <row r="380" spans="1:41" x14ac:dyDescent="0.35">
      <c r="A380" s="1" t="s">
        <v>26</v>
      </c>
      <c r="B380" s="1">
        <v>2021</v>
      </c>
      <c r="C380" s="1">
        <v>7</v>
      </c>
      <c r="D380" s="1">
        <v>103</v>
      </c>
      <c r="E380" s="15">
        <v>1</v>
      </c>
      <c r="F380" s="1">
        <v>10</v>
      </c>
      <c r="G380" s="4">
        <v>100</v>
      </c>
      <c r="H380" s="1" t="s">
        <v>17</v>
      </c>
      <c r="I380" s="1" t="s">
        <v>29</v>
      </c>
      <c r="J380" s="7">
        <v>110</v>
      </c>
      <c r="K380" s="7">
        <f t="shared" si="119"/>
        <v>239.13043478260869</v>
      </c>
      <c r="L380" s="7">
        <f t="shared" si="120"/>
        <v>268.47826086956519</v>
      </c>
      <c r="M380" s="7" t="s">
        <v>14</v>
      </c>
      <c r="N380" s="1">
        <v>1</v>
      </c>
      <c r="O380" s="1" t="s">
        <v>14</v>
      </c>
      <c r="P380" s="1" t="s">
        <v>14</v>
      </c>
      <c r="Q380" s="1">
        <v>81.420116400336411</v>
      </c>
      <c r="R380" s="1">
        <v>5475.5028279226235</v>
      </c>
      <c r="S380" s="15">
        <f t="shared" si="121"/>
        <v>44.29</v>
      </c>
      <c r="T380" s="7">
        <f t="shared" si="122"/>
        <v>109.39</v>
      </c>
      <c r="U380">
        <f t="shared" si="123"/>
        <v>42</v>
      </c>
      <c r="V380">
        <f t="shared" si="124"/>
        <v>103.74</v>
      </c>
      <c r="W380">
        <f t="shared" si="125"/>
        <v>86.289999999999992</v>
      </c>
      <c r="X380">
        <f t="shared" si="126"/>
        <v>213.13</v>
      </c>
      <c r="Y380">
        <f t="shared" si="135"/>
        <v>732.78104760302767</v>
      </c>
      <c r="Z380">
        <f t="shared" si="136"/>
        <v>977.04139680403694</v>
      </c>
      <c r="AA380">
        <f t="shared" si="137"/>
        <v>1221.3017460050462</v>
      </c>
      <c r="AB380">
        <f t="shared" si="138"/>
        <v>1806.9159332144659</v>
      </c>
      <c r="AC380">
        <f t="shared" si="139"/>
        <v>2409.2212442859545</v>
      </c>
      <c r="AD380">
        <f t="shared" si="140"/>
        <v>3011.5265553574432</v>
      </c>
      <c r="AE380">
        <f t="shared" si="127"/>
        <v>646.49104760302771</v>
      </c>
      <c r="AF380">
        <f t="shared" si="128"/>
        <v>890.75139680403697</v>
      </c>
      <c r="AG380">
        <f t="shared" si="129"/>
        <v>1135.0117460050462</v>
      </c>
      <c r="AH380">
        <f t="shared" si="130"/>
        <v>1593.7859332144658</v>
      </c>
      <c r="AI380">
        <f t="shared" si="131"/>
        <v>2196.0912442859544</v>
      </c>
      <c r="AJ380">
        <f t="shared" si="132"/>
        <v>2798.396555357443</v>
      </c>
      <c r="AO380" t="e">
        <f>_xlfn.CONCAT(A380," ",B380," ",C380," ",#REF!," ",E380," ",F380," ",G380," ",H380," ",I380," ",N380," ",O380," ",P380," ",Q380," ",R380," ",AE380," ",AF380," ",AG380," ",AH380," ",AI380," ",AJ380)</f>
        <v>#REF!</v>
      </c>
    </row>
    <row r="381" spans="1:41" x14ac:dyDescent="0.35">
      <c r="A381" s="1" t="s">
        <v>26</v>
      </c>
      <c r="B381" s="1">
        <v>2021</v>
      </c>
      <c r="C381" s="1">
        <v>7</v>
      </c>
      <c r="D381" s="1">
        <v>104</v>
      </c>
      <c r="E381" s="15">
        <v>1</v>
      </c>
      <c r="F381" s="1">
        <v>8</v>
      </c>
      <c r="G381" s="4">
        <v>160</v>
      </c>
      <c r="H381" s="1" t="s">
        <v>16</v>
      </c>
      <c r="I381" s="1" t="s">
        <v>28</v>
      </c>
      <c r="J381" s="7" t="s">
        <v>14</v>
      </c>
      <c r="K381" s="7" t="str">
        <f t="shared" si="119"/>
        <v>.</v>
      </c>
      <c r="L381" s="7" t="str">
        <f t="shared" si="120"/>
        <v>.</v>
      </c>
      <c r="M381" s="7" t="s">
        <v>14</v>
      </c>
      <c r="N381" s="1">
        <v>2</v>
      </c>
      <c r="O381" s="1" t="s">
        <v>14</v>
      </c>
      <c r="P381" s="1" t="s">
        <v>14</v>
      </c>
      <c r="Q381" s="1">
        <v>81.722741197822145</v>
      </c>
      <c r="R381" s="1">
        <v>5495.8543455535391</v>
      </c>
      <c r="S381" s="15">
        <f t="shared" si="121"/>
        <v>70.86</v>
      </c>
      <c r="T381" s="7">
        <f t="shared" si="122"/>
        <v>175.02</v>
      </c>
      <c r="U381">
        <f t="shared" si="123"/>
        <v>17.875</v>
      </c>
      <c r="V381">
        <f t="shared" si="124"/>
        <v>44.15</v>
      </c>
      <c r="W381">
        <f t="shared" si="125"/>
        <v>88.734999999999999</v>
      </c>
      <c r="X381">
        <f t="shared" si="126"/>
        <v>219.17000000000002</v>
      </c>
      <c r="Y381">
        <f t="shared" si="135"/>
        <v>735.50467078039935</v>
      </c>
      <c r="Z381">
        <f t="shared" si="136"/>
        <v>980.6728943738658</v>
      </c>
      <c r="AA381">
        <f t="shared" si="137"/>
        <v>1225.8411179673321</v>
      </c>
      <c r="AB381">
        <f t="shared" si="138"/>
        <v>1813.6319340326679</v>
      </c>
      <c r="AC381">
        <f t="shared" si="139"/>
        <v>2418.1759120435572</v>
      </c>
      <c r="AD381">
        <f t="shared" si="140"/>
        <v>3022.7198900544468</v>
      </c>
      <c r="AE381">
        <f t="shared" si="127"/>
        <v>649.21467078039939</v>
      </c>
      <c r="AF381">
        <f t="shared" si="128"/>
        <v>894.38289437386584</v>
      </c>
      <c r="AG381">
        <f t="shared" si="129"/>
        <v>1139.5511179673322</v>
      </c>
      <c r="AH381">
        <f t="shared" si="130"/>
        <v>1600.501934032668</v>
      </c>
      <c r="AI381">
        <f t="shared" si="131"/>
        <v>2205.0459120435571</v>
      </c>
      <c r="AJ381">
        <f t="shared" si="132"/>
        <v>2809.5898900544466</v>
      </c>
      <c r="AO381" t="e">
        <f>_xlfn.CONCAT(A381," ",B381," ",C381," ",#REF!," ",E381," ",F381," ",G381," ",H381," ",I381," ",N381," ",O381," ",P381," ",Q381," ",R381," ",AE381," ",AF381," ",AG381," ",AH381," ",AI381," ",AJ381)</f>
        <v>#REF!</v>
      </c>
    </row>
    <row r="382" spans="1:41" x14ac:dyDescent="0.35">
      <c r="A382" s="1" t="s">
        <v>26</v>
      </c>
      <c r="B382" s="1">
        <v>2021</v>
      </c>
      <c r="C382" s="1">
        <v>7</v>
      </c>
      <c r="D382" s="1">
        <v>105</v>
      </c>
      <c r="E382" s="15">
        <v>1</v>
      </c>
      <c r="F382" s="1">
        <v>1</v>
      </c>
      <c r="G382" s="4">
        <v>100</v>
      </c>
      <c r="H382" s="1" t="s">
        <v>16</v>
      </c>
      <c r="I382" s="1" t="s">
        <v>27</v>
      </c>
      <c r="J382" s="7" t="s">
        <v>14</v>
      </c>
      <c r="K382" s="7" t="str">
        <f t="shared" si="119"/>
        <v>.</v>
      </c>
      <c r="L382" s="7" t="str">
        <f t="shared" si="120"/>
        <v>.</v>
      </c>
      <c r="M382" s="7" t="s">
        <v>14</v>
      </c>
      <c r="N382" s="1">
        <v>1</v>
      </c>
      <c r="O382" s="1" t="s">
        <v>14</v>
      </c>
      <c r="P382" s="1" t="s">
        <v>14</v>
      </c>
      <c r="Q382" s="1">
        <v>70.209965083743995</v>
      </c>
      <c r="R382" s="1">
        <v>4721.6201518817834</v>
      </c>
      <c r="S382" s="15">
        <f t="shared" si="121"/>
        <v>44.29</v>
      </c>
      <c r="T382" s="7">
        <f t="shared" si="122"/>
        <v>109.39</v>
      </c>
      <c r="U382">
        <f t="shared" si="123"/>
        <v>0</v>
      </c>
      <c r="V382">
        <f t="shared" si="124"/>
        <v>0</v>
      </c>
      <c r="W382">
        <f t="shared" si="125"/>
        <v>44.29</v>
      </c>
      <c r="X382">
        <f t="shared" si="126"/>
        <v>109.39</v>
      </c>
      <c r="Y382">
        <f t="shared" si="135"/>
        <v>631.88968575369597</v>
      </c>
      <c r="Z382">
        <f t="shared" si="136"/>
        <v>842.51958100492789</v>
      </c>
      <c r="AA382">
        <f t="shared" si="137"/>
        <v>1053.1494762561599</v>
      </c>
      <c r="AB382">
        <f t="shared" si="138"/>
        <v>1558.1346501209887</v>
      </c>
      <c r="AC382">
        <f t="shared" si="139"/>
        <v>2077.5128668279849</v>
      </c>
      <c r="AD382">
        <f t="shared" si="140"/>
        <v>2596.8910835349811</v>
      </c>
      <c r="AE382">
        <f t="shared" si="127"/>
        <v>545.59968575369601</v>
      </c>
      <c r="AF382">
        <f t="shared" si="128"/>
        <v>756.22958100492792</v>
      </c>
      <c r="AG382">
        <f t="shared" si="129"/>
        <v>966.85947625615995</v>
      </c>
      <c r="AH382">
        <f t="shared" si="130"/>
        <v>1345.0046501209886</v>
      </c>
      <c r="AI382">
        <f t="shared" si="131"/>
        <v>1864.3828668279848</v>
      </c>
      <c r="AJ382">
        <f t="shared" si="132"/>
        <v>2383.761083534981</v>
      </c>
      <c r="AO382" t="e">
        <f>_xlfn.CONCAT(A382," ",B382," ",C382," ",#REF!," ",E382," ",F382," ",G382," ",H382," ",I382," ",N382," ",O382," ",P382," ",Q382," ",R382," ",AE382," ",AF382," ",AG382," ",AH382," ",AI382," ",AJ382)</f>
        <v>#REF!</v>
      </c>
    </row>
    <row r="383" spans="1:41" x14ac:dyDescent="0.35">
      <c r="A383" s="1" t="s">
        <v>26</v>
      </c>
      <c r="B383" s="1">
        <v>2021</v>
      </c>
      <c r="C383" s="1">
        <v>7</v>
      </c>
      <c r="D383" s="1">
        <v>106</v>
      </c>
      <c r="E383" s="15">
        <v>1</v>
      </c>
      <c r="F383" s="1">
        <v>6</v>
      </c>
      <c r="G383" s="4">
        <v>160</v>
      </c>
      <c r="H383" s="1" t="s">
        <v>16</v>
      </c>
      <c r="I383" s="1" t="s">
        <v>29</v>
      </c>
      <c r="J383" s="7" t="s">
        <v>14</v>
      </c>
      <c r="K383" s="7" t="str">
        <f t="shared" si="119"/>
        <v>.</v>
      </c>
      <c r="L383" s="7" t="str">
        <f t="shared" si="120"/>
        <v>.</v>
      </c>
      <c r="M383" s="7" t="s">
        <v>14</v>
      </c>
      <c r="N383" s="1">
        <v>2</v>
      </c>
      <c r="O383" s="1" t="s">
        <v>14</v>
      </c>
      <c r="P383" s="1" t="s">
        <v>14</v>
      </c>
      <c r="Q383" s="1">
        <v>77.055447324613553</v>
      </c>
      <c r="R383" s="1">
        <v>5181.978832580261</v>
      </c>
      <c r="S383" s="15">
        <f t="shared" si="121"/>
        <v>70.86</v>
      </c>
      <c r="T383" s="7">
        <f t="shared" si="122"/>
        <v>175.02</v>
      </c>
      <c r="U383">
        <f t="shared" si="123"/>
        <v>42</v>
      </c>
      <c r="V383">
        <f t="shared" si="124"/>
        <v>103.74</v>
      </c>
      <c r="W383">
        <f t="shared" si="125"/>
        <v>112.86</v>
      </c>
      <c r="X383">
        <f t="shared" si="126"/>
        <v>278.76</v>
      </c>
      <c r="Y383">
        <f t="shared" si="135"/>
        <v>693.49902592152193</v>
      </c>
      <c r="Z383">
        <f t="shared" si="136"/>
        <v>924.66536789536258</v>
      </c>
      <c r="AA383">
        <f t="shared" si="137"/>
        <v>1155.8317098692032</v>
      </c>
      <c r="AB383">
        <f t="shared" si="138"/>
        <v>1710.0530147514862</v>
      </c>
      <c r="AC383">
        <f t="shared" si="139"/>
        <v>2280.0706863353148</v>
      </c>
      <c r="AD383">
        <f t="shared" si="140"/>
        <v>2850.0883579191436</v>
      </c>
      <c r="AE383">
        <f t="shared" si="127"/>
        <v>607.20902592152197</v>
      </c>
      <c r="AF383">
        <f t="shared" si="128"/>
        <v>838.37536789536261</v>
      </c>
      <c r="AG383">
        <f t="shared" si="129"/>
        <v>1069.5417098692033</v>
      </c>
      <c r="AH383">
        <f t="shared" si="130"/>
        <v>1496.9230147514863</v>
      </c>
      <c r="AI383">
        <f t="shared" si="131"/>
        <v>2066.9406863353147</v>
      </c>
      <c r="AJ383">
        <f t="shared" si="132"/>
        <v>2636.9583579191435</v>
      </c>
      <c r="AO383" t="e">
        <f>_xlfn.CONCAT(A383," ",B383," ",C383," ",#REF!," ",E383," ",F383," ",G383," ",H383," ",I383," ",N383," ",O383," ",P383," ",Q383," ",R383," ",AE383," ",AF383," ",AG383," ",AH383," ",AI383," ",AJ383)</f>
        <v>#REF!</v>
      </c>
    </row>
    <row r="384" spans="1:41" x14ac:dyDescent="0.35">
      <c r="A384" s="1" t="s">
        <v>26</v>
      </c>
      <c r="B384" s="1">
        <v>2021</v>
      </c>
      <c r="C384" s="1">
        <v>7</v>
      </c>
      <c r="D384" s="1">
        <v>107</v>
      </c>
      <c r="E384" s="15">
        <v>1</v>
      </c>
      <c r="F384" s="1">
        <v>11</v>
      </c>
      <c r="G384" s="4">
        <v>100</v>
      </c>
      <c r="H384" s="1" t="s">
        <v>17</v>
      </c>
      <c r="I384" s="1" t="s">
        <v>30</v>
      </c>
      <c r="J384" s="7">
        <v>110</v>
      </c>
      <c r="K384" s="7">
        <f t="shared" si="119"/>
        <v>239.13043478260869</v>
      </c>
      <c r="L384" s="7">
        <f t="shared" si="120"/>
        <v>268.47826086956519</v>
      </c>
      <c r="M384" s="7" t="s">
        <v>17</v>
      </c>
      <c r="N384" s="1">
        <v>2</v>
      </c>
      <c r="O384" s="1" t="s">
        <v>14</v>
      </c>
      <c r="P384" s="1" t="s">
        <v>14</v>
      </c>
      <c r="Q384" s="1">
        <v>65.528127981910686</v>
      </c>
      <c r="R384" s="1">
        <v>4406.7666067834934</v>
      </c>
      <c r="S384" s="15">
        <f t="shared" si="121"/>
        <v>44.29</v>
      </c>
      <c r="T384" s="7">
        <f t="shared" si="122"/>
        <v>109.39</v>
      </c>
      <c r="U384">
        <f t="shared" si="123"/>
        <v>42</v>
      </c>
      <c r="V384">
        <f t="shared" si="124"/>
        <v>103.74</v>
      </c>
      <c r="W384">
        <f t="shared" si="125"/>
        <v>86.289999999999992</v>
      </c>
      <c r="X384">
        <f t="shared" si="126"/>
        <v>213.13</v>
      </c>
      <c r="Y384">
        <f t="shared" si="135"/>
        <v>589.75315183719613</v>
      </c>
      <c r="Z384">
        <f t="shared" si="136"/>
        <v>786.33753578292817</v>
      </c>
      <c r="AA384">
        <f t="shared" si="137"/>
        <v>982.92191972866033</v>
      </c>
      <c r="AB384">
        <f t="shared" si="138"/>
        <v>1454.232980238553</v>
      </c>
      <c r="AC384">
        <f t="shared" si="139"/>
        <v>1938.9773069847372</v>
      </c>
      <c r="AD384">
        <f t="shared" si="140"/>
        <v>2423.7216337309214</v>
      </c>
      <c r="AE384">
        <f t="shared" si="127"/>
        <v>503.46315183719616</v>
      </c>
      <c r="AF384">
        <f t="shared" si="128"/>
        <v>700.04753578292821</v>
      </c>
      <c r="AG384">
        <f t="shared" si="129"/>
        <v>896.63191972866036</v>
      </c>
      <c r="AH384">
        <f t="shared" si="130"/>
        <v>1241.1029802385528</v>
      </c>
      <c r="AI384">
        <f t="shared" si="131"/>
        <v>1725.8473069847373</v>
      </c>
      <c r="AJ384">
        <f t="shared" si="132"/>
        <v>2210.5916337309213</v>
      </c>
      <c r="AO384" t="e">
        <f>_xlfn.CONCAT(A384," ",B384," ",C384," ",#REF!," ",E384," ",F384," ",G384," ",H384," ",I384," ",N384," ",O384," ",P384," ",Q384," ",R384," ",AE384," ",AF384," ",AG384," ",AH384," ",AI384," ",AJ384)</f>
        <v>#REF!</v>
      </c>
    </row>
    <row r="385" spans="1:41" x14ac:dyDescent="0.35">
      <c r="A385" s="1" t="s">
        <v>26</v>
      </c>
      <c r="B385" s="1">
        <v>2021</v>
      </c>
      <c r="C385" s="1">
        <v>7</v>
      </c>
      <c r="D385" s="1">
        <v>108</v>
      </c>
      <c r="E385" s="15">
        <v>1</v>
      </c>
      <c r="F385" s="1">
        <v>7</v>
      </c>
      <c r="G385" s="4">
        <v>160</v>
      </c>
      <c r="H385" s="1" t="s">
        <v>16</v>
      </c>
      <c r="I385" s="1" t="s">
        <v>30</v>
      </c>
      <c r="J385" s="7" t="s">
        <v>14</v>
      </c>
      <c r="K385" s="7" t="str">
        <f t="shared" si="119"/>
        <v>.</v>
      </c>
      <c r="L385" s="7" t="str">
        <f t="shared" si="120"/>
        <v>.</v>
      </c>
      <c r="M385" s="7" t="s">
        <v>17</v>
      </c>
      <c r="N385" s="1">
        <v>4</v>
      </c>
      <c r="O385" s="1" t="s">
        <v>14</v>
      </c>
      <c r="P385" s="1" t="s">
        <v>14</v>
      </c>
      <c r="Q385" s="1">
        <v>72.090049033286903</v>
      </c>
      <c r="R385" s="1">
        <v>4848.0557974885442</v>
      </c>
      <c r="S385" s="15">
        <f t="shared" si="121"/>
        <v>70.86</v>
      </c>
      <c r="T385" s="7">
        <f t="shared" si="122"/>
        <v>175.02</v>
      </c>
      <c r="U385">
        <f t="shared" si="123"/>
        <v>42</v>
      </c>
      <c r="V385">
        <f t="shared" si="124"/>
        <v>103.74</v>
      </c>
      <c r="W385">
        <f t="shared" si="125"/>
        <v>112.86</v>
      </c>
      <c r="X385">
        <f t="shared" si="126"/>
        <v>278.76</v>
      </c>
      <c r="Y385">
        <f t="shared" si="135"/>
        <v>648.81044129958218</v>
      </c>
      <c r="Z385">
        <f t="shared" si="136"/>
        <v>865.08058839944283</v>
      </c>
      <c r="AA385">
        <f t="shared" si="137"/>
        <v>1081.3507354993035</v>
      </c>
      <c r="AB385">
        <f t="shared" si="138"/>
        <v>1599.8584131712196</v>
      </c>
      <c r="AC385">
        <f t="shared" si="139"/>
        <v>2133.1445508949596</v>
      </c>
      <c r="AD385">
        <f t="shared" si="140"/>
        <v>2666.4306886186996</v>
      </c>
      <c r="AE385">
        <f t="shared" si="127"/>
        <v>562.52044129958222</v>
      </c>
      <c r="AF385">
        <f t="shared" si="128"/>
        <v>778.79058839944287</v>
      </c>
      <c r="AG385">
        <f t="shared" si="129"/>
        <v>995.06073549930352</v>
      </c>
      <c r="AH385">
        <f t="shared" si="130"/>
        <v>1386.7284131712195</v>
      </c>
      <c r="AI385">
        <f t="shared" si="131"/>
        <v>1920.0145508949595</v>
      </c>
      <c r="AJ385">
        <f t="shared" si="132"/>
        <v>2453.3006886186995</v>
      </c>
      <c r="AO385" t="e">
        <f>_xlfn.CONCAT(A385," ",B385," ",C385," ",#REF!," ",E385," ",F385," ",G385," ",H385," ",I385," ",N385," ",O385," ",P385," ",Q385," ",R385," ",AE385," ",AF385," ",AG385," ",AH385," ",AI385," ",AJ385)</f>
        <v>#REF!</v>
      </c>
    </row>
    <row r="386" spans="1:41" x14ac:dyDescent="0.35">
      <c r="A386" s="1" t="s">
        <v>26</v>
      </c>
      <c r="B386" s="1">
        <v>2021</v>
      </c>
      <c r="C386" s="1">
        <v>7</v>
      </c>
      <c r="D386" s="15">
        <v>109</v>
      </c>
      <c r="E386" s="15">
        <v>1</v>
      </c>
      <c r="F386" s="1">
        <v>9</v>
      </c>
      <c r="G386" s="4">
        <v>100</v>
      </c>
      <c r="H386" s="1" t="s">
        <v>17</v>
      </c>
      <c r="I386" s="1" t="s">
        <v>27</v>
      </c>
      <c r="J386" s="7">
        <v>110</v>
      </c>
      <c r="K386" s="7">
        <f t="shared" ref="K386:K449" si="141">IF(H386="Y",(J386*100)/46,".")</f>
        <v>239.13043478260869</v>
      </c>
      <c r="L386" s="7">
        <f t="shared" ref="L386:L449" si="142">IF(H386="Y",(K386/2.2)*2.47,".")</f>
        <v>268.47826086956519</v>
      </c>
      <c r="M386" s="7" t="s">
        <v>14</v>
      </c>
      <c r="N386" s="1">
        <v>0</v>
      </c>
      <c r="O386" s="1" t="s">
        <v>14</v>
      </c>
      <c r="P386" s="1" t="s">
        <v>14</v>
      </c>
      <c r="Q386" s="1">
        <v>81.580195502249055</v>
      </c>
      <c r="R386" s="1">
        <v>5486.2681475262489</v>
      </c>
      <c r="S386" s="15">
        <f t="shared" ref="S386:S449" si="143">IF(G386=100,44.29,70.86)</f>
        <v>44.29</v>
      </c>
      <c r="T386" s="7">
        <f t="shared" ref="T386:T449" si="144">IF(G386=100,109.39,175.02)</f>
        <v>109.39</v>
      </c>
      <c r="U386">
        <f t="shared" si="123"/>
        <v>0</v>
      </c>
      <c r="V386">
        <f t="shared" si="124"/>
        <v>0</v>
      </c>
      <c r="W386">
        <f t="shared" si="125"/>
        <v>44.29</v>
      </c>
      <c r="X386">
        <f t="shared" si="126"/>
        <v>109.39</v>
      </c>
      <c r="Y386">
        <f t="shared" si="135"/>
        <v>734.22175952024145</v>
      </c>
      <c r="Z386">
        <f t="shared" si="136"/>
        <v>978.9623460269886</v>
      </c>
      <c r="AA386">
        <f t="shared" si="137"/>
        <v>1223.7029325337357</v>
      </c>
      <c r="AB386">
        <f t="shared" si="138"/>
        <v>1810.4684886836621</v>
      </c>
      <c r="AC386">
        <f t="shared" si="139"/>
        <v>2413.9579849115494</v>
      </c>
      <c r="AD386">
        <f t="shared" si="140"/>
        <v>3017.4474811394371</v>
      </c>
      <c r="AE386">
        <f t="shared" si="127"/>
        <v>647.93175952024149</v>
      </c>
      <c r="AF386">
        <f t="shared" si="128"/>
        <v>892.67234602698863</v>
      </c>
      <c r="AG386">
        <f t="shared" si="129"/>
        <v>1137.4129325337358</v>
      </c>
      <c r="AH386">
        <f t="shared" si="130"/>
        <v>1597.338488683662</v>
      </c>
      <c r="AI386">
        <f t="shared" si="131"/>
        <v>2200.8279849115493</v>
      </c>
      <c r="AJ386">
        <f t="shared" si="132"/>
        <v>2804.3174811394369</v>
      </c>
      <c r="AO386" t="e">
        <f>_xlfn.CONCAT(A386," ",B386," ",C386," ",#REF!," ",E386," ",F386," ",G386," ",H386," ",I386," ",N386," ",O386," ",P386," ",Q386," ",R386," ",AE386," ",AF386," ",AG386," ",AH386," ",AI386," ",AJ386)</f>
        <v>#REF!</v>
      </c>
    </row>
    <row r="387" spans="1:41" x14ac:dyDescent="0.35">
      <c r="A387" s="1" t="s">
        <v>26</v>
      </c>
      <c r="B387" s="1">
        <v>2021</v>
      </c>
      <c r="C387" s="1">
        <v>7</v>
      </c>
      <c r="D387" s="15">
        <v>110</v>
      </c>
      <c r="E387" s="15">
        <v>1</v>
      </c>
      <c r="F387" s="1">
        <v>14</v>
      </c>
      <c r="G387" s="4">
        <v>160</v>
      </c>
      <c r="H387" s="1" t="s">
        <v>17</v>
      </c>
      <c r="I387" s="1" t="s">
        <v>29</v>
      </c>
      <c r="J387" s="7">
        <v>110</v>
      </c>
      <c r="K387" s="7">
        <f t="shared" si="141"/>
        <v>239.13043478260869</v>
      </c>
      <c r="L387" s="7">
        <f t="shared" si="142"/>
        <v>268.47826086956519</v>
      </c>
      <c r="M387" s="7" t="s">
        <v>14</v>
      </c>
      <c r="N387" s="1">
        <v>0</v>
      </c>
      <c r="O387" s="1" t="s">
        <v>14</v>
      </c>
      <c r="P387" s="1" t="s">
        <v>14</v>
      </c>
      <c r="Q387" s="1">
        <v>91.336594498256702</v>
      </c>
      <c r="R387" s="1">
        <v>6142.3859800077635</v>
      </c>
      <c r="S387" s="15">
        <f t="shared" si="143"/>
        <v>70.86</v>
      </c>
      <c r="T387" s="7">
        <f t="shared" si="144"/>
        <v>175.02</v>
      </c>
      <c r="U387">
        <f t="shared" ref="U387:U450" si="145">IF(I387="Endura_R3",42,IF(I387="Cobra_V5",17.875,IF((AND(I387="Endura_Sporecaster",M387="Y")),42,0)))</f>
        <v>42</v>
      </c>
      <c r="V387">
        <f t="shared" ref="V387:V450" si="146">IF(I387="Endura_R3",103.74,IF(I387="Cobra_V5",44.15,IF((AND(I387="Endura_Sporecaster",M387="Y")),103.74,0)))</f>
        <v>103.74</v>
      </c>
      <c r="W387">
        <f t="shared" ref="W387:W450" si="147">SUM(S387,U387)</f>
        <v>112.86</v>
      </c>
      <c r="X387">
        <f t="shared" ref="X387:X450" si="148">SUM(T387,V387)</f>
        <v>278.76</v>
      </c>
      <c r="Y387">
        <f t="shared" si="135"/>
        <v>822.02935048431027</v>
      </c>
      <c r="Z387">
        <f t="shared" si="136"/>
        <v>1096.0391339790804</v>
      </c>
      <c r="AA387">
        <f t="shared" si="137"/>
        <v>1370.0489174738505</v>
      </c>
      <c r="AB387">
        <f t="shared" si="138"/>
        <v>2026.9873734025621</v>
      </c>
      <c r="AC387">
        <f t="shared" si="139"/>
        <v>2702.6498312034159</v>
      </c>
      <c r="AD387">
        <f t="shared" si="140"/>
        <v>3378.31228900427</v>
      </c>
      <c r="AE387">
        <f t="shared" ref="AE387:AE450" si="149">Y387-$W$2</f>
        <v>735.73935048431031</v>
      </c>
      <c r="AF387">
        <f t="shared" ref="AF387:AF450" si="150">Z387-$W$2</f>
        <v>1009.7491339790804</v>
      </c>
      <c r="AG387">
        <f t="shared" ref="AG387:AG450" si="151">AA387-$W$2</f>
        <v>1283.7589174738505</v>
      </c>
      <c r="AH387">
        <f t="shared" ref="AH387:AH450" si="152">AB387-$X$2</f>
        <v>1813.8573734025622</v>
      </c>
      <c r="AI387">
        <f t="shared" ref="AI387:AI450" si="153">AC387-$X$2</f>
        <v>2489.5198312034158</v>
      </c>
      <c r="AJ387">
        <f t="shared" ref="AJ387:AJ450" si="154">AD387-$X$2</f>
        <v>3165.1822890042699</v>
      </c>
      <c r="AO387" t="e">
        <f>_xlfn.CONCAT(A387," ",B387," ",C387," ",#REF!," ",E387," ",F387," ",G387," ",H387," ",I387," ",N387," ",O387," ",P387," ",Q387," ",R387," ",AE387," ",AF387," ",AG387," ",AH387," ",AI387," ",AJ387)</f>
        <v>#REF!</v>
      </c>
    </row>
    <row r="388" spans="1:41" x14ac:dyDescent="0.35">
      <c r="A388" s="1" t="s">
        <v>26</v>
      </c>
      <c r="B388" s="1">
        <v>2021</v>
      </c>
      <c r="C388" s="1">
        <v>7</v>
      </c>
      <c r="D388" s="1">
        <v>111</v>
      </c>
      <c r="E388" s="1">
        <v>1</v>
      </c>
      <c r="F388" s="1">
        <v>12</v>
      </c>
      <c r="G388" s="4">
        <v>100</v>
      </c>
      <c r="H388" s="1" t="s">
        <v>17</v>
      </c>
      <c r="I388" s="1" t="s">
        <v>28</v>
      </c>
      <c r="J388" s="7">
        <v>110</v>
      </c>
      <c r="K388" s="7">
        <f t="shared" si="141"/>
        <v>239.13043478260869</v>
      </c>
      <c r="L388" s="7">
        <f t="shared" si="142"/>
        <v>268.47826086956519</v>
      </c>
      <c r="M388" s="7" t="s">
        <v>14</v>
      </c>
      <c r="N388" s="1">
        <v>0</v>
      </c>
      <c r="O388" s="1" t="s">
        <v>14</v>
      </c>
      <c r="P388" s="1" t="s">
        <v>14</v>
      </c>
      <c r="Q388" s="1">
        <v>82.285255465884163</v>
      </c>
      <c r="R388" s="1">
        <v>5533.6834300807095</v>
      </c>
      <c r="S388" s="15">
        <f t="shared" si="143"/>
        <v>44.29</v>
      </c>
      <c r="T388" s="7">
        <f t="shared" si="144"/>
        <v>109.39</v>
      </c>
      <c r="U388">
        <f t="shared" si="145"/>
        <v>17.875</v>
      </c>
      <c r="V388">
        <f t="shared" si="146"/>
        <v>44.15</v>
      </c>
      <c r="W388">
        <f t="shared" si="147"/>
        <v>62.164999999999999</v>
      </c>
      <c r="X388">
        <f t="shared" si="148"/>
        <v>153.54</v>
      </c>
      <c r="Y388">
        <f t="shared" si="135"/>
        <v>740.56729919295742</v>
      </c>
      <c r="Z388">
        <f t="shared" si="136"/>
        <v>987.42306559060989</v>
      </c>
      <c r="AA388">
        <f t="shared" si="137"/>
        <v>1234.2788319882625</v>
      </c>
      <c r="AB388">
        <f t="shared" si="138"/>
        <v>1826.1155319266343</v>
      </c>
      <c r="AC388">
        <f t="shared" si="139"/>
        <v>2434.8207092355124</v>
      </c>
      <c r="AD388">
        <f t="shared" si="140"/>
        <v>3043.5258865443907</v>
      </c>
      <c r="AE388">
        <f t="shared" si="149"/>
        <v>654.27729919295746</v>
      </c>
      <c r="AF388">
        <f t="shared" si="150"/>
        <v>901.13306559060993</v>
      </c>
      <c r="AG388">
        <f t="shared" si="151"/>
        <v>1147.9888319882625</v>
      </c>
      <c r="AH388">
        <f t="shared" si="152"/>
        <v>1612.9855319266344</v>
      </c>
      <c r="AI388">
        <f t="shared" si="153"/>
        <v>2221.6907092355123</v>
      </c>
      <c r="AJ388">
        <f t="shared" si="154"/>
        <v>2830.3958865443906</v>
      </c>
      <c r="AO388" t="e">
        <f>_xlfn.CONCAT(A388," ",B388," ",C388," ",#REF!," ",E388," ",F388," ",G388," ",H388," ",I388," ",N388," ",O388," ",P388," ",Q388," ",R388," ",AE388," ",AF388," ",AG388," ",AH388," ",AI388," ",AJ388)</f>
        <v>#REF!</v>
      </c>
    </row>
    <row r="389" spans="1:41" x14ac:dyDescent="0.35">
      <c r="A389" s="1" t="s">
        <v>26</v>
      </c>
      <c r="B389" s="1">
        <v>2021</v>
      </c>
      <c r="C389" s="1">
        <v>7</v>
      </c>
      <c r="D389" s="1">
        <v>112</v>
      </c>
      <c r="E389" s="1">
        <v>1</v>
      </c>
      <c r="F389" s="1">
        <v>13</v>
      </c>
      <c r="G389" s="4">
        <v>160</v>
      </c>
      <c r="H389" s="1" t="s">
        <v>17</v>
      </c>
      <c r="I389" s="1" t="s">
        <v>27</v>
      </c>
      <c r="J389" s="7">
        <v>110</v>
      </c>
      <c r="K389" s="7">
        <f t="shared" si="141"/>
        <v>239.13043478260869</v>
      </c>
      <c r="L389" s="7">
        <f t="shared" si="142"/>
        <v>268.47826086956519</v>
      </c>
      <c r="M389" s="7" t="s">
        <v>14</v>
      </c>
      <c r="N389" s="1">
        <v>0</v>
      </c>
      <c r="O389" s="1" t="s">
        <v>14</v>
      </c>
      <c r="P389" s="1" t="s">
        <v>14</v>
      </c>
      <c r="Q389" s="1">
        <v>83.987072775227304</v>
      </c>
      <c r="R389" s="1">
        <v>5648.1306441340366</v>
      </c>
      <c r="S389" s="15">
        <f t="shared" si="143"/>
        <v>70.86</v>
      </c>
      <c r="T389" s="7">
        <f t="shared" si="144"/>
        <v>175.02</v>
      </c>
      <c r="U389">
        <f t="shared" si="145"/>
        <v>0</v>
      </c>
      <c r="V389">
        <f t="shared" si="146"/>
        <v>0</v>
      </c>
      <c r="W389">
        <f t="shared" si="147"/>
        <v>70.86</v>
      </c>
      <c r="X389">
        <f t="shared" si="148"/>
        <v>175.02</v>
      </c>
      <c r="Y389">
        <f t="shared" si="135"/>
        <v>755.88365497704569</v>
      </c>
      <c r="Z389">
        <f t="shared" si="136"/>
        <v>1007.8448733027276</v>
      </c>
      <c r="AA389">
        <f t="shared" si="137"/>
        <v>1259.8060916284096</v>
      </c>
      <c r="AB389">
        <f t="shared" si="138"/>
        <v>1863.8831125642321</v>
      </c>
      <c r="AC389">
        <f t="shared" si="139"/>
        <v>2485.177483418976</v>
      </c>
      <c r="AD389">
        <f t="shared" si="140"/>
        <v>3106.4718542737205</v>
      </c>
      <c r="AE389">
        <f t="shared" si="149"/>
        <v>669.59365497704573</v>
      </c>
      <c r="AF389">
        <f t="shared" si="150"/>
        <v>921.55487330272763</v>
      </c>
      <c r="AG389">
        <f t="shared" si="151"/>
        <v>1173.5160916284096</v>
      </c>
      <c r="AH389">
        <f t="shared" si="152"/>
        <v>1650.7531125642322</v>
      </c>
      <c r="AI389">
        <f t="shared" si="153"/>
        <v>2272.0474834189758</v>
      </c>
      <c r="AJ389">
        <f t="shared" si="154"/>
        <v>2893.3418542737204</v>
      </c>
      <c r="AO389" t="e">
        <f>_xlfn.CONCAT(A389," ",B389," ",C389," ",#REF!," ",E389," ",F389," ",G389," ",H389," ",I389," ",N389," ",O389," ",P389," ",Q389," ",R389," ",AE389," ",AF389," ",AG389," ",AH389," ",AI389," ",AJ389)</f>
        <v>#REF!</v>
      </c>
    </row>
    <row r="390" spans="1:41" x14ac:dyDescent="0.35">
      <c r="A390" s="1" t="s">
        <v>26</v>
      </c>
      <c r="B390" s="1">
        <v>2021</v>
      </c>
      <c r="C390" s="1">
        <v>7</v>
      </c>
      <c r="D390" s="1">
        <v>113</v>
      </c>
      <c r="E390" s="7">
        <v>1</v>
      </c>
      <c r="F390" s="1">
        <v>4</v>
      </c>
      <c r="G390" s="4">
        <v>100</v>
      </c>
      <c r="H390" s="1" t="s">
        <v>16</v>
      </c>
      <c r="I390" s="1" t="s">
        <v>28</v>
      </c>
      <c r="J390" s="7" t="s">
        <v>14</v>
      </c>
      <c r="K390" s="7" t="str">
        <f t="shared" si="141"/>
        <v>.</v>
      </c>
      <c r="L390" s="7" t="str">
        <f t="shared" si="142"/>
        <v>.</v>
      </c>
      <c r="M390" s="7" t="s">
        <v>14</v>
      </c>
      <c r="N390" s="1">
        <v>0</v>
      </c>
      <c r="O390" s="1" t="s">
        <v>14</v>
      </c>
      <c r="P390" s="1" t="s">
        <v>14</v>
      </c>
      <c r="Q390" s="1">
        <v>72.386280963627939</v>
      </c>
      <c r="R390" s="1">
        <v>4867.9773948039792</v>
      </c>
      <c r="S390" s="15">
        <f t="shared" si="143"/>
        <v>44.29</v>
      </c>
      <c r="T390" s="7">
        <f t="shared" si="144"/>
        <v>109.39</v>
      </c>
      <c r="U390">
        <f t="shared" si="145"/>
        <v>17.875</v>
      </c>
      <c r="V390">
        <f t="shared" si="146"/>
        <v>44.15</v>
      </c>
      <c r="W390">
        <f t="shared" si="147"/>
        <v>62.164999999999999</v>
      </c>
      <c r="X390">
        <f t="shared" si="148"/>
        <v>153.54</v>
      </c>
      <c r="Y390">
        <f t="shared" si="135"/>
        <v>651.47652867265151</v>
      </c>
      <c r="Z390">
        <f t="shared" si="136"/>
        <v>868.63537156353527</v>
      </c>
      <c r="AA390">
        <f t="shared" si="137"/>
        <v>1085.794214454419</v>
      </c>
      <c r="AB390">
        <f t="shared" si="138"/>
        <v>1606.4325402853133</v>
      </c>
      <c r="AC390">
        <f t="shared" si="139"/>
        <v>2141.910053713751</v>
      </c>
      <c r="AD390">
        <f t="shared" si="140"/>
        <v>2677.3875671421888</v>
      </c>
      <c r="AE390">
        <f t="shared" si="149"/>
        <v>565.18652867265155</v>
      </c>
      <c r="AF390">
        <f t="shared" si="150"/>
        <v>782.34537156353531</v>
      </c>
      <c r="AG390">
        <f t="shared" si="151"/>
        <v>999.50421445441907</v>
      </c>
      <c r="AH390">
        <f t="shared" si="152"/>
        <v>1393.3025402853132</v>
      </c>
      <c r="AI390">
        <f t="shared" si="153"/>
        <v>1928.7800537137509</v>
      </c>
      <c r="AJ390">
        <f t="shared" si="154"/>
        <v>2464.2575671421887</v>
      </c>
      <c r="AO390" t="e">
        <f>_xlfn.CONCAT(A390," ",B390," ",C390," ",#REF!," ",E390," ",F390," ",G390," ",H390," ",I390," ",N390," ",O390," ",P390," ",Q390," ",R390," ",AE390," ",AF390," ",AG390," ",AH390," ",AI390," ",AJ390)</f>
        <v>#REF!</v>
      </c>
    </row>
    <row r="391" spans="1:41" x14ac:dyDescent="0.35">
      <c r="A391" s="1" t="s">
        <v>26</v>
      </c>
      <c r="B391" s="1">
        <v>2021</v>
      </c>
      <c r="C391" s="1">
        <v>7</v>
      </c>
      <c r="D391" s="1">
        <v>114</v>
      </c>
      <c r="E391" s="7">
        <v>1</v>
      </c>
      <c r="F391" s="1">
        <v>16</v>
      </c>
      <c r="G391" s="4">
        <v>160</v>
      </c>
      <c r="H391" s="1" t="s">
        <v>17</v>
      </c>
      <c r="I391" s="1" t="s">
        <v>28</v>
      </c>
      <c r="J391" s="7">
        <v>110</v>
      </c>
      <c r="K391" s="7">
        <f t="shared" si="141"/>
        <v>239.13043478260869</v>
      </c>
      <c r="L391" s="7">
        <f t="shared" si="142"/>
        <v>268.47826086956519</v>
      </c>
      <c r="M391" s="7" t="s">
        <v>14</v>
      </c>
      <c r="N391" s="1">
        <v>0</v>
      </c>
      <c r="O391" s="1" t="s">
        <v>14</v>
      </c>
      <c r="P391" s="1" t="s">
        <v>14</v>
      </c>
      <c r="Q391" s="1">
        <v>73.748761803713535</v>
      </c>
      <c r="R391" s="1">
        <v>4959.6042312997351</v>
      </c>
      <c r="S391" s="15">
        <f t="shared" si="143"/>
        <v>70.86</v>
      </c>
      <c r="T391" s="7">
        <f t="shared" si="144"/>
        <v>175.02</v>
      </c>
      <c r="U391">
        <f t="shared" si="145"/>
        <v>17.875</v>
      </c>
      <c r="V391">
        <f t="shared" si="146"/>
        <v>44.15</v>
      </c>
      <c r="W391">
        <f t="shared" si="147"/>
        <v>88.734999999999999</v>
      </c>
      <c r="X391">
        <f t="shared" si="148"/>
        <v>219.17000000000002</v>
      </c>
      <c r="Y391">
        <f t="shared" si="135"/>
        <v>663.73885623342176</v>
      </c>
      <c r="Z391">
        <f t="shared" si="136"/>
        <v>884.98514164456242</v>
      </c>
      <c r="AA391">
        <f t="shared" si="137"/>
        <v>1106.2314270557031</v>
      </c>
      <c r="AB391">
        <f t="shared" si="138"/>
        <v>1636.6693963289126</v>
      </c>
      <c r="AC391">
        <f t="shared" si="139"/>
        <v>2182.2258617718835</v>
      </c>
      <c r="AD391">
        <f t="shared" si="140"/>
        <v>2727.7823272148544</v>
      </c>
      <c r="AE391">
        <f t="shared" si="149"/>
        <v>577.44885623342179</v>
      </c>
      <c r="AF391">
        <f t="shared" si="150"/>
        <v>798.69514164456245</v>
      </c>
      <c r="AG391">
        <f t="shared" si="151"/>
        <v>1019.9414270557031</v>
      </c>
      <c r="AH391">
        <f t="shared" si="152"/>
        <v>1423.5393963289125</v>
      </c>
      <c r="AI391">
        <f t="shared" si="153"/>
        <v>1969.0958617718834</v>
      </c>
      <c r="AJ391">
        <f t="shared" si="154"/>
        <v>2514.6523272148543</v>
      </c>
      <c r="AO391" t="e">
        <f>_xlfn.CONCAT(A391," ",B391," ",C391," ",#REF!," ",E391," ",F391," ",G391," ",H391," ",I391," ",N391," ",O391," ",P391," ",Q391," ",R391," ",AE391," ",AF391," ",AG391," ",AH391," ",AI391," ",AJ391)</f>
        <v>#REF!</v>
      </c>
    </row>
    <row r="392" spans="1:41" x14ac:dyDescent="0.35">
      <c r="A392" s="1" t="s">
        <v>26</v>
      </c>
      <c r="B392" s="1">
        <v>2021</v>
      </c>
      <c r="C392" s="1">
        <v>7</v>
      </c>
      <c r="D392" s="1">
        <v>115</v>
      </c>
      <c r="E392" s="7">
        <v>1</v>
      </c>
      <c r="F392" s="1">
        <v>2</v>
      </c>
      <c r="G392" s="4">
        <v>100</v>
      </c>
      <c r="H392" s="1" t="s">
        <v>16</v>
      </c>
      <c r="I392" s="1" t="s">
        <v>29</v>
      </c>
      <c r="J392" s="7" t="s">
        <v>14</v>
      </c>
      <c r="K392" s="7" t="str">
        <f t="shared" si="141"/>
        <v>.</v>
      </c>
      <c r="L392" s="7" t="str">
        <f t="shared" si="142"/>
        <v>.</v>
      </c>
      <c r="M392" s="7" t="s">
        <v>14</v>
      </c>
      <c r="N392" s="1">
        <v>0</v>
      </c>
      <c r="O392" s="1" t="s">
        <v>14</v>
      </c>
      <c r="P392" s="1" t="s">
        <v>14</v>
      </c>
      <c r="Q392" s="1">
        <v>70.409789720943408</v>
      </c>
      <c r="R392" s="1">
        <v>4735.058358733444</v>
      </c>
      <c r="S392" s="15">
        <f t="shared" si="143"/>
        <v>44.29</v>
      </c>
      <c r="T392" s="7">
        <f t="shared" si="144"/>
        <v>109.39</v>
      </c>
      <c r="U392">
        <f t="shared" si="145"/>
        <v>42</v>
      </c>
      <c r="V392">
        <f t="shared" si="146"/>
        <v>103.74</v>
      </c>
      <c r="W392">
        <f t="shared" si="147"/>
        <v>86.289999999999992</v>
      </c>
      <c r="X392">
        <f t="shared" si="148"/>
        <v>213.13</v>
      </c>
      <c r="Y392">
        <f t="shared" si="135"/>
        <v>633.68810748849069</v>
      </c>
      <c r="Z392">
        <f t="shared" si="136"/>
        <v>844.91747665132084</v>
      </c>
      <c r="AA392">
        <f t="shared" si="137"/>
        <v>1056.1468458141512</v>
      </c>
      <c r="AB392">
        <f t="shared" si="138"/>
        <v>1562.5692583820367</v>
      </c>
      <c r="AC392">
        <f t="shared" si="139"/>
        <v>2083.4256778427152</v>
      </c>
      <c r="AD392">
        <f t="shared" si="140"/>
        <v>2604.2820973033945</v>
      </c>
      <c r="AE392">
        <f t="shared" si="149"/>
        <v>547.39810748849072</v>
      </c>
      <c r="AF392">
        <f t="shared" si="150"/>
        <v>758.62747665132088</v>
      </c>
      <c r="AG392">
        <f t="shared" si="151"/>
        <v>969.85684581415126</v>
      </c>
      <c r="AH392">
        <f t="shared" si="152"/>
        <v>1349.4392583820368</v>
      </c>
      <c r="AI392">
        <f t="shared" si="153"/>
        <v>1870.2956778427151</v>
      </c>
      <c r="AJ392">
        <f t="shared" si="154"/>
        <v>2391.1520973033944</v>
      </c>
      <c r="AO392" t="e">
        <f>_xlfn.CONCAT(A392," ",B392," ",C392," ",#REF!," ",E392," ",F392," ",G392," ",H392," ",I392," ",N392," ",O392," ",P392," ",Q392," ",R392," ",AE392," ",AF392," ",AG392," ",AH392," ",AI392," ",AJ392)</f>
        <v>#REF!</v>
      </c>
    </row>
    <row r="393" spans="1:41" x14ac:dyDescent="0.35">
      <c r="A393" s="1" t="s">
        <v>26</v>
      </c>
      <c r="B393" s="1">
        <v>2021</v>
      </c>
      <c r="C393" s="1">
        <v>7</v>
      </c>
      <c r="D393" s="1">
        <v>116</v>
      </c>
      <c r="E393" s="7">
        <v>1</v>
      </c>
      <c r="F393" s="1">
        <v>15</v>
      </c>
      <c r="G393" s="4">
        <v>160</v>
      </c>
      <c r="H393" s="1" t="s">
        <v>17</v>
      </c>
      <c r="I393" s="1" t="s">
        <v>30</v>
      </c>
      <c r="J393" s="7">
        <v>110</v>
      </c>
      <c r="K393" s="7">
        <f t="shared" si="141"/>
        <v>239.13043478260869</v>
      </c>
      <c r="L393" s="7">
        <f t="shared" si="142"/>
        <v>268.47826086956519</v>
      </c>
      <c r="M393" s="7" t="s">
        <v>17</v>
      </c>
      <c r="N393" s="1">
        <v>1</v>
      </c>
      <c r="O393" s="1" t="s">
        <v>14</v>
      </c>
      <c r="P393" s="1" t="s">
        <v>14</v>
      </c>
      <c r="Q393" s="1">
        <v>80.104877687061929</v>
      </c>
      <c r="R393" s="1">
        <v>5387.0530244549145</v>
      </c>
      <c r="S393" s="15">
        <f t="shared" si="143"/>
        <v>70.86</v>
      </c>
      <c r="T393" s="7">
        <f t="shared" si="144"/>
        <v>175.02</v>
      </c>
      <c r="U393">
        <f t="shared" si="145"/>
        <v>42</v>
      </c>
      <c r="V393">
        <f t="shared" si="146"/>
        <v>103.74</v>
      </c>
      <c r="W393">
        <f t="shared" si="147"/>
        <v>112.86</v>
      </c>
      <c r="X393">
        <f t="shared" si="148"/>
        <v>278.76</v>
      </c>
      <c r="Y393">
        <f t="shared" si="135"/>
        <v>720.94389918355739</v>
      </c>
      <c r="Z393">
        <f t="shared" si="136"/>
        <v>961.25853224474315</v>
      </c>
      <c r="AA393">
        <f t="shared" si="137"/>
        <v>1201.573165305929</v>
      </c>
      <c r="AB393">
        <f t="shared" si="138"/>
        <v>1777.7274980701218</v>
      </c>
      <c r="AC393">
        <f t="shared" si="139"/>
        <v>2370.3033307601622</v>
      </c>
      <c r="AD393">
        <f t="shared" si="140"/>
        <v>2962.8791634502031</v>
      </c>
      <c r="AE393">
        <f t="shared" si="149"/>
        <v>634.65389918355743</v>
      </c>
      <c r="AF393">
        <f t="shared" si="150"/>
        <v>874.96853224474319</v>
      </c>
      <c r="AG393">
        <f t="shared" si="151"/>
        <v>1115.2831653059291</v>
      </c>
      <c r="AH393">
        <f t="shared" si="152"/>
        <v>1564.5974980701217</v>
      </c>
      <c r="AI393">
        <f t="shared" si="153"/>
        <v>2157.1733307601621</v>
      </c>
      <c r="AJ393">
        <f t="shared" si="154"/>
        <v>2749.749163450203</v>
      </c>
      <c r="AO393" t="e">
        <f>_xlfn.CONCAT(A393," ",B393," ",C393," ",#REF!," ",E393," ",F393," ",G393," ",H393," ",I393," ",N393," ",O393," ",P393," ",Q393," ",R393," ",AE393," ",AF393," ",AG393," ",AH393," ",AI393," ",AJ393)</f>
        <v>#REF!</v>
      </c>
    </row>
    <row r="394" spans="1:41" x14ac:dyDescent="0.35">
      <c r="A394" s="1" t="s">
        <v>26</v>
      </c>
      <c r="B394" s="1">
        <v>2021</v>
      </c>
      <c r="C394" s="1">
        <v>7</v>
      </c>
      <c r="D394" s="1">
        <v>201</v>
      </c>
      <c r="E394" s="7">
        <v>2</v>
      </c>
      <c r="F394" s="1">
        <v>1</v>
      </c>
      <c r="G394" s="4">
        <v>100</v>
      </c>
      <c r="H394" s="1" t="s">
        <v>16</v>
      </c>
      <c r="I394" s="1" t="s">
        <v>27</v>
      </c>
      <c r="J394" s="7" t="s">
        <v>14</v>
      </c>
      <c r="K394" s="7" t="str">
        <f t="shared" si="141"/>
        <v>.</v>
      </c>
      <c r="L394" s="7" t="str">
        <f t="shared" si="142"/>
        <v>.</v>
      </c>
      <c r="M394" s="7" t="s">
        <v>14</v>
      </c>
      <c r="N394" s="1">
        <v>0</v>
      </c>
      <c r="O394" s="1" t="s">
        <v>14</v>
      </c>
      <c r="P394" s="1" t="s">
        <v>14</v>
      </c>
      <c r="Q394" s="1">
        <v>76.73262189412344</v>
      </c>
      <c r="R394" s="1">
        <v>5160.2688223798013</v>
      </c>
      <c r="S394" s="15">
        <f t="shared" si="143"/>
        <v>44.29</v>
      </c>
      <c r="T394" s="7">
        <f t="shared" si="144"/>
        <v>109.39</v>
      </c>
      <c r="U394">
        <f t="shared" si="145"/>
        <v>0</v>
      </c>
      <c r="V394">
        <f t="shared" si="146"/>
        <v>0</v>
      </c>
      <c r="W394">
        <f t="shared" si="147"/>
        <v>44.29</v>
      </c>
      <c r="X394">
        <f t="shared" si="148"/>
        <v>109.39</v>
      </c>
      <c r="Y394">
        <f t="shared" si="135"/>
        <v>690.59359704711096</v>
      </c>
      <c r="Z394">
        <f t="shared" si="136"/>
        <v>920.79146272948128</v>
      </c>
      <c r="AA394">
        <f t="shared" si="137"/>
        <v>1150.9893284118516</v>
      </c>
      <c r="AB394">
        <f t="shared" si="138"/>
        <v>1702.8887113853345</v>
      </c>
      <c r="AC394">
        <f t="shared" si="139"/>
        <v>2270.5182818471126</v>
      </c>
      <c r="AD394">
        <f t="shared" si="140"/>
        <v>2838.1478523088908</v>
      </c>
      <c r="AE394">
        <f t="shared" si="149"/>
        <v>604.303597047111</v>
      </c>
      <c r="AF394">
        <f t="shared" si="150"/>
        <v>834.50146272948132</v>
      </c>
      <c r="AG394">
        <f t="shared" si="151"/>
        <v>1064.6993284118516</v>
      </c>
      <c r="AH394">
        <f t="shared" si="152"/>
        <v>1489.7587113853347</v>
      </c>
      <c r="AI394">
        <f t="shared" si="153"/>
        <v>2057.3882818471125</v>
      </c>
      <c r="AJ394">
        <f t="shared" si="154"/>
        <v>2625.0178523088907</v>
      </c>
      <c r="AO394" t="e">
        <f>_xlfn.CONCAT(A394," ",B394," ",C394," ",#REF!," ",E394," ",F394," ",G394," ",H394," ",I394," ",N394," ",O394," ",P394," ",Q394," ",R394," ",AE394," ",AF394," ",AG394," ",AH394," ",AI394," ",AJ394)</f>
        <v>#REF!</v>
      </c>
    </row>
    <row r="395" spans="1:41" x14ac:dyDescent="0.35">
      <c r="A395" s="1" t="s">
        <v>26</v>
      </c>
      <c r="B395" s="1">
        <v>2021</v>
      </c>
      <c r="C395" s="1">
        <v>7</v>
      </c>
      <c r="D395" s="1">
        <v>202</v>
      </c>
      <c r="E395" s="7">
        <v>2</v>
      </c>
      <c r="F395" s="1">
        <v>14</v>
      </c>
      <c r="G395" s="4">
        <v>160</v>
      </c>
      <c r="H395" s="1" t="s">
        <v>17</v>
      </c>
      <c r="I395" s="1" t="s">
        <v>29</v>
      </c>
      <c r="J395" s="7">
        <v>110</v>
      </c>
      <c r="K395" s="7">
        <f t="shared" si="141"/>
        <v>239.13043478260869</v>
      </c>
      <c r="L395" s="7">
        <f t="shared" si="142"/>
        <v>268.47826086956519</v>
      </c>
      <c r="M395" s="7" t="s">
        <v>14</v>
      </c>
      <c r="N395" s="1">
        <v>1</v>
      </c>
      <c r="O395" s="1" t="s">
        <v>14</v>
      </c>
      <c r="P395" s="1" t="s">
        <v>14</v>
      </c>
      <c r="Q395" s="1">
        <v>88.515103448275951</v>
      </c>
      <c r="R395" s="1">
        <v>5952.6407068965573</v>
      </c>
      <c r="S395" s="15">
        <f t="shared" si="143"/>
        <v>70.86</v>
      </c>
      <c r="T395" s="7">
        <f t="shared" si="144"/>
        <v>175.02</v>
      </c>
      <c r="U395">
        <f t="shared" si="145"/>
        <v>42</v>
      </c>
      <c r="V395">
        <f t="shared" si="146"/>
        <v>103.74</v>
      </c>
      <c r="W395">
        <f t="shared" si="147"/>
        <v>112.86</v>
      </c>
      <c r="X395">
        <f t="shared" si="148"/>
        <v>278.76</v>
      </c>
      <c r="Y395">
        <f t="shared" si="135"/>
        <v>796.63593103448352</v>
      </c>
      <c r="Z395">
        <f t="shared" si="136"/>
        <v>1062.1812413793114</v>
      </c>
      <c r="AA395">
        <f t="shared" si="137"/>
        <v>1327.7265517241392</v>
      </c>
      <c r="AB395">
        <f t="shared" si="138"/>
        <v>1964.3714332758641</v>
      </c>
      <c r="AC395">
        <f t="shared" si="139"/>
        <v>2619.161911034485</v>
      </c>
      <c r="AD395">
        <f t="shared" si="140"/>
        <v>3273.9523887931068</v>
      </c>
      <c r="AE395">
        <f t="shared" si="149"/>
        <v>710.34593103448356</v>
      </c>
      <c r="AF395">
        <f t="shared" si="150"/>
        <v>975.8912413793114</v>
      </c>
      <c r="AG395">
        <f t="shared" si="151"/>
        <v>1241.4365517241392</v>
      </c>
      <c r="AH395">
        <f t="shared" si="152"/>
        <v>1751.241433275864</v>
      </c>
      <c r="AI395">
        <f t="shared" si="153"/>
        <v>2406.0319110344849</v>
      </c>
      <c r="AJ395">
        <f t="shared" si="154"/>
        <v>3060.8223887931067</v>
      </c>
      <c r="AO395" t="e">
        <f>_xlfn.CONCAT(A395," ",B395," ",C395," ",#REF!," ",E395," ",F395," ",G395," ",H395," ",I395," ",N395," ",O395," ",P395," ",Q395," ",R395," ",AE395," ",AF395," ",AG395," ",AH395," ",AI395," ",AJ395)</f>
        <v>#REF!</v>
      </c>
    </row>
    <row r="396" spans="1:41" x14ac:dyDescent="0.35">
      <c r="A396" s="1" t="s">
        <v>26</v>
      </c>
      <c r="B396" s="1">
        <v>2021</v>
      </c>
      <c r="C396" s="1">
        <v>7</v>
      </c>
      <c r="D396" s="1">
        <v>203</v>
      </c>
      <c r="E396" s="7">
        <v>2</v>
      </c>
      <c r="F396" s="1">
        <v>10</v>
      </c>
      <c r="G396" s="4">
        <v>100</v>
      </c>
      <c r="H396" s="1" t="s">
        <v>17</v>
      </c>
      <c r="I396" s="1" t="s">
        <v>29</v>
      </c>
      <c r="J396" s="7">
        <v>110</v>
      </c>
      <c r="K396" s="7">
        <f t="shared" si="141"/>
        <v>239.13043478260869</v>
      </c>
      <c r="L396" s="7">
        <f t="shared" si="142"/>
        <v>268.47826086956519</v>
      </c>
      <c r="M396" s="7" t="s">
        <v>14</v>
      </c>
      <c r="N396" s="1">
        <v>0</v>
      </c>
      <c r="O396" s="1" t="s">
        <v>14</v>
      </c>
      <c r="P396" s="1" t="s">
        <v>14</v>
      </c>
      <c r="Q396" s="1">
        <v>72.061345964380521</v>
      </c>
      <c r="R396" s="1">
        <v>4846.1255161045901</v>
      </c>
      <c r="S396" s="15">
        <f t="shared" si="143"/>
        <v>44.29</v>
      </c>
      <c r="T396" s="7">
        <f t="shared" si="144"/>
        <v>109.39</v>
      </c>
      <c r="U396">
        <f t="shared" si="145"/>
        <v>42</v>
      </c>
      <c r="V396">
        <f t="shared" si="146"/>
        <v>103.74</v>
      </c>
      <c r="W396">
        <f t="shared" si="147"/>
        <v>86.289999999999992</v>
      </c>
      <c r="X396">
        <f t="shared" si="148"/>
        <v>213.13</v>
      </c>
      <c r="Y396">
        <f t="shared" si="135"/>
        <v>648.55211367942468</v>
      </c>
      <c r="Z396">
        <f t="shared" si="136"/>
        <v>864.73615157256631</v>
      </c>
      <c r="AA396">
        <f t="shared" si="137"/>
        <v>1080.9201894657078</v>
      </c>
      <c r="AB396">
        <f t="shared" si="138"/>
        <v>1599.2214203145147</v>
      </c>
      <c r="AC396">
        <f t="shared" si="139"/>
        <v>2132.2952270860196</v>
      </c>
      <c r="AD396">
        <f t="shared" si="140"/>
        <v>2665.3690338575248</v>
      </c>
      <c r="AE396">
        <f t="shared" si="149"/>
        <v>562.26211367942471</v>
      </c>
      <c r="AF396">
        <f t="shared" si="150"/>
        <v>778.44615157256635</v>
      </c>
      <c r="AG396">
        <f t="shared" si="151"/>
        <v>994.63018946570787</v>
      </c>
      <c r="AH396">
        <f t="shared" si="152"/>
        <v>1386.0914203145148</v>
      </c>
      <c r="AI396">
        <f t="shared" si="153"/>
        <v>1919.1652270860195</v>
      </c>
      <c r="AJ396">
        <f t="shared" si="154"/>
        <v>2452.2390338575246</v>
      </c>
      <c r="AO396" t="e">
        <f>_xlfn.CONCAT(A396," ",B396," ",C396," ",#REF!," ",E396," ",F396," ",G396," ",H396," ",I396," ",N396," ",O396," ",P396," ",Q396," ",R396," ",AE396," ",AF396," ",AG396," ",AH396," ",AI396," ",AJ396)</f>
        <v>#REF!</v>
      </c>
    </row>
    <row r="397" spans="1:41" x14ac:dyDescent="0.35">
      <c r="A397" s="1" t="s">
        <v>26</v>
      </c>
      <c r="B397" s="1">
        <v>2021</v>
      </c>
      <c r="C397" s="1">
        <v>7</v>
      </c>
      <c r="D397" s="1">
        <v>204</v>
      </c>
      <c r="E397" s="7">
        <v>2</v>
      </c>
      <c r="F397" s="1">
        <v>15</v>
      </c>
      <c r="G397" s="4">
        <v>160</v>
      </c>
      <c r="H397" s="1" t="s">
        <v>17</v>
      </c>
      <c r="I397" s="1" t="s">
        <v>30</v>
      </c>
      <c r="J397" s="7">
        <v>110</v>
      </c>
      <c r="K397" s="7">
        <f t="shared" si="141"/>
        <v>239.13043478260869</v>
      </c>
      <c r="L397" s="7">
        <f t="shared" si="142"/>
        <v>268.47826086956519</v>
      </c>
      <c r="M397" s="7" t="s">
        <v>17</v>
      </c>
      <c r="N397" s="1">
        <v>0</v>
      </c>
      <c r="O397" s="1" t="s">
        <v>14</v>
      </c>
      <c r="P397" s="1" t="s">
        <v>14</v>
      </c>
      <c r="Q397" s="1">
        <v>68.337481034482821</v>
      </c>
      <c r="R397" s="1">
        <v>4595.6955995689696</v>
      </c>
      <c r="S397" s="15">
        <f t="shared" si="143"/>
        <v>70.86</v>
      </c>
      <c r="T397" s="7">
        <f t="shared" si="144"/>
        <v>175.02</v>
      </c>
      <c r="U397">
        <f t="shared" si="145"/>
        <v>42</v>
      </c>
      <c r="V397">
        <f t="shared" si="146"/>
        <v>103.74</v>
      </c>
      <c r="W397">
        <f t="shared" si="147"/>
        <v>112.86</v>
      </c>
      <c r="X397">
        <f t="shared" si="148"/>
        <v>278.76</v>
      </c>
      <c r="Y397">
        <f t="shared" si="135"/>
        <v>615.0373293103454</v>
      </c>
      <c r="Z397">
        <f t="shared" si="136"/>
        <v>820.04977241379379</v>
      </c>
      <c r="AA397">
        <f t="shared" si="137"/>
        <v>1025.0622155172423</v>
      </c>
      <c r="AB397">
        <f t="shared" si="138"/>
        <v>1516.57954785776</v>
      </c>
      <c r="AC397">
        <f t="shared" si="139"/>
        <v>2022.1060638103465</v>
      </c>
      <c r="AD397">
        <f t="shared" si="140"/>
        <v>2527.6325797629333</v>
      </c>
      <c r="AE397">
        <f t="shared" si="149"/>
        <v>528.74732931034544</v>
      </c>
      <c r="AF397">
        <f t="shared" si="150"/>
        <v>733.75977241379383</v>
      </c>
      <c r="AG397">
        <f t="shared" si="151"/>
        <v>938.77221551724233</v>
      </c>
      <c r="AH397">
        <f t="shared" si="152"/>
        <v>1303.4495478577601</v>
      </c>
      <c r="AI397">
        <f t="shared" si="153"/>
        <v>1808.9760638103467</v>
      </c>
      <c r="AJ397">
        <f t="shared" si="154"/>
        <v>2314.5025797629332</v>
      </c>
      <c r="AO397" t="e">
        <f>_xlfn.CONCAT(A397," ",B397," ",C397," ",#REF!," ",E397," ",F397," ",G397," ",H397," ",I397," ",N397," ",O397," ",P397," ",Q397," ",R397," ",AE397," ",AF397," ",AG397," ",AH397," ",AI397," ",AJ397)</f>
        <v>#REF!</v>
      </c>
    </row>
    <row r="398" spans="1:41" x14ac:dyDescent="0.35">
      <c r="A398" s="1" t="s">
        <v>26</v>
      </c>
      <c r="B398" s="1">
        <v>2021</v>
      </c>
      <c r="C398" s="1">
        <v>7</v>
      </c>
      <c r="D398" s="1">
        <v>205</v>
      </c>
      <c r="E398" s="7">
        <v>2</v>
      </c>
      <c r="F398" s="1">
        <v>12</v>
      </c>
      <c r="G398" s="4">
        <v>100</v>
      </c>
      <c r="H398" s="1" t="s">
        <v>17</v>
      </c>
      <c r="I398" s="1" t="s">
        <v>28</v>
      </c>
      <c r="J398" s="7">
        <v>110</v>
      </c>
      <c r="K398" s="7">
        <f t="shared" si="141"/>
        <v>239.13043478260869</v>
      </c>
      <c r="L398" s="7">
        <f t="shared" si="142"/>
        <v>268.47826086956519</v>
      </c>
      <c r="M398" s="7" t="s">
        <v>14</v>
      </c>
      <c r="N398" s="1">
        <v>0</v>
      </c>
      <c r="O398" s="1" t="s">
        <v>14</v>
      </c>
      <c r="P398" s="1" t="s">
        <v>14</v>
      </c>
      <c r="Q398" s="1">
        <v>61.094207667116237</v>
      </c>
      <c r="R398" s="1">
        <v>4108.5854656135671</v>
      </c>
      <c r="S398" s="15">
        <f t="shared" si="143"/>
        <v>44.29</v>
      </c>
      <c r="T398" s="7">
        <f t="shared" si="144"/>
        <v>109.39</v>
      </c>
      <c r="U398">
        <f t="shared" si="145"/>
        <v>17.875</v>
      </c>
      <c r="V398">
        <f t="shared" si="146"/>
        <v>44.15</v>
      </c>
      <c r="W398">
        <f t="shared" si="147"/>
        <v>62.164999999999999</v>
      </c>
      <c r="X398">
        <f t="shared" si="148"/>
        <v>153.54</v>
      </c>
      <c r="Y398">
        <f t="shared" si="135"/>
        <v>549.84786900404617</v>
      </c>
      <c r="Z398">
        <f t="shared" si="136"/>
        <v>733.1304920053949</v>
      </c>
      <c r="AA398">
        <f t="shared" si="137"/>
        <v>916.41311500674351</v>
      </c>
      <c r="AB398">
        <f t="shared" si="138"/>
        <v>1355.8332036524771</v>
      </c>
      <c r="AC398">
        <f t="shared" si="139"/>
        <v>1807.7776048699695</v>
      </c>
      <c r="AD398">
        <f t="shared" si="140"/>
        <v>2259.722006087462</v>
      </c>
      <c r="AE398">
        <f t="shared" si="149"/>
        <v>463.55786900404621</v>
      </c>
      <c r="AF398">
        <f t="shared" si="150"/>
        <v>646.84049200539494</v>
      </c>
      <c r="AG398">
        <f t="shared" si="151"/>
        <v>830.12311500674355</v>
      </c>
      <c r="AH398">
        <f t="shared" si="152"/>
        <v>1142.703203652477</v>
      </c>
      <c r="AI398">
        <f t="shared" si="153"/>
        <v>1594.6476048699697</v>
      </c>
      <c r="AJ398">
        <f t="shared" si="154"/>
        <v>2046.5920060874619</v>
      </c>
      <c r="AO398" t="e">
        <f>_xlfn.CONCAT(A398," ",B398," ",C398," ",#REF!," ",E398," ",F398," ",G398," ",H398," ",I398," ",N398," ",O398," ",P398," ",Q398," ",R398," ",AE398," ",AF398," ",AG398," ",AH398," ",AI398," ",AJ398)</f>
        <v>#REF!</v>
      </c>
    </row>
    <row r="399" spans="1:41" x14ac:dyDescent="0.35">
      <c r="A399" s="1" t="s">
        <v>26</v>
      </c>
      <c r="B399" s="1">
        <v>2021</v>
      </c>
      <c r="C399" s="1">
        <v>7</v>
      </c>
      <c r="D399" s="1">
        <v>206</v>
      </c>
      <c r="E399" s="7">
        <v>2</v>
      </c>
      <c r="F399" s="1">
        <v>8</v>
      </c>
      <c r="G399" s="4">
        <v>160</v>
      </c>
      <c r="H399" s="1" t="s">
        <v>16</v>
      </c>
      <c r="I399" s="1" t="s">
        <v>28</v>
      </c>
      <c r="J399" s="7" t="s">
        <v>14</v>
      </c>
      <c r="K399" s="7" t="str">
        <f t="shared" si="141"/>
        <v>.</v>
      </c>
      <c r="L399" s="7" t="str">
        <f t="shared" si="142"/>
        <v>.</v>
      </c>
      <c r="M399" s="7" t="s">
        <v>14</v>
      </c>
      <c r="N399" s="1">
        <v>0</v>
      </c>
      <c r="O399" s="1" t="s">
        <v>14</v>
      </c>
      <c r="P399" s="1" t="s">
        <v>14</v>
      </c>
      <c r="Q399" s="1">
        <v>82.450950417827499</v>
      </c>
      <c r="R399" s="1">
        <v>5544.8264155988991</v>
      </c>
      <c r="S399" s="15">
        <f t="shared" si="143"/>
        <v>70.86</v>
      </c>
      <c r="T399" s="7">
        <f t="shared" si="144"/>
        <v>175.02</v>
      </c>
      <c r="U399">
        <f t="shared" si="145"/>
        <v>17.875</v>
      </c>
      <c r="V399">
        <f t="shared" si="146"/>
        <v>44.15</v>
      </c>
      <c r="W399">
        <f t="shared" si="147"/>
        <v>88.734999999999999</v>
      </c>
      <c r="X399">
        <f t="shared" si="148"/>
        <v>219.17000000000002</v>
      </c>
      <c r="Y399">
        <f t="shared" si="135"/>
        <v>742.05855376044747</v>
      </c>
      <c r="Z399">
        <f t="shared" si="136"/>
        <v>989.41140501392999</v>
      </c>
      <c r="AA399">
        <f t="shared" si="137"/>
        <v>1236.7642562674125</v>
      </c>
      <c r="AB399">
        <f t="shared" si="138"/>
        <v>1829.7927171476367</v>
      </c>
      <c r="AC399">
        <f t="shared" si="139"/>
        <v>2439.7236228635156</v>
      </c>
      <c r="AD399">
        <f t="shared" si="140"/>
        <v>3049.6545285793945</v>
      </c>
      <c r="AE399">
        <f t="shared" si="149"/>
        <v>655.7685537604475</v>
      </c>
      <c r="AF399">
        <f t="shared" si="150"/>
        <v>903.12140501393003</v>
      </c>
      <c r="AG399">
        <f t="shared" si="151"/>
        <v>1150.4742562674126</v>
      </c>
      <c r="AH399">
        <f t="shared" si="152"/>
        <v>1616.6627171476366</v>
      </c>
      <c r="AI399">
        <f t="shared" si="153"/>
        <v>2226.5936228635155</v>
      </c>
      <c r="AJ399">
        <f t="shared" si="154"/>
        <v>2836.5245285793944</v>
      </c>
      <c r="AO399" t="e">
        <f>_xlfn.CONCAT(A399," ",B399," ",C399," ",#REF!," ",E399," ",F399," ",G399," ",H399," ",I399," ",N399," ",O399," ",P399," ",Q399," ",R399," ",AE399," ",AF399," ",AG399," ",AH399," ",AI399," ",AJ399)</f>
        <v>#REF!</v>
      </c>
    </row>
    <row r="400" spans="1:41" x14ac:dyDescent="0.35">
      <c r="A400" s="1" t="s">
        <v>26</v>
      </c>
      <c r="B400" s="1">
        <v>2021</v>
      </c>
      <c r="C400" s="1">
        <v>7</v>
      </c>
      <c r="D400" s="7">
        <v>207</v>
      </c>
      <c r="E400" s="7">
        <v>2</v>
      </c>
      <c r="F400" s="1">
        <v>9</v>
      </c>
      <c r="G400" s="4">
        <v>100</v>
      </c>
      <c r="H400" s="1" t="s">
        <v>17</v>
      </c>
      <c r="I400" s="1" t="s">
        <v>27</v>
      </c>
      <c r="J400" s="7">
        <v>110</v>
      </c>
      <c r="K400" s="7">
        <f t="shared" si="141"/>
        <v>239.13043478260869</v>
      </c>
      <c r="L400" s="7">
        <f t="shared" si="142"/>
        <v>268.47826086956519</v>
      </c>
      <c r="M400" s="7" t="s">
        <v>14</v>
      </c>
      <c r="N400" s="1">
        <v>0</v>
      </c>
      <c r="O400" s="1" t="s">
        <v>14</v>
      </c>
      <c r="P400" s="1" t="s">
        <v>14</v>
      </c>
      <c r="Q400" s="1">
        <v>77.886809666033116</v>
      </c>
      <c r="R400" s="1">
        <v>5237.8879500407274</v>
      </c>
      <c r="S400" s="15">
        <f t="shared" si="143"/>
        <v>44.29</v>
      </c>
      <c r="T400" s="7">
        <f t="shared" si="144"/>
        <v>109.39</v>
      </c>
      <c r="U400">
        <f t="shared" si="145"/>
        <v>0</v>
      </c>
      <c r="V400">
        <f t="shared" si="146"/>
        <v>0</v>
      </c>
      <c r="W400">
        <f t="shared" si="147"/>
        <v>44.29</v>
      </c>
      <c r="X400">
        <f t="shared" si="148"/>
        <v>109.39</v>
      </c>
      <c r="Y400">
        <f t="shared" si="135"/>
        <v>700.98128699429799</v>
      </c>
      <c r="Z400">
        <f t="shared" si="136"/>
        <v>934.64171599239739</v>
      </c>
      <c r="AA400">
        <f t="shared" si="137"/>
        <v>1168.3021449904968</v>
      </c>
      <c r="AB400">
        <f t="shared" si="138"/>
        <v>1728.5030235134402</v>
      </c>
      <c r="AC400">
        <f t="shared" si="139"/>
        <v>2304.6706980179201</v>
      </c>
      <c r="AD400">
        <f t="shared" si="140"/>
        <v>2880.8383725224003</v>
      </c>
      <c r="AE400">
        <f t="shared" si="149"/>
        <v>614.69128699429803</v>
      </c>
      <c r="AF400">
        <f t="shared" si="150"/>
        <v>848.35171599239743</v>
      </c>
      <c r="AG400">
        <f t="shared" si="151"/>
        <v>1082.0121449904968</v>
      </c>
      <c r="AH400">
        <f t="shared" si="152"/>
        <v>1515.3730235134403</v>
      </c>
      <c r="AI400">
        <f t="shared" si="153"/>
        <v>2091.54069801792</v>
      </c>
      <c r="AJ400">
        <f t="shared" si="154"/>
        <v>2667.7083725224002</v>
      </c>
      <c r="AO400" t="e">
        <f>_xlfn.CONCAT(A400," ",B400," ",C400," ",#REF!," ",E400," ",F400," ",G400," ",H400," ",I400," ",N400," ",O400," ",P400," ",Q400," ",R400," ",AE400," ",AF400," ",AG400," ",AH400," ",AI400," ",AJ400)</f>
        <v>#REF!</v>
      </c>
    </row>
    <row r="401" spans="1:41" x14ac:dyDescent="0.35">
      <c r="A401" s="1" t="s">
        <v>26</v>
      </c>
      <c r="B401" s="1">
        <v>2021</v>
      </c>
      <c r="C401" s="1">
        <v>7</v>
      </c>
      <c r="D401" s="7">
        <v>208</v>
      </c>
      <c r="E401" s="7">
        <v>2</v>
      </c>
      <c r="F401" s="1">
        <v>5</v>
      </c>
      <c r="G401" s="4">
        <v>160</v>
      </c>
      <c r="H401" s="1" t="s">
        <v>16</v>
      </c>
      <c r="I401" s="1" t="s">
        <v>27</v>
      </c>
      <c r="J401" s="7" t="s">
        <v>14</v>
      </c>
      <c r="K401" s="7" t="str">
        <f t="shared" si="141"/>
        <v>.</v>
      </c>
      <c r="L401" s="7" t="str">
        <f t="shared" si="142"/>
        <v>.</v>
      </c>
      <c r="M401" s="7" t="s">
        <v>14</v>
      </c>
      <c r="N401" s="1">
        <v>0</v>
      </c>
      <c r="O401" s="1" t="s">
        <v>14</v>
      </c>
      <c r="P401" s="1" t="s">
        <v>14</v>
      </c>
      <c r="Q401" s="1">
        <v>86.151194292508919</v>
      </c>
      <c r="R401" s="1">
        <v>5793.6678161712243</v>
      </c>
      <c r="S401" s="15">
        <f t="shared" si="143"/>
        <v>70.86</v>
      </c>
      <c r="T401" s="7">
        <f t="shared" si="144"/>
        <v>175.02</v>
      </c>
      <c r="U401">
        <f t="shared" si="145"/>
        <v>0</v>
      </c>
      <c r="V401">
        <f t="shared" si="146"/>
        <v>0</v>
      </c>
      <c r="W401">
        <f t="shared" si="147"/>
        <v>70.86</v>
      </c>
      <c r="X401">
        <f t="shared" si="148"/>
        <v>175.02</v>
      </c>
      <c r="Y401">
        <f t="shared" si="135"/>
        <v>775.36074863258023</v>
      </c>
      <c r="Z401">
        <f t="shared" si="136"/>
        <v>1033.814331510107</v>
      </c>
      <c r="AA401">
        <f t="shared" si="137"/>
        <v>1292.2679143876337</v>
      </c>
      <c r="AB401">
        <f t="shared" si="138"/>
        <v>1911.9103793365041</v>
      </c>
      <c r="AC401">
        <f t="shared" si="139"/>
        <v>2549.2138391153389</v>
      </c>
      <c r="AD401">
        <f t="shared" si="140"/>
        <v>3186.5172988941736</v>
      </c>
      <c r="AE401">
        <f t="shared" si="149"/>
        <v>689.07074863258026</v>
      </c>
      <c r="AF401">
        <f t="shared" si="150"/>
        <v>947.524331510107</v>
      </c>
      <c r="AG401">
        <f t="shared" si="151"/>
        <v>1205.9779143876337</v>
      </c>
      <c r="AH401">
        <f t="shared" si="152"/>
        <v>1698.7803793365042</v>
      </c>
      <c r="AI401">
        <f t="shared" si="153"/>
        <v>2336.0838391153388</v>
      </c>
      <c r="AJ401">
        <f t="shared" si="154"/>
        <v>2973.3872988941735</v>
      </c>
      <c r="AO401" t="e">
        <f>_xlfn.CONCAT(A401," ",B401," ",C401," ",#REF!," ",E401," ",F401," ",G401," ",H401," ",I401," ",N401," ",O401," ",P401," ",Q401," ",R401," ",AE401," ",AF401," ",AG401," ",AH401," ",AI401," ",AJ401)</f>
        <v>#REF!</v>
      </c>
    </row>
    <row r="402" spans="1:41" x14ac:dyDescent="0.35">
      <c r="A402" s="1" t="s">
        <v>26</v>
      </c>
      <c r="B402" s="1">
        <v>2021</v>
      </c>
      <c r="C402" s="1">
        <v>7</v>
      </c>
      <c r="D402" s="1">
        <v>209</v>
      </c>
      <c r="E402" s="7">
        <v>2</v>
      </c>
      <c r="F402" s="1">
        <v>11</v>
      </c>
      <c r="G402" s="4">
        <v>100</v>
      </c>
      <c r="H402" s="1" t="s">
        <v>17</v>
      </c>
      <c r="I402" s="1" t="s">
        <v>30</v>
      </c>
      <c r="J402" s="7">
        <v>110</v>
      </c>
      <c r="K402" s="7">
        <f t="shared" si="141"/>
        <v>239.13043478260869</v>
      </c>
      <c r="L402" s="7">
        <f t="shared" si="142"/>
        <v>268.47826086956519</v>
      </c>
      <c r="M402" s="7" t="s">
        <v>17</v>
      </c>
      <c r="N402" s="1">
        <v>0</v>
      </c>
      <c r="O402" s="1" t="s">
        <v>14</v>
      </c>
      <c r="P402" s="1" t="s">
        <v>14</v>
      </c>
      <c r="Q402" s="1">
        <v>80.235865314401792</v>
      </c>
      <c r="R402" s="1">
        <v>5395.8619423935206</v>
      </c>
      <c r="S402" s="15">
        <f t="shared" si="143"/>
        <v>44.29</v>
      </c>
      <c r="T402" s="7">
        <f t="shared" si="144"/>
        <v>109.39</v>
      </c>
      <c r="U402">
        <f t="shared" si="145"/>
        <v>42</v>
      </c>
      <c r="V402">
        <f t="shared" si="146"/>
        <v>103.74</v>
      </c>
      <c r="W402">
        <f t="shared" si="147"/>
        <v>86.289999999999992</v>
      </c>
      <c r="X402">
        <f t="shared" si="148"/>
        <v>213.13</v>
      </c>
      <c r="Y402">
        <f t="shared" si="135"/>
        <v>722.12278782961607</v>
      </c>
      <c r="Z402">
        <f t="shared" si="136"/>
        <v>962.83038377282151</v>
      </c>
      <c r="AA402">
        <f t="shared" si="137"/>
        <v>1203.5379797160269</v>
      </c>
      <c r="AB402">
        <f t="shared" si="138"/>
        <v>1780.6344409898618</v>
      </c>
      <c r="AC402">
        <f t="shared" si="139"/>
        <v>2374.1792546531492</v>
      </c>
      <c r="AD402">
        <f t="shared" si="140"/>
        <v>2967.7240683164364</v>
      </c>
      <c r="AE402">
        <f t="shared" si="149"/>
        <v>635.83278782961611</v>
      </c>
      <c r="AF402">
        <f t="shared" si="150"/>
        <v>876.54038377282154</v>
      </c>
      <c r="AG402">
        <f t="shared" si="151"/>
        <v>1117.247979716027</v>
      </c>
      <c r="AH402">
        <f t="shared" si="152"/>
        <v>1567.5044409898619</v>
      </c>
      <c r="AI402">
        <f t="shared" si="153"/>
        <v>2161.0492546531491</v>
      </c>
      <c r="AJ402">
        <f t="shared" si="154"/>
        <v>2754.5940683164363</v>
      </c>
      <c r="AO402" t="e">
        <f>_xlfn.CONCAT(A402," ",B402," ",C402," ",#REF!," ",E402," ",F402," ",G402," ",H402," ",I402," ",N402," ",O402," ",P402," ",Q402," ",R402," ",AE402," ",AF402," ",AG402," ",AH402," ",AI402," ",AJ402)</f>
        <v>#REF!</v>
      </c>
    </row>
    <row r="403" spans="1:41" x14ac:dyDescent="0.35">
      <c r="A403" s="1" t="s">
        <v>26</v>
      </c>
      <c r="B403" s="1">
        <v>2021</v>
      </c>
      <c r="C403" s="1">
        <v>7</v>
      </c>
      <c r="D403" s="1">
        <v>210</v>
      </c>
      <c r="E403" s="7">
        <v>2</v>
      </c>
      <c r="F403" s="1">
        <v>13</v>
      </c>
      <c r="G403" s="4">
        <v>160</v>
      </c>
      <c r="H403" s="1" t="s">
        <v>17</v>
      </c>
      <c r="I403" s="1" t="s">
        <v>27</v>
      </c>
      <c r="J403" s="7">
        <v>110</v>
      </c>
      <c r="K403" s="7">
        <f t="shared" si="141"/>
        <v>239.13043478260869</v>
      </c>
      <c r="L403" s="7">
        <f t="shared" si="142"/>
        <v>268.47826086956519</v>
      </c>
      <c r="M403" s="7" t="s">
        <v>14</v>
      </c>
      <c r="N403" s="1">
        <v>1</v>
      </c>
      <c r="O403" s="1" t="s">
        <v>14</v>
      </c>
      <c r="P403" s="1" t="s">
        <v>14</v>
      </c>
      <c r="Q403" s="1">
        <v>84.100882987869014</v>
      </c>
      <c r="R403" s="1">
        <v>5655.7843809341912</v>
      </c>
      <c r="S403" s="15">
        <f t="shared" si="143"/>
        <v>70.86</v>
      </c>
      <c r="T403" s="7">
        <f t="shared" si="144"/>
        <v>175.02</v>
      </c>
      <c r="U403">
        <f t="shared" si="145"/>
        <v>0</v>
      </c>
      <c r="V403">
        <f t="shared" si="146"/>
        <v>0</v>
      </c>
      <c r="W403">
        <f t="shared" si="147"/>
        <v>70.86</v>
      </c>
      <c r="X403">
        <f t="shared" si="148"/>
        <v>175.02</v>
      </c>
      <c r="Y403">
        <f t="shared" si="135"/>
        <v>756.90794689082111</v>
      </c>
      <c r="Z403">
        <f t="shared" si="136"/>
        <v>1009.2105958544282</v>
      </c>
      <c r="AA403">
        <f t="shared" si="137"/>
        <v>1261.5132448180352</v>
      </c>
      <c r="AB403">
        <f t="shared" si="138"/>
        <v>1866.4088457082833</v>
      </c>
      <c r="AC403">
        <f t="shared" si="139"/>
        <v>2488.5451276110443</v>
      </c>
      <c r="AD403">
        <f t="shared" si="140"/>
        <v>3110.6814095138052</v>
      </c>
      <c r="AE403">
        <f t="shared" si="149"/>
        <v>670.61794689082114</v>
      </c>
      <c r="AF403">
        <f t="shared" si="150"/>
        <v>922.92059585442826</v>
      </c>
      <c r="AG403">
        <f t="shared" si="151"/>
        <v>1175.2232448180353</v>
      </c>
      <c r="AH403">
        <f t="shared" si="152"/>
        <v>1653.2788457082834</v>
      </c>
      <c r="AI403">
        <f t="shared" si="153"/>
        <v>2275.4151276110442</v>
      </c>
      <c r="AJ403">
        <f t="shared" si="154"/>
        <v>2897.5514095138051</v>
      </c>
      <c r="AO403" t="e">
        <f>_xlfn.CONCAT(A403," ",B403," ",C403," ",#REF!," ",E403," ",F403," ",G403," ",H403," ",I403," ",N403," ",O403," ",P403," ",Q403," ",R403," ",AE403," ",AF403," ",AG403," ",AH403," ",AI403," ",AJ403)</f>
        <v>#REF!</v>
      </c>
    </row>
    <row r="404" spans="1:41" x14ac:dyDescent="0.35">
      <c r="A404" s="1" t="s">
        <v>26</v>
      </c>
      <c r="B404" s="1">
        <v>2021</v>
      </c>
      <c r="C404" s="1">
        <v>7</v>
      </c>
      <c r="D404" s="15">
        <v>211</v>
      </c>
      <c r="E404" s="15">
        <v>2</v>
      </c>
      <c r="F404" s="15">
        <v>4</v>
      </c>
      <c r="G404" s="4">
        <v>100</v>
      </c>
      <c r="H404" s="1" t="s">
        <v>16</v>
      </c>
      <c r="I404" s="1" t="s">
        <v>28</v>
      </c>
      <c r="J404" s="7" t="s">
        <v>14</v>
      </c>
      <c r="K404" s="7" t="str">
        <f t="shared" si="141"/>
        <v>.</v>
      </c>
      <c r="L404" s="7" t="str">
        <f t="shared" si="142"/>
        <v>.</v>
      </c>
      <c r="M404" s="7" t="s">
        <v>14</v>
      </c>
      <c r="N404" s="1">
        <v>0</v>
      </c>
      <c r="O404" s="1" t="s">
        <v>14</v>
      </c>
      <c r="P404" s="1" t="s">
        <v>14</v>
      </c>
      <c r="Q404" s="1">
        <v>71.911367546744415</v>
      </c>
      <c r="R404" s="1">
        <v>4836.0394675185617</v>
      </c>
      <c r="S404" s="15">
        <f t="shared" si="143"/>
        <v>44.29</v>
      </c>
      <c r="T404" s="7">
        <f t="shared" si="144"/>
        <v>109.39</v>
      </c>
      <c r="U404">
        <f t="shared" si="145"/>
        <v>17.875</v>
      </c>
      <c r="V404">
        <f t="shared" si="146"/>
        <v>44.15</v>
      </c>
      <c r="W404">
        <f t="shared" si="147"/>
        <v>62.164999999999999</v>
      </c>
      <c r="X404">
        <f t="shared" si="148"/>
        <v>153.54</v>
      </c>
      <c r="Y404">
        <f t="shared" si="135"/>
        <v>647.2023079206997</v>
      </c>
      <c r="Z404">
        <f t="shared" si="136"/>
        <v>862.93641056093293</v>
      </c>
      <c r="AA404">
        <f t="shared" si="137"/>
        <v>1078.6705132011662</v>
      </c>
      <c r="AB404">
        <f t="shared" si="138"/>
        <v>1595.8930242811255</v>
      </c>
      <c r="AC404">
        <f t="shared" si="139"/>
        <v>2127.857365708167</v>
      </c>
      <c r="AD404">
        <f t="shared" si="140"/>
        <v>2659.8217071352092</v>
      </c>
      <c r="AE404">
        <f t="shared" si="149"/>
        <v>560.91230792069973</v>
      </c>
      <c r="AF404">
        <f t="shared" si="150"/>
        <v>776.64641056093296</v>
      </c>
      <c r="AG404">
        <f t="shared" si="151"/>
        <v>992.3805132011662</v>
      </c>
      <c r="AH404">
        <f t="shared" si="152"/>
        <v>1382.7630242811256</v>
      </c>
      <c r="AI404">
        <f t="shared" si="153"/>
        <v>1914.7273657081669</v>
      </c>
      <c r="AJ404">
        <f t="shared" si="154"/>
        <v>2446.6917071352091</v>
      </c>
      <c r="AO404" t="e">
        <f>_xlfn.CONCAT(A404," ",B404," ",C404," ",#REF!," ",E404," ",F404," ",G404," ",H404," ",I404," ",N404," ",O404," ",P404," ",Q404," ",R404," ",AE404," ",AF404," ",AG404," ",AH404," ",AI404," ",AJ404)</f>
        <v>#REF!</v>
      </c>
    </row>
    <row r="405" spans="1:41" x14ac:dyDescent="0.35">
      <c r="A405" s="1" t="s">
        <v>26</v>
      </c>
      <c r="B405" s="1">
        <v>2021</v>
      </c>
      <c r="C405" s="1">
        <v>7</v>
      </c>
      <c r="D405" s="15">
        <v>212</v>
      </c>
      <c r="E405" s="15">
        <v>2</v>
      </c>
      <c r="F405" s="15">
        <v>7</v>
      </c>
      <c r="G405" s="4">
        <v>160</v>
      </c>
      <c r="H405" s="1" t="s">
        <v>16</v>
      </c>
      <c r="I405" s="1" t="s">
        <v>30</v>
      </c>
      <c r="J405" s="7" t="s">
        <v>14</v>
      </c>
      <c r="K405" s="7" t="str">
        <f t="shared" si="141"/>
        <v>.</v>
      </c>
      <c r="L405" s="7" t="str">
        <f t="shared" si="142"/>
        <v>.</v>
      </c>
      <c r="M405" s="7" t="s">
        <v>17</v>
      </c>
      <c r="N405" s="1">
        <v>0</v>
      </c>
      <c r="O405" s="1" t="s">
        <v>14</v>
      </c>
      <c r="P405" s="1" t="s">
        <v>14</v>
      </c>
      <c r="Q405" s="1">
        <v>90.444983325052362</v>
      </c>
      <c r="R405" s="1">
        <v>6082.4251286097715</v>
      </c>
      <c r="S405" s="15">
        <f t="shared" si="143"/>
        <v>70.86</v>
      </c>
      <c r="T405" s="7">
        <f t="shared" si="144"/>
        <v>175.02</v>
      </c>
      <c r="U405">
        <f t="shared" si="145"/>
        <v>42</v>
      </c>
      <c r="V405">
        <f t="shared" si="146"/>
        <v>103.74</v>
      </c>
      <c r="W405">
        <f t="shared" si="147"/>
        <v>112.86</v>
      </c>
      <c r="X405">
        <f t="shared" si="148"/>
        <v>278.76</v>
      </c>
      <c r="Y405">
        <f t="shared" si="135"/>
        <v>814.00484992547126</v>
      </c>
      <c r="Z405">
        <f t="shared" si="136"/>
        <v>1085.3397999006283</v>
      </c>
      <c r="AA405">
        <f t="shared" si="137"/>
        <v>1356.6747498757854</v>
      </c>
      <c r="AB405">
        <f t="shared" si="138"/>
        <v>2007.2002924412247</v>
      </c>
      <c r="AC405">
        <f t="shared" si="139"/>
        <v>2676.2670565882995</v>
      </c>
      <c r="AD405">
        <f t="shared" si="140"/>
        <v>3345.3338207353745</v>
      </c>
      <c r="AE405">
        <f t="shared" si="149"/>
        <v>727.7148499254713</v>
      </c>
      <c r="AF405">
        <f t="shared" si="150"/>
        <v>999.04979990062839</v>
      </c>
      <c r="AG405">
        <f t="shared" si="151"/>
        <v>1270.3847498757855</v>
      </c>
      <c r="AH405">
        <f t="shared" si="152"/>
        <v>1794.0702924412249</v>
      </c>
      <c r="AI405">
        <f t="shared" si="153"/>
        <v>2463.1370565882994</v>
      </c>
      <c r="AJ405">
        <f t="shared" si="154"/>
        <v>3132.2038207353744</v>
      </c>
      <c r="AO405" t="e">
        <f>_xlfn.CONCAT(A405," ",B405," ",C405," ",#REF!," ",E405," ",F405," ",G405," ",H405," ",I405," ",N405," ",O405," ",P405," ",Q405," ",R405," ",AE405," ",AF405," ",AG405," ",AH405," ",AI405," ",AJ405)</f>
        <v>#REF!</v>
      </c>
    </row>
    <row r="406" spans="1:41" x14ac:dyDescent="0.35">
      <c r="A406" s="1" t="s">
        <v>26</v>
      </c>
      <c r="B406" s="1">
        <v>2021</v>
      </c>
      <c r="C406" s="1">
        <v>7</v>
      </c>
      <c r="D406" s="15">
        <v>213</v>
      </c>
      <c r="E406" s="15">
        <v>2</v>
      </c>
      <c r="F406" s="15">
        <v>3</v>
      </c>
      <c r="G406" s="4">
        <v>100</v>
      </c>
      <c r="H406" s="1" t="s">
        <v>16</v>
      </c>
      <c r="I406" s="1" t="s">
        <v>30</v>
      </c>
      <c r="J406" s="7" t="s">
        <v>14</v>
      </c>
      <c r="K406" s="7" t="str">
        <f t="shared" si="141"/>
        <v>.</v>
      </c>
      <c r="L406" s="7" t="str">
        <f t="shared" si="142"/>
        <v>.</v>
      </c>
      <c r="M406" s="7" t="s">
        <v>17</v>
      </c>
      <c r="N406" s="1">
        <v>0</v>
      </c>
      <c r="O406" s="1" t="s">
        <v>14</v>
      </c>
      <c r="P406" s="1" t="s">
        <v>14</v>
      </c>
      <c r="Q406" s="1">
        <v>74.278572245584513</v>
      </c>
      <c r="R406" s="1">
        <v>4995.2339835155581</v>
      </c>
      <c r="S406" s="15">
        <f t="shared" si="143"/>
        <v>44.29</v>
      </c>
      <c r="T406" s="7">
        <f t="shared" si="144"/>
        <v>109.39</v>
      </c>
      <c r="U406">
        <f t="shared" si="145"/>
        <v>42</v>
      </c>
      <c r="V406">
        <f t="shared" si="146"/>
        <v>103.74</v>
      </c>
      <c r="W406">
        <f t="shared" si="147"/>
        <v>86.289999999999992</v>
      </c>
      <c r="X406">
        <f t="shared" si="148"/>
        <v>213.13</v>
      </c>
      <c r="Y406">
        <f t="shared" si="135"/>
        <v>668.50715021026065</v>
      </c>
      <c r="Z406">
        <f t="shared" si="136"/>
        <v>891.34286694701416</v>
      </c>
      <c r="AA406">
        <f t="shared" si="137"/>
        <v>1114.1785836837678</v>
      </c>
      <c r="AB406">
        <f t="shared" si="138"/>
        <v>1648.4272145601342</v>
      </c>
      <c r="AC406">
        <f t="shared" si="139"/>
        <v>2197.9029527468456</v>
      </c>
      <c r="AD406">
        <f t="shared" si="140"/>
        <v>2747.3786909335572</v>
      </c>
      <c r="AE406">
        <f t="shared" si="149"/>
        <v>582.21715021026068</v>
      </c>
      <c r="AF406">
        <f t="shared" si="150"/>
        <v>805.05286694701419</v>
      </c>
      <c r="AG406">
        <f t="shared" si="151"/>
        <v>1027.8885836837678</v>
      </c>
      <c r="AH406">
        <f t="shared" si="152"/>
        <v>1435.2972145601343</v>
      </c>
      <c r="AI406">
        <f t="shared" si="153"/>
        <v>1984.7729527468455</v>
      </c>
      <c r="AJ406">
        <f t="shared" si="154"/>
        <v>2534.2486909335571</v>
      </c>
      <c r="AO406" t="e">
        <f>_xlfn.CONCAT(A406," ",B406," ",C406," ",#REF!," ",E406," ",F406," ",G406," ",H406," ",I406," ",N406," ",O406," ",P406," ",Q406," ",R406," ",AE406," ",AF406," ",AG406," ",AH406," ",AI406," ",AJ406)</f>
        <v>#REF!</v>
      </c>
    </row>
    <row r="407" spans="1:41" x14ac:dyDescent="0.35">
      <c r="A407" s="1" t="s">
        <v>26</v>
      </c>
      <c r="B407" s="1">
        <v>2021</v>
      </c>
      <c r="C407" s="1">
        <v>7</v>
      </c>
      <c r="D407" s="15">
        <v>214</v>
      </c>
      <c r="E407" s="15">
        <v>2</v>
      </c>
      <c r="F407" s="15">
        <v>6</v>
      </c>
      <c r="G407" s="4">
        <v>160</v>
      </c>
      <c r="H407" s="1" t="s">
        <v>16</v>
      </c>
      <c r="I407" s="1" t="s">
        <v>29</v>
      </c>
      <c r="J407" s="7" t="s">
        <v>14</v>
      </c>
      <c r="K407" s="7" t="str">
        <f t="shared" si="141"/>
        <v>.</v>
      </c>
      <c r="L407" s="7" t="str">
        <f t="shared" si="142"/>
        <v>.</v>
      </c>
      <c r="M407" s="7" t="s">
        <v>14</v>
      </c>
      <c r="N407" s="1">
        <v>0</v>
      </c>
      <c r="O407" s="1" t="s">
        <v>14</v>
      </c>
      <c r="P407" s="1" t="s">
        <v>14</v>
      </c>
      <c r="Q407" s="1">
        <v>81.653317592051437</v>
      </c>
      <c r="R407" s="1">
        <v>5491.1856080654588</v>
      </c>
      <c r="S407" s="15">
        <f t="shared" si="143"/>
        <v>70.86</v>
      </c>
      <c r="T407" s="7">
        <f t="shared" si="144"/>
        <v>175.02</v>
      </c>
      <c r="U407">
        <f t="shared" si="145"/>
        <v>42</v>
      </c>
      <c r="V407">
        <f t="shared" si="146"/>
        <v>103.74</v>
      </c>
      <c r="W407">
        <f t="shared" si="147"/>
        <v>112.86</v>
      </c>
      <c r="X407">
        <f t="shared" si="148"/>
        <v>278.76</v>
      </c>
      <c r="Y407">
        <f t="shared" si="135"/>
        <v>734.87985832846289</v>
      </c>
      <c r="Z407">
        <f t="shared" si="136"/>
        <v>979.83981110461718</v>
      </c>
      <c r="AA407">
        <f t="shared" si="137"/>
        <v>1224.7997638807715</v>
      </c>
      <c r="AB407">
        <f t="shared" si="138"/>
        <v>1812.0912506616014</v>
      </c>
      <c r="AC407">
        <f t="shared" si="139"/>
        <v>2416.1216675488017</v>
      </c>
      <c r="AD407">
        <f t="shared" si="140"/>
        <v>3020.1520844360025</v>
      </c>
      <c r="AE407">
        <f t="shared" si="149"/>
        <v>648.58985832846292</v>
      </c>
      <c r="AF407">
        <f t="shared" si="150"/>
        <v>893.54981110461722</v>
      </c>
      <c r="AG407">
        <f t="shared" si="151"/>
        <v>1138.5097638807715</v>
      </c>
      <c r="AH407">
        <f t="shared" si="152"/>
        <v>1598.9612506616013</v>
      </c>
      <c r="AI407">
        <f t="shared" si="153"/>
        <v>2202.9916675488016</v>
      </c>
      <c r="AJ407">
        <f t="shared" si="154"/>
        <v>2807.0220844360024</v>
      </c>
      <c r="AO407" t="e">
        <f>_xlfn.CONCAT(A407," ",B407," ",C407," ",#REF!," ",E407," ",F407," ",G407," ",H407," ",I407," ",N407," ",O407," ",P407," ",Q407," ",R407," ",AE407," ",AF407," ",AG407," ",AH407," ",AI407," ",AJ407)</f>
        <v>#REF!</v>
      </c>
    </row>
    <row r="408" spans="1:41" x14ac:dyDescent="0.35">
      <c r="A408" s="1" t="s">
        <v>26</v>
      </c>
      <c r="B408" s="1">
        <v>2021</v>
      </c>
      <c r="C408" s="1">
        <v>7</v>
      </c>
      <c r="D408" s="15">
        <v>215</v>
      </c>
      <c r="E408" s="15">
        <v>2</v>
      </c>
      <c r="F408" s="15">
        <v>2</v>
      </c>
      <c r="G408" s="4">
        <v>100</v>
      </c>
      <c r="H408" s="1" t="s">
        <v>16</v>
      </c>
      <c r="I408" s="1" t="s">
        <v>29</v>
      </c>
      <c r="J408" s="7" t="s">
        <v>14</v>
      </c>
      <c r="K408" s="7" t="str">
        <f t="shared" si="141"/>
        <v>.</v>
      </c>
      <c r="L408" s="7" t="str">
        <f t="shared" si="142"/>
        <v>.</v>
      </c>
      <c r="M408" s="7" t="s">
        <v>14</v>
      </c>
      <c r="N408" s="1">
        <v>0</v>
      </c>
      <c r="O408" s="1" t="s">
        <v>14</v>
      </c>
      <c r="P408" s="1" t="s">
        <v>14</v>
      </c>
      <c r="Q408" s="1">
        <v>81.667000855245291</v>
      </c>
      <c r="R408" s="1">
        <v>5492.1058075152459</v>
      </c>
      <c r="S408" s="15">
        <f t="shared" si="143"/>
        <v>44.29</v>
      </c>
      <c r="T408" s="7">
        <f t="shared" si="144"/>
        <v>109.39</v>
      </c>
      <c r="U408">
        <f t="shared" si="145"/>
        <v>42</v>
      </c>
      <c r="V408">
        <f t="shared" si="146"/>
        <v>103.74</v>
      </c>
      <c r="W408">
        <f t="shared" si="147"/>
        <v>86.289999999999992</v>
      </c>
      <c r="X408">
        <f t="shared" si="148"/>
        <v>213.13</v>
      </c>
      <c r="Y408">
        <f t="shared" si="135"/>
        <v>735.00300769720764</v>
      </c>
      <c r="Z408">
        <f t="shared" si="136"/>
        <v>980.00401026294344</v>
      </c>
      <c r="AA408">
        <f t="shared" si="137"/>
        <v>1225.0050128286794</v>
      </c>
      <c r="AB408">
        <f t="shared" si="138"/>
        <v>1812.3949164800313</v>
      </c>
      <c r="AC408">
        <f t="shared" si="139"/>
        <v>2416.5265553067084</v>
      </c>
      <c r="AD408">
        <f t="shared" si="140"/>
        <v>3020.6581941333857</v>
      </c>
      <c r="AE408">
        <f t="shared" si="149"/>
        <v>648.71300769720767</v>
      </c>
      <c r="AF408">
        <f t="shared" si="150"/>
        <v>893.71401026294348</v>
      </c>
      <c r="AG408">
        <f t="shared" si="151"/>
        <v>1138.7150128286794</v>
      </c>
      <c r="AH408">
        <f t="shared" si="152"/>
        <v>1599.2649164800314</v>
      </c>
      <c r="AI408">
        <f t="shared" si="153"/>
        <v>2203.3965553067083</v>
      </c>
      <c r="AJ408">
        <f t="shared" si="154"/>
        <v>2807.5281941333856</v>
      </c>
      <c r="AO408" t="e">
        <f>_xlfn.CONCAT(A408," ",B408," ",C408," ",#REF!," ",E408," ",F408," ",G408," ",H408," ",I408," ",N408," ",O408," ",P408," ",Q408," ",R408," ",AE408," ",AF408," ",AG408," ",AH408," ",AI408," ",AJ408)</f>
        <v>#REF!</v>
      </c>
    </row>
    <row r="409" spans="1:41" x14ac:dyDescent="0.35">
      <c r="A409" s="1" t="s">
        <v>26</v>
      </c>
      <c r="B409" s="1">
        <v>2021</v>
      </c>
      <c r="C409" s="1">
        <v>7</v>
      </c>
      <c r="D409" s="15">
        <v>216</v>
      </c>
      <c r="E409" s="15">
        <v>2</v>
      </c>
      <c r="F409" s="15">
        <v>16</v>
      </c>
      <c r="G409" s="4">
        <v>160</v>
      </c>
      <c r="H409" s="1" t="s">
        <v>17</v>
      </c>
      <c r="I409" s="1" t="s">
        <v>28</v>
      </c>
      <c r="J409" s="7">
        <v>110</v>
      </c>
      <c r="K409" s="7">
        <f t="shared" si="141"/>
        <v>239.13043478260869</v>
      </c>
      <c r="L409" s="7">
        <f t="shared" si="142"/>
        <v>268.47826086956519</v>
      </c>
      <c r="M409" s="7" t="s">
        <v>14</v>
      </c>
      <c r="N409" s="1">
        <v>0</v>
      </c>
      <c r="O409" s="1" t="s">
        <v>14</v>
      </c>
      <c r="P409" s="1" t="s">
        <v>14</v>
      </c>
      <c r="Q409" s="1">
        <v>76.439225866953365</v>
      </c>
      <c r="R409" s="1">
        <v>5140.5379395526134</v>
      </c>
      <c r="S409" s="15">
        <f t="shared" si="143"/>
        <v>70.86</v>
      </c>
      <c r="T409" s="7">
        <f t="shared" si="144"/>
        <v>175.02</v>
      </c>
      <c r="U409">
        <f t="shared" si="145"/>
        <v>17.875</v>
      </c>
      <c r="V409">
        <f t="shared" si="146"/>
        <v>44.15</v>
      </c>
      <c r="W409">
        <f t="shared" si="147"/>
        <v>88.734999999999999</v>
      </c>
      <c r="X409">
        <f t="shared" si="148"/>
        <v>219.17000000000002</v>
      </c>
      <c r="Y409">
        <f t="shared" si="135"/>
        <v>687.95303280258031</v>
      </c>
      <c r="Z409">
        <f t="shared" si="136"/>
        <v>917.27071040344038</v>
      </c>
      <c r="AA409">
        <f t="shared" si="137"/>
        <v>1146.5883880043004</v>
      </c>
      <c r="AB409">
        <f t="shared" si="138"/>
        <v>1696.3775200523626</v>
      </c>
      <c r="AC409">
        <f t="shared" si="139"/>
        <v>2261.8366934031501</v>
      </c>
      <c r="AD409">
        <f t="shared" si="140"/>
        <v>2827.2958667539374</v>
      </c>
      <c r="AE409">
        <f t="shared" si="149"/>
        <v>601.66303280258035</v>
      </c>
      <c r="AF409">
        <f t="shared" si="150"/>
        <v>830.98071040344041</v>
      </c>
      <c r="AG409">
        <f t="shared" si="151"/>
        <v>1060.2983880043005</v>
      </c>
      <c r="AH409">
        <f t="shared" si="152"/>
        <v>1483.2475200523627</v>
      </c>
      <c r="AI409">
        <f t="shared" si="153"/>
        <v>2048.70669340315</v>
      </c>
      <c r="AJ409">
        <f t="shared" si="154"/>
        <v>2614.1658667539373</v>
      </c>
      <c r="AO409" t="e">
        <f>_xlfn.CONCAT(A409," ",B409," ",C409," ",#REF!," ",E409," ",F409," ",G409," ",H409," ",I409," ",N409," ",O409," ",P409," ",Q409," ",R409," ",AE409," ",AF409," ",AG409," ",AH409," ",AI409," ",AJ409)</f>
        <v>#REF!</v>
      </c>
    </row>
    <row r="410" spans="1:41" x14ac:dyDescent="0.35">
      <c r="A410" s="1" t="s">
        <v>26</v>
      </c>
      <c r="B410" s="1">
        <v>2021</v>
      </c>
      <c r="C410" s="1">
        <v>7</v>
      </c>
      <c r="D410" s="15">
        <v>301</v>
      </c>
      <c r="E410" s="15">
        <v>3</v>
      </c>
      <c r="F410" s="15">
        <v>2</v>
      </c>
      <c r="G410" s="4">
        <v>100</v>
      </c>
      <c r="H410" s="1" t="s">
        <v>16</v>
      </c>
      <c r="I410" s="1" t="s">
        <v>29</v>
      </c>
      <c r="J410" s="7" t="s">
        <v>14</v>
      </c>
      <c r="K410" s="7" t="str">
        <f t="shared" si="141"/>
        <v>.</v>
      </c>
      <c r="L410" s="7" t="str">
        <f t="shared" si="142"/>
        <v>.</v>
      </c>
      <c r="M410" s="7" t="s">
        <v>14</v>
      </c>
      <c r="N410" s="1">
        <v>0</v>
      </c>
      <c r="O410" s="1" t="s">
        <v>14</v>
      </c>
      <c r="P410" s="1" t="s">
        <v>14</v>
      </c>
      <c r="Q410" s="1">
        <v>76.081426369168511</v>
      </c>
      <c r="R410" s="1">
        <v>5116.4759233265822</v>
      </c>
      <c r="S410" s="15">
        <f t="shared" si="143"/>
        <v>44.29</v>
      </c>
      <c r="T410" s="7">
        <f t="shared" si="144"/>
        <v>109.39</v>
      </c>
      <c r="U410">
        <f t="shared" si="145"/>
        <v>42</v>
      </c>
      <c r="V410">
        <f t="shared" si="146"/>
        <v>103.74</v>
      </c>
      <c r="W410">
        <f t="shared" si="147"/>
        <v>86.289999999999992</v>
      </c>
      <c r="X410">
        <f t="shared" si="148"/>
        <v>213.13</v>
      </c>
      <c r="Y410">
        <f t="shared" si="135"/>
        <v>684.73283732251662</v>
      </c>
      <c r="Z410">
        <f t="shared" si="136"/>
        <v>912.97711643002208</v>
      </c>
      <c r="AA410">
        <f t="shared" si="137"/>
        <v>1141.2213955375278</v>
      </c>
      <c r="AB410">
        <f t="shared" si="138"/>
        <v>1688.4370546977723</v>
      </c>
      <c r="AC410">
        <f t="shared" si="139"/>
        <v>2251.2494062636961</v>
      </c>
      <c r="AD410">
        <f t="shared" si="140"/>
        <v>2814.0617578296205</v>
      </c>
      <c r="AE410">
        <f t="shared" si="149"/>
        <v>598.44283732251665</v>
      </c>
      <c r="AF410">
        <f t="shared" si="150"/>
        <v>826.68711643002212</v>
      </c>
      <c r="AG410">
        <f t="shared" si="151"/>
        <v>1054.9313955375278</v>
      </c>
      <c r="AH410">
        <f t="shared" si="152"/>
        <v>1475.3070546977724</v>
      </c>
      <c r="AI410">
        <f t="shared" si="153"/>
        <v>2038.119406263696</v>
      </c>
      <c r="AJ410">
        <f t="shared" si="154"/>
        <v>2600.9317578296204</v>
      </c>
      <c r="AO410" t="e">
        <f>_xlfn.CONCAT(A410," ",B410," ",C410," ",#REF!," ",E410," ",F410," ",G410," ",H410," ",I410," ",N410," ",O410," ",P410," ",Q410," ",R410," ",AE410," ",AF410," ",AG410," ",AH410," ",AI410," ",AJ410)</f>
        <v>#REF!</v>
      </c>
    </row>
    <row r="411" spans="1:41" x14ac:dyDescent="0.35">
      <c r="A411" s="1" t="s">
        <v>26</v>
      </c>
      <c r="B411" s="1">
        <v>2021</v>
      </c>
      <c r="C411" s="1">
        <v>7</v>
      </c>
      <c r="D411" s="15">
        <v>302</v>
      </c>
      <c r="E411" s="15">
        <v>3</v>
      </c>
      <c r="F411" s="15">
        <v>7</v>
      </c>
      <c r="G411" s="4">
        <v>160</v>
      </c>
      <c r="H411" s="1" t="s">
        <v>16</v>
      </c>
      <c r="I411" s="1" t="s">
        <v>30</v>
      </c>
      <c r="J411" s="7" t="s">
        <v>14</v>
      </c>
      <c r="K411" s="7" t="str">
        <f t="shared" si="141"/>
        <v>.</v>
      </c>
      <c r="L411" s="7" t="str">
        <f t="shared" si="142"/>
        <v>.</v>
      </c>
      <c r="M411" s="7" t="s">
        <v>17</v>
      </c>
      <c r="N411" s="1">
        <v>0</v>
      </c>
      <c r="O411" s="1" t="s">
        <v>14</v>
      </c>
      <c r="P411" s="1" t="s">
        <v>14</v>
      </c>
      <c r="Q411" s="1">
        <v>89.420409988109398</v>
      </c>
      <c r="R411" s="1">
        <v>6013.5225717003568</v>
      </c>
      <c r="S411" s="15">
        <f t="shared" si="143"/>
        <v>70.86</v>
      </c>
      <c r="T411" s="7">
        <f t="shared" si="144"/>
        <v>175.02</v>
      </c>
      <c r="U411">
        <f t="shared" si="145"/>
        <v>42</v>
      </c>
      <c r="V411">
        <f t="shared" si="146"/>
        <v>103.74</v>
      </c>
      <c r="W411">
        <f t="shared" si="147"/>
        <v>112.86</v>
      </c>
      <c r="X411">
        <f t="shared" si="148"/>
        <v>278.76</v>
      </c>
      <c r="Y411">
        <f t="shared" si="135"/>
        <v>804.78368989298463</v>
      </c>
      <c r="Z411">
        <f t="shared" si="136"/>
        <v>1073.0449198573128</v>
      </c>
      <c r="AA411">
        <f t="shared" si="137"/>
        <v>1341.3061498216409</v>
      </c>
      <c r="AB411">
        <f t="shared" si="138"/>
        <v>1984.4624486611178</v>
      </c>
      <c r="AC411">
        <f t="shared" si="139"/>
        <v>2645.9499315481571</v>
      </c>
      <c r="AD411">
        <f t="shared" si="140"/>
        <v>3307.4374144351964</v>
      </c>
      <c r="AE411">
        <f t="shared" si="149"/>
        <v>718.49368989298466</v>
      </c>
      <c r="AF411">
        <f t="shared" si="150"/>
        <v>986.75491985731287</v>
      </c>
      <c r="AG411">
        <f t="shared" si="151"/>
        <v>1255.016149821641</v>
      </c>
      <c r="AH411">
        <f t="shared" si="152"/>
        <v>1771.3324486611177</v>
      </c>
      <c r="AI411">
        <f t="shared" si="153"/>
        <v>2432.819931548157</v>
      </c>
      <c r="AJ411">
        <f t="shared" si="154"/>
        <v>3094.3074144351963</v>
      </c>
      <c r="AO411" t="e">
        <f>_xlfn.CONCAT(A411," ",B411," ",C411," ",#REF!," ",E411," ",F411," ",G411," ",H411," ",I411," ",N411," ",O411," ",P411," ",Q411," ",R411," ",AE411," ",AF411," ",AG411," ",AH411," ",AI411," ",AJ411)</f>
        <v>#REF!</v>
      </c>
    </row>
    <row r="412" spans="1:41" x14ac:dyDescent="0.35">
      <c r="A412" s="1" t="s">
        <v>26</v>
      </c>
      <c r="B412" s="1">
        <v>2021</v>
      </c>
      <c r="C412" s="1">
        <v>7</v>
      </c>
      <c r="D412" s="7">
        <v>303</v>
      </c>
      <c r="E412" s="7">
        <v>3</v>
      </c>
      <c r="F412" s="1">
        <v>3</v>
      </c>
      <c r="G412" s="4">
        <v>100</v>
      </c>
      <c r="H412" s="1" t="s">
        <v>16</v>
      </c>
      <c r="I412" s="1" t="s">
        <v>30</v>
      </c>
      <c r="J412" s="7" t="s">
        <v>14</v>
      </c>
      <c r="K412" s="7" t="str">
        <f t="shared" si="141"/>
        <v>.</v>
      </c>
      <c r="L412" s="7" t="str">
        <f t="shared" si="142"/>
        <v>.</v>
      </c>
      <c r="M412" s="7" t="s">
        <v>17</v>
      </c>
      <c r="N412" s="1">
        <v>0</v>
      </c>
      <c r="O412" s="1" t="s">
        <v>14</v>
      </c>
      <c r="P412" s="1" t="s">
        <v>14</v>
      </c>
      <c r="Q412" s="1">
        <v>78.742852764094138</v>
      </c>
      <c r="R412" s="1">
        <v>5295.4568483853309</v>
      </c>
      <c r="S412" s="15">
        <f t="shared" si="143"/>
        <v>44.29</v>
      </c>
      <c r="T412" s="7">
        <f t="shared" si="144"/>
        <v>109.39</v>
      </c>
      <c r="U412">
        <f t="shared" si="145"/>
        <v>42</v>
      </c>
      <c r="V412">
        <f t="shared" si="146"/>
        <v>103.74</v>
      </c>
      <c r="W412">
        <f t="shared" si="147"/>
        <v>86.289999999999992</v>
      </c>
      <c r="X412">
        <f t="shared" si="148"/>
        <v>213.13</v>
      </c>
      <c r="Y412">
        <f t="shared" si="135"/>
        <v>708.6856748768472</v>
      </c>
      <c r="Z412">
        <f t="shared" si="136"/>
        <v>944.9142331691296</v>
      </c>
      <c r="AA412">
        <f t="shared" si="137"/>
        <v>1181.1427914614121</v>
      </c>
      <c r="AB412">
        <f t="shared" si="138"/>
        <v>1747.5007599671592</v>
      </c>
      <c r="AC412">
        <f t="shared" si="139"/>
        <v>2330.0010132895454</v>
      </c>
      <c r="AD412">
        <f t="shared" si="140"/>
        <v>2912.5012666119324</v>
      </c>
      <c r="AE412">
        <f t="shared" si="149"/>
        <v>622.39567487684724</v>
      </c>
      <c r="AF412">
        <f t="shared" si="150"/>
        <v>858.62423316912964</v>
      </c>
      <c r="AG412">
        <f t="shared" si="151"/>
        <v>1094.8527914614122</v>
      </c>
      <c r="AH412">
        <f t="shared" si="152"/>
        <v>1534.3707599671593</v>
      </c>
      <c r="AI412">
        <f t="shared" si="153"/>
        <v>2116.8710132895453</v>
      </c>
      <c r="AJ412">
        <f t="shared" si="154"/>
        <v>2699.3712666119322</v>
      </c>
      <c r="AO412" t="e">
        <f>_xlfn.CONCAT(A412," ",B412," ",C412," ",#REF!," ",E412," ",F412," ",G412," ",H412," ",I412," ",N412," ",O412," ",P412," ",Q412," ",R412," ",AE412," ",AF412," ",AG412," ",AH412," ",AI412," ",AJ412)</f>
        <v>#REF!</v>
      </c>
    </row>
    <row r="413" spans="1:41" x14ac:dyDescent="0.35">
      <c r="A413" s="1" t="s">
        <v>26</v>
      </c>
      <c r="B413" s="1">
        <v>2021</v>
      </c>
      <c r="C413" s="1">
        <v>7</v>
      </c>
      <c r="D413" s="7">
        <v>304</v>
      </c>
      <c r="E413" s="7">
        <v>3</v>
      </c>
      <c r="F413" s="1">
        <v>16</v>
      </c>
      <c r="G413" s="4">
        <v>160</v>
      </c>
      <c r="H413" s="1" t="s">
        <v>17</v>
      </c>
      <c r="I413" s="1" t="s">
        <v>28</v>
      </c>
      <c r="J413" s="7">
        <v>110</v>
      </c>
      <c r="K413" s="7">
        <f t="shared" si="141"/>
        <v>239.13043478260869</v>
      </c>
      <c r="L413" s="7">
        <f t="shared" si="142"/>
        <v>268.47826086956519</v>
      </c>
      <c r="M413" s="7" t="s">
        <v>14</v>
      </c>
      <c r="N413" s="1">
        <v>0</v>
      </c>
      <c r="O413" s="1" t="s">
        <v>14</v>
      </c>
      <c r="P413" s="1" t="s">
        <v>14</v>
      </c>
      <c r="Q413" s="1">
        <v>84.475131303429251</v>
      </c>
      <c r="R413" s="1">
        <v>5680.9525801556174</v>
      </c>
      <c r="S413" s="15">
        <f t="shared" si="143"/>
        <v>70.86</v>
      </c>
      <c r="T413" s="7">
        <f t="shared" si="144"/>
        <v>175.02</v>
      </c>
      <c r="U413">
        <f t="shared" si="145"/>
        <v>17.875</v>
      </c>
      <c r="V413">
        <f t="shared" si="146"/>
        <v>44.15</v>
      </c>
      <c r="W413">
        <f t="shared" si="147"/>
        <v>88.734999999999999</v>
      </c>
      <c r="X413">
        <f t="shared" si="148"/>
        <v>219.17000000000002</v>
      </c>
      <c r="Y413">
        <f t="shared" si="135"/>
        <v>760.2761817308633</v>
      </c>
      <c r="Z413">
        <f t="shared" si="136"/>
        <v>1013.7015756411511</v>
      </c>
      <c r="AA413">
        <f t="shared" si="137"/>
        <v>1267.1269695514388</v>
      </c>
      <c r="AB413">
        <f t="shared" si="138"/>
        <v>1874.7143514513539</v>
      </c>
      <c r="AC413">
        <f t="shared" si="139"/>
        <v>2499.6191352684718</v>
      </c>
      <c r="AD413">
        <f t="shared" si="140"/>
        <v>3124.52391908559</v>
      </c>
      <c r="AE413">
        <f t="shared" si="149"/>
        <v>673.98618173086334</v>
      </c>
      <c r="AF413">
        <f t="shared" si="150"/>
        <v>927.4115756411511</v>
      </c>
      <c r="AG413">
        <f t="shared" si="151"/>
        <v>1180.8369695514389</v>
      </c>
      <c r="AH413">
        <f t="shared" si="152"/>
        <v>1661.584351451354</v>
      </c>
      <c r="AI413">
        <f t="shared" si="153"/>
        <v>2286.4891352684717</v>
      </c>
      <c r="AJ413">
        <f t="shared" si="154"/>
        <v>2911.3939190855899</v>
      </c>
      <c r="AO413" t="e">
        <f>_xlfn.CONCAT(A413," ",B413," ",C413," ",#REF!," ",E413," ",F413," ",G413," ",H413," ",I413," ",N413," ",O413," ",P413," ",Q413," ",R413," ",AE413," ",AF413," ",AG413," ",AH413," ",AI413," ",AJ413)</f>
        <v>#REF!</v>
      </c>
    </row>
    <row r="414" spans="1:41" x14ac:dyDescent="0.35">
      <c r="A414" s="1" t="s">
        <v>26</v>
      </c>
      <c r="B414" s="1">
        <v>2021</v>
      </c>
      <c r="C414" s="1">
        <v>7</v>
      </c>
      <c r="D414" s="1">
        <v>305</v>
      </c>
      <c r="E414" s="7">
        <v>3</v>
      </c>
      <c r="F414" s="1">
        <v>11</v>
      </c>
      <c r="G414" s="4">
        <v>100</v>
      </c>
      <c r="H414" s="1" t="s">
        <v>17</v>
      </c>
      <c r="I414" s="1" t="s">
        <v>30</v>
      </c>
      <c r="J414" s="7">
        <v>110</v>
      </c>
      <c r="K414" s="7">
        <f t="shared" si="141"/>
        <v>239.13043478260869</v>
      </c>
      <c r="L414" s="7">
        <f t="shared" si="142"/>
        <v>268.47826086956519</v>
      </c>
      <c r="M414" s="7" t="s">
        <v>17</v>
      </c>
      <c r="N414" s="1">
        <v>0</v>
      </c>
      <c r="O414" s="1" t="s">
        <v>14</v>
      </c>
      <c r="P414" s="1" t="s">
        <v>14</v>
      </c>
      <c r="Q414" s="1">
        <v>84.638434727050722</v>
      </c>
      <c r="R414" s="1">
        <v>5691.9347353941612</v>
      </c>
      <c r="S414" s="15">
        <f t="shared" si="143"/>
        <v>44.29</v>
      </c>
      <c r="T414" s="7">
        <f t="shared" si="144"/>
        <v>109.39</v>
      </c>
      <c r="U414">
        <f t="shared" si="145"/>
        <v>42</v>
      </c>
      <c r="V414">
        <f t="shared" si="146"/>
        <v>103.74</v>
      </c>
      <c r="W414">
        <f t="shared" si="147"/>
        <v>86.289999999999992</v>
      </c>
      <c r="X414">
        <f t="shared" si="148"/>
        <v>213.13</v>
      </c>
      <c r="Y414">
        <f t="shared" si="135"/>
        <v>761.74591254345648</v>
      </c>
      <c r="Z414">
        <f t="shared" si="136"/>
        <v>1015.6612167246087</v>
      </c>
      <c r="AA414">
        <f t="shared" si="137"/>
        <v>1269.5765209057608</v>
      </c>
      <c r="AB414">
        <f t="shared" si="138"/>
        <v>1878.3384626800732</v>
      </c>
      <c r="AC414">
        <f t="shared" si="139"/>
        <v>2504.4512835734308</v>
      </c>
      <c r="AD414">
        <f t="shared" si="140"/>
        <v>3130.5641044667891</v>
      </c>
      <c r="AE414">
        <f t="shared" si="149"/>
        <v>675.45591254345652</v>
      </c>
      <c r="AF414">
        <f t="shared" si="150"/>
        <v>929.37121672460876</v>
      </c>
      <c r="AG414">
        <f t="shared" si="151"/>
        <v>1183.2865209057609</v>
      </c>
      <c r="AH414">
        <f t="shared" si="152"/>
        <v>1665.2084626800734</v>
      </c>
      <c r="AI414">
        <f t="shared" si="153"/>
        <v>2291.3212835734307</v>
      </c>
      <c r="AJ414">
        <f t="shared" si="154"/>
        <v>2917.434104466789</v>
      </c>
      <c r="AO414" t="e">
        <f>_xlfn.CONCAT(A414," ",B414," ",C414," ",#REF!," ",E414," ",F414," ",G414," ",H414," ",I414," ",N414," ",O414," ",P414," ",Q414," ",R414," ",AE414," ",AF414," ",AG414," ",AH414," ",AI414," ",AJ414)</f>
        <v>#REF!</v>
      </c>
    </row>
    <row r="415" spans="1:41" x14ac:dyDescent="0.35">
      <c r="A415" s="1" t="s">
        <v>26</v>
      </c>
      <c r="B415" s="1">
        <v>2021</v>
      </c>
      <c r="C415" s="1">
        <v>7</v>
      </c>
      <c r="D415" s="1">
        <v>306</v>
      </c>
      <c r="E415" s="7">
        <v>3</v>
      </c>
      <c r="F415" s="1">
        <v>6</v>
      </c>
      <c r="G415" s="4">
        <v>160</v>
      </c>
      <c r="H415" s="1" t="s">
        <v>16</v>
      </c>
      <c r="I415" s="1" t="s">
        <v>29</v>
      </c>
      <c r="J415" s="7" t="s">
        <v>14</v>
      </c>
      <c r="K415" s="7" t="str">
        <f t="shared" si="141"/>
        <v>.</v>
      </c>
      <c r="L415" s="7" t="str">
        <f t="shared" si="142"/>
        <v>.</v>
      </c>
      <c r="M415" s="7" t="s">
        <v>14</v>
      </c>
      <c r="N415" s="1">
        <v>0</v>
      </c>
      <c r="O415" s="1" t="s">
        <v>14</v>
      </c>
      <c r="P415" s="1" t="s">
        <v>14</v>
      </c>
      <c r="Q415" s="1">
        <v>89.583738406658739</v>
      </c>
      <c r="R415" s="1">
        <v>6024.5064078477999</v>
      </c>
      <c r="S415" s="15">
        <f t="shared" si="143"/>
        <v>70.86</v>
      </c>
      <c r="T415" s="7">
        <f t="shared" si="144"/>
        <v>175.02</v>
      </c>
      <c r="U415">
        <f t="shared" si="145"/>
        <v>42</v>
      </c>
      <c r="V415">
        <f t="shared" si="146"/>
        <v>103.74</v>
      </c>
      <c r="W415">
        <f t="shared" si="147"/>
        <v>112.86</v>
      </c>
      <c r="X415">
        <f t="shared" si="148"/>
        <v>278.76</v>
      </c>
      <c r="Y415">
        <f t="shared" si="135"/>
        <v>806.25364565992868</v>
      </c>
      <c r="Z415">
        <f t="shared" si="136"/>
        <v>1075.0048608799048</v>
      </c>
      <c r="AA415">
        <f t="shared" si="137"/>
        <v>1343.7560760998811</v>
      </c>
      <c r="AB415">
        <f t="shared" si="138"/>
        <v>1988.087114589774</v>
      </c>
      <c r="AC415">
        <f t="shared" si="139"/>
        <v>2650.7828194530321</v>
      </c>
      <c r="AD415">
        <f t="shared" si="140"/>
        <v>3313.4785243162901</v>
      </c>
      <c r="AE415">
        <f t="shared" si="149"/>
        <v>719.96364565992872</v>
      </c>
      <c r="AF415">
        <f t="shared" si="150"/>
        <v>988.71486087990479</v>
      </c>
      <c r="AG415">
        <f t="shared" si="151"/>
        <v>1257.4660760998811</v>
      </c>
      <c r="AH415">
        <f t="shared" si="152"/>
        <v>1774.9571145897739</v>
      </c>
      <c r="AI415">
        <f t="shared" si="153"/>
        <v>2437.652819453032</v>
      </c>
      <c r="AJ415">
        <f t="shared" si="154"/>
        <v>3100.34852431629</v>
      </c>
      <c r="AO415" t="e">
        <f>_xlfn.CONCAT(A415," ",B415," ",C415," ",#REF!," ",E415," ",F415," ",G415," ",H415," ",I415," ",N415," ",O415," ",P415," ",Q415," ",R415," ",AE415," ",AF415," ",AG415," ",AH415," ",AI415," ",AJ415)</f>
        <v>#REF!</v>
      </c>
    </row>
    <row r="416" spans="1:41" x14ac:dyDescent="0.35">
      <c r="A416" s="1" t="s">
        <v>26</v>
      </c>
      <c r="B416" s="1">
        <v>2021</v>
      </c>
      <c r="C416" s="1">
        <v>7</v>
      </c>
      <c r="D416" s="1">
        <v>307</v>
      </c>
      <c r="E416" s="7">
        <v>3</v>
      </c>
      <c r="F416" s="1">
        <v>9</v>
      </c>
      <c r="G416" s="4">
        <v>100</v>
      </c>
      <c r="H416" s="1" t="s">
        <v>17</v>
      </c>
      <c r="I416" s="1" t="s">
        <v>27</v>
      </c>
      <c r="J416" s="7">
        <v>110</v>
      </c>
      <c r="K416" s="7">
        <f t="shared" si="141"/>
        <v>239.13043478260869</v>
      </c>
      <c r="L416" s="7">
        <f t="shared" si="142"/>
        <v>268.47826086956519</v>
      </c>
      <c r="M416" s="7" t="s">
        <v>14</v>
      </c>
      <c r="N416" s="1">
        <v>0</v>
      </c>
      <c r="O416" s="1" t="s">
        <v>14</v>
      </c>
      <c r="P416" s="1" t="s">
        <v>14</v>
      </c>
      <c r="Q416" s="1">
        <v>85.487406420927655</v>
      </c>
      <c r="R416" s="1">
        <v>5749.0280818073852</v>
      </c>
      <c r="S416" s="15">
        <f t="shared" si="143"/>
        <v>44.29</v>
      </c>
      <c r="T416" s="7">
        <f t="shared" si="144"/>
        <v>109.39</v>
      </c>
      <c r="U416">
        <f t="shared" si="145"/>
        <v>0</v>
      </c>
      <c r="V416">
        <f t="shared" si="146"/>
        <v>0</v>
      </c>
      <c r="W416">
        <f t="shared" si="147"/>
        <v>44.29</v>
      </c>
      <c r="X416">
        <f t="shared" si="148"/>
        <v>109.39</v>
      </c>
      <c r="Y416">
        <f t="shared" si="135"/>
        <v>769.38665778834888</v>
      </c>
      <c r="Z416">
        <f t="shared" si="136"/>
        <v>1025.8488770511319</v>
      </c>
      <c r="AA416">
        <f t="shared" si="137"/>
        <v>1282.3110963139147</v>
      </c>
      <c r="AB416">
        <f t="shared" si="138"/>
        <v>1897.1792669964373</v>
      </c>
      <c r="AC416">
        <f t="shared" si="139"/>
        <v>2529.5723559952494</v>
      </c>
      <c r="AD416">
        <f t="shared" si="140"/>
        <v>3161.9654449940622</v>
      </c>
      <c r="AE416">
        <f t="shared" si="149"/>
        <v>683.09665778834892</v>
      </c>
      <c r="AF416">
        <f t="shared" si="150"/>
        <v>939.55887705113196</v>
      </c>
      <c r="AG416">
        <f t="shared" si="151"/>
        <v>1196.0210963139148</v>
      </c>
      <c r="AH416">
        <f t="shared" si="152"/>
        <v>1684.0492669964374</v>
      </c>
      <c r="AI416">
        <f t="shared" si="153"/>
        <v>2316.4423559952493</v>
      </c>
      <c r="AJ416">
        <f t="shared" si="154"/>
        <v>2948.8354449940621</v>
      </c>
      <c r="AO416" t="e">
        <f>_xlfn.CONCAT(A416," ",B416," ",C416," ",#REF!," ",E416," ",F416," ",G416," ",H416," ",I416," ",N416," ",O416," ",P416," ",Q416," ",R416," ",AE416," ",AF416," ",AG416," ",AH416," ",AI416," ",AJ416)</f>
        <v>#REF!</v>
      </c>
    </row>
    <row r="417" spans="1:41" x14ac:dyDescent="0.35">
      <c r="A417" s="1" t="s">
        <v>26</v>
      </c>
      <c r="B417" s="1">
        <v>2021</v>
      </c>
      <c r="C417" s="1">
        <v>7</v>
      </c>
      <c r="D417" s="1">
        <v>308</v>
      </c>
      <c r="E417" s="7">
        <v>3</v>
      </c>
      <c r="F417" s="1">
        <v>14</v>
      </c>
      <c r="G417" s="4">
        <v>160</v>
      </c>
      <c r="H417" s="1" t="s">
        <v>17</v>
      </c>
      <c r="I417" s="1" t="s">
        <v>29</v>
      </c>
      <c r="J417" s="7">
        <v>110</v>
      </c>
      <c r="K417" s="7">
        <f t="shared" si="141"/>
        <v>239.13043478260869</v>
      </c>
      <c r="L417" s="7">
        <f t="shared" si="142"/>
        <v>268.47826086956519</v>
      </c>
      <c r="M417" s="7" t="s">
        <v>14</v>
      </c>
      <c r="N417" s="1">
        <v>0</v>
      </c>
      <c r="O417" s="1" t="s">
        <v>14</v>
      </c>
      <c r="P417" s="1" t="s">
        <v>14</v>
      </c>
      <c r="Q417" s="1">
        <v>86.172430439952436</v>
      </c>
      <c r="R417" s="1">
        <v>5795.0959470868011</v>
      </c>
      <c r="S417" s="15">
        <f t="shared" si="143"/>
        <v>70.86</v>
      </c>
      <c r="T417" s="7">
        <f t="shared" si="144"/>
        <v>175.02</v>
      </c>
      <c r="U417">
        <f t="shared" si="145"/>
        <v>42</v>
      </c>
      <c r="V417">
        <f t="shared" si="146"/>
        <v>103.74</v>
      </c>
      <c r="W417">
        <f t="shared" si="147"/>
        <v>112.86</v>
      </c>
      <c r="X417">
        <f t="shared" si="148"/>
        <v>278.76</v>
      </c>
      <c r="Y417">
        <f t="shared" si="135"/>
        <v>775.55187395957194</v>
      </c>
      <c r="Z417">
        <f t="shared" si="136"/>
        <v>1034.0691652794292</v>
      </c>
      <c r="AA417">
        <f t="shared" si="137"/>
        <v>1292.5864565992865</v>
      </c>
      <c r="AB417">
        <f t="shared" si="138"/>
        <v>1912.3816625386444</v>
      </c>
      <c r="AC417">
        <f t="shared" si="139"/>
        <v>2549.8422167181925</v>
      </c>
      <c r="AD417">
        <f t="shared" si="140"/>
        <v>3187.3027708977406</v>
      </c>
      <c r="AE417">
        <f t="shared" si="149"/>
        <v>689.26187395957197</v>
      </c>
      <c r="AF417">
        <f t="shared" si="150"/>
        <v>947.77916527942921</v>
      </c>
      <c r="AG417">
        <f t="shared" si="151"/>
        <v>1206.2964565992866</v>
      </c>
      <c r="AH417">
        <f t="shared" si="152"/>
        <v>1699.2516625386443</v>
      </c>
      <c r="AI417">
        <f t="shared" si="153"/>
        <v>2336.7122167181924</v>
      </c>
      <c r="AJ417">
        <f t="shared" si="154"/>
        <v>2974.1727708977405</v>
      </c>
      <c r="AO417" t="e">
        <f>_xlfn.CONCAT(A417," ",B417," ",C417," ",#REF!," ",E417," ",F417," ",G417," ",H417," ",I417," ",N417," ",O417," ",P417," ",Q417," ",R417," ",AE417," ",AF417," ",AG417," ",AH417," ",AI417," ",AJ417)</f>
        <v>#REF!</v>
      </c>
    </row>
    <row r="418" spans="1:41" x14ac:dyDescent="0.35">
      <c r="A418" s="1" t="s">
        <v>26</v>
      </c>
      <c r="B418" s="1">
        <v>2021</v>
      </c>
      <c r="C418" s="1">
        <v>7</v>
      </c>
      <c r="D418" s="1">
        <v>309</v>
      </c>
      <c r="E418" s="7">
        <v>3</v>
      </c>
      <c r="F418" s="1">
        <v>4</v>
      </c>
      <c r="G418" s="4">
        <v>100</v>
      </c>
      <c r="H418" s="1" t="s">
        <v>16</v>
      </c>
      <c r="I418" s="1" t="s">
        <v>28</v>
      </c>
      <c r="J418" s="7" t="s">
        <v>14</v>
      </c>
      <c r="K418" s="7" t="str">
        <f t="shared" si="141"/>
        <v>.</v>
      </c>
      <c r="L418" s="7" t="str">
        <f t="shared" si="142"/>
        <v>.</v>
      </c>
      <c r="M418" s="7" t="s">
        <v>14</v>
      </c>
      <c r="N418" s="1">
        <v>0</v>
      </c>
      <c r="O418" s="1" t="s">
        <v>14</v>
      </c>
      <c r="P418" s="1" t="s">
        <v>14</v>
      </c>
      <c r="Q418" s="1">
        <v>73.288225597174645</v>
      </c>
      <c r="R418" s="1">
        <v>4928.6331714099952</v>
      </c>
      <c r="S418" s="15">
        <f t="shared" si="143"/>
        <v>44.29</v>
      </c>
      <c r="T418" s="7">
        <f t="shared" si="144"/>
        <v>109.39</v>
      </c>
      <c r="U418">
        <f t="shared" si="145"/>
        <v>17.875</v>
      </c>
      <c r="V418">
        <f t="shared" si="146"/>
        <v>44.15</v>
      </c>
      <c r="W418">
        <f t="shared" si="147"/>
        <v>62.164999999999999</v>
      </c>
      <c r="X418">
        <f t="shared" si="148"/>
        <v>153.54</v>
      </c>
      <c r="Y418">
        <f t="shared" si="135"/>
        <v>659.59403037457184</v>
      </c>
      <c r="Z418">
        <f t="shared" si="136"/>
        <v>879.45870716609579</v>
      </c>
      <c r="AA418">
        <f t="shared" si="137"/>
        <v>1099.3233839576196</v>
      </c>
      <c r="AB418">
        <f t="shared" si="138"/>
        <v>1626.4489465652985</v>
      </c>
      <c r="AC418">
        <f t="shared" si="139"/>
        <v>2168.5985954203979</v>
      </c>
      <c r="AD418">
        <f t="shared" si="140"/>
        <v>2710.7482442754977</v>
      </c>
      <c r="AE418">
        <f t="shared" si="149"/>
        <v>573.30403037457188</v>
      </c>
      <c r="AF418">
        <f t="shared" si="150"/>
        <v>793.16870716609583</v>
      </c>
      <c r="AG418">
        <f t="shared" si="151"/>
        <v>1013.0333839576197</v>
      </c>
      <c r="AH418">
        <f t="shared" si="152"/>
        <v>1413.3189465652986</v>
      </c>
      <c r="AI418">
        <f t="shared" si="153"/>
        <v>1955.4685954203978</v>
      </c>
      <c r="AJ418">
        <f t="shared" si="154"/>
        <v>2497.6182442754975</v>
      </c>
      <c r="AO418" t="e">
        <f>_xlfn.CONCAT(A418," ",B418," ",C418," ",#REF!," ",E418," ",F418," ",G418," ",H418," ",I418," ",N418," ",O418," ",P418," ",Q418," ",R418," ",AE418," ",AF418," ",AG418," ",AH418," ",AI418," ",AJ418)</f>
        <v>#REF!</v>
      </c>
    </row>
    <row r="419" spans="1:41" x14ac:dyDescent="0.35">
      <c r="A419" s="1" t="s">
        <v>26</v>
      </c>
      <c r="B419" s="1">
        <v>2021</v>
      </c>
      <c r="C419" s="1">
        <v>7</v>
      </c>
      <c r="D419" s="1">
        <v>310</v>
      </c>
      <c r="E419" s="7">
        <v>3</v>
      </c>
      <c r="F419" s="1">
        <v>15</v>
      </c>
      <c r="G419" s="4">
        <v>160</v>
      </c>
      <c r="H419" s="1" t="s">
        <v>17</v>
      </c>
      <c r="I419" s="1" t="s">
        <v>30</v>
      </c>
      <c r="J419" s="7">
        <v>110</v>
      </c>
      <c r="K419" s="7">
        <f t="shared" si="141"/>
        <v>239.13043478260869</v>
      </c>
      <c r="L419" s="7">
        <f t="shared" si="142"/>
        <v>268.47826086956519</v>
      </c>
      <c r="M419" s="7" t="s">
        <v>17</v>
      </c>
      <c r="N419" s="1">
        <v>0</v>
      </c>
      <c r="O419" s="1" t="s">
        <v>14</v>
      </c>
      <c r="P419" s="1" t="s">
        <v>14</v>
      </c>
      <c r="Q419" s="1">
        <v>92.19883472057073</v>
      </c>
      <c r="R419" s="1">
        <v>6200.3716349583819</v>
      </c>
      <c r="S419" s="15">
        <f t="shared" si="143"/>
        <v>70.86</v>
      </c>
      <c r="T419" s="7">
        <f t="shared" si="144"/>
        <v>175.02</v>
      </c>
      <c r="U419">
        <f t="shared" si="145"/>
        <v>42</v>
      </c>
      <c r="V419">
        <f t="shared" si="146"/>
        <v>103.74</v>
      </c>
      <c r="W419">
        <f t="shared" si="147"/>
        <v>112.86</v>
      </c>
      <c r="X419">
        <f t="shared" si="148"/>
        <v>278.76</v>
      </c>
      <c r="Y419">
        <f t="shared" si="135"/>
        <v>829.78951248513658</v>
      </c>
      <c r="Z419">
        <f t="shared" si="136"/>
        <v>1106.3860166468487</v>
      </c>
      <c r="AA419">
        <f t="shared" si="137"/>
        <v>1382.982520808561</v>
      </c>
      <c r="AB419">
        <f t="shared" si="138"/>
        <v>2046.1226395362662</v>
      </c>
      <c r="AC419">
        <f t="shared" si="139"/>
        <v>2728.1635193816883</v>
      </c>
      <c r="AD419">
        <f t="shared" si="140"/>
        <v>3410.2043992271106</v>
      </c>
      <c r="AE419">
        <f t="shared" si="149"/>
        <v>743.49951248513662</v>
      </c>
      <c r="AF419">
        <f t="shared" si="150"/>
        <v>1020.0960166468487</v>
      </c>
      <c r="AG419">
        <f t="shared" si="151"/>
        <v>1296.6925208085611</v>
      </c>
      <c r="AH419">
        <f t="shared" si="152"/>
        <v>1832.9926395362663</v>
      </c>
      <c r="AI419">
        <f t="shared" si="153"/>
        <v>2515.0335193816882</v>
      </c>
      <c r="AJ419">
        <f t="shared" si="154"/>
        <v>3197.0743992271105</v>
      </c>
      <c r="AO419" t="e">
        <f>_xlfn.CONCAT(A419," ",B419," ",C419," ",#REF!," ",E419," ",F419," ",G419," ",H419," ",I419," ",N419," ",O419," ",P419," ",Q419," ",R419," ",AE419," ",AF419," ",AG419," ",AH419," ",AI419," ",AJ419)</f>
        <v>#REF!</v>
      </c>
    </row>
    <row r="420" spans="1:41" x14ac:dyDescent="0.35">
      <c r="A420" s="1" t="s">
        <v>26</v>
      </c>
      <c r="B420" s="1">
        <v>2021</v>
      </c>
      <c r="C420" s="1">
        <v>7</v>
      </c>
      <c r="D420" s="7">
        <v>311</v>
      </c>
      <c r="E420" s="7">
        <v>3</v>
      </c>
      <c r="F420" s="1">
        <v>1</v>
      </c>
      <c r="G420" s="4">
        <v>100</v>
      </c>
      <c r="H420" s="1" t="s">
        <v>16</v>
      </c>
      <c r="I420" s="1" t="s">
        <v>27</v>
      </c>
      <c r="J420" s="7" t="s">
        <v>14</v>
      </c>
      <c r="K420" s="7" t="str">
        <f t="shared" si="141"/>
        <v>.</v>
      </c>
      <c r="L420" s="7" t="str">
        <f t="shared" si="142"/>
        <v>.</v>
      </c>
      <c r="M420" s="7" t="s">
        <v>14</v>
      </c>
      <c r="N420" s="1">
        <v>0</v>
      </c>
      <c r="O420" s="1" t="s">
        <v>14</v>
      </c>
      <c r="P420" s="1" t="s">
        <v>14</v>
      </c>
      <c r="Q420" s="1">
        <v>78.517934032983689</v>
      </c>
      <c r="R420" s="1">
        <v>5280.331063718153</v>
      </c>
      <c r="S420" s="15">
        <f t="shared" si="143"/>
        <v>44.29</v>
      </c>
      <c r="T420" s="7">
        <f t="shared" si="144"/>
        <v>109.39</v>
      </c>
      <c r="U420">
        <f t="shared" si="145"/>
        <v>0</v>
      </c>
      <c r="V420">
        <f t="shared" si="146"/>
        <v>0</v>
      </c>
      <c r="W420">
        <f t="shared" si="147"/>
        <v>44.29</v>
      </c>
      <c r="X420">
        <f t="shared" si="148"/>
        <v>109.39</v>
      </c>
      <c r="Y420">
        <f t="shared" si="135"/>
        <v>706.66140629685322</v>
      </c>
      <c r="Z420">
        <f t="shared" si="136"/>
        <v>942.21520839580421</v>
      </c>
      <c r="AA420">
        <f t="shared" si="137"/>
        <v>1177.7690104947553</v>
      </c>
      <c r="AB420">
        <f t="shared" si="138"/>
        <v>1742.5092510269906</v>
      </c>
      <c r="AC420">
        <f t="shared" si="139"/>
        <v>2323.3456680359873</v>
      </c>
      <c r="AD420">
        <f t="shared" si="140"/>
        <v>2904.1820850449844</v>
      </c>
      <c r="AE420">
        <f t="shared" si="149"/>
        <v>620.37140629685325</v>
      </c>
      <c r="AF420">
        <f t="shared" si="150"/>
        <v>855.92520839580425</v>
      </c>
      <c r="AG420">
        <f t="shared" si="151"/>
        <v>1091.4790104947554</v>
      </c>
      <c r="AH420">
        <f t="shared" si="152"/>
        <v>1529.3792510269905</v>
      </c>
      <c r="AI420">
        <f t="shared" si="153"/>
        <v>2110.2156680359872</v>
      </c>
      <c r="AJ420">
        <f t="shared" si="154"/>
        <v>2691.0520850449843</v>
      </c>
      <c r="AO420" t="e">
        <f>_xlfn.CONCAT(A420," ",B420," ",C420," ",#REF!," ",E420," ",F420," ",G420," ",H420," ",I420," ",N420," ",O420," ",P420," ",Q420," ",R420," ",AE420," ",AF420," ",AG420," ",AH420," ",AI420," ",AJ420)</f>
        <v>#REF!</v>
      </c>
    </row>
    <row r="421" spans="1:41" x14ac:dyDescent="0.35">
      <c r="A421" s="1" t="s">
        <v>26</v>
      </c>
      <c r="B421" s="1">
        <v>2021</v>
      </c>
      <c r="C421" s="1">
        <v>7</v>
      </c>
      <c r="D421" s="7">
        <v>312</v>
      </c>
      <c r="E421" s="7">
        <v>3</v>
      </c>
      <c r="F421" s="1">
        <v>5</v>
      </c>
      <c r="G421" s="4">
        <v>160</v>
      </c>
      <c r="H421" s="1" t="s">
        <v>16</v>
      </c>
      <c r="I421" s="1" t="s">
        <v>27</v>
      </c>
      <c r="J421" s="7" t="s">
        <v>14</v>
      </c>
      <c r="K421" s="7" t="str">
        <f t="shared" si="141"/>
        <v>.</v>
      </c>
      <c r="L421" s="7" t="str">
        <f t="shared" si="142"/>
        <v>.</v>
      </c>
      <c r="M421" s="7" t="s">
        <v>14</v>
      </c>
      <c r="N421" s="1">
        <v>0</v>
      </c>
      <c r="O421" s="1" t="s">
        <v>14</v>
      </c>
      <c r="P421" s="1" t="s">
        <v>14</v>
      </c>
      <c r="Q421" s="1">
        <v>78.757370114942518</v>
      </c>
      <c r="R421" s="1">
        <v>5296.433140229884</v>
      </c>
      <c r="S421" s="15">
        <f t="shared" si="143"/>
        <v>70.86</v>
      </c>
      <c r="T421" s="7">
        <f t="shared" si="144"/>
        <v>175.02</v>
      </c>
      <c r="U421">
        <f t="shared" si="145"/>
        <v>0</v>
      </c>
      <c r="V421">
        <f t="shared" si="146"/>
        <v>0</v>
      </c>
      <c r="W421">
        <f t="shared" si="147"/>
        <v>70.86</v>
      </c>
      <c r="X421">
        <f t="shared" si="148"/>
        <v>175.02</v>
      </c>
      <c r="Y421">
        <f t="shared" si="135"/>
        <v>708.81633103448269</v>
      </c>
      <c r="Z421">
        <f t="shared" si="136"/>
        <v>945.08844137931021</v>
      </c>
      <c r="AA421">
        <f t="shared" si="137"/>
        <v>1181.3605517241378</v>
      </c>
      <c r="AB421">
        <f t="shared" si="138"/>
        <v>1747.8229362758618</v>
      </c>
      <c r="AC421">
        <f t="shared" si="139"/>
        <v>2330.4305817011491</v>
      </c>
      <c r="AD421">
        <f t="shared" si="140"/>
        <v>2913.0382271264366</v>
      </c>
      <c r="AE421">
        <f t="shared" si="149"/>
        <v>622.52633103448272</v>
      </c>
      <c r="AF421">
        <f t="shared" si="150"/>
        <v>858.79844137931025</v>
      </c>
      <c r="AG421">
        <f t="shared" si="151"/>
        <v>1095.0705517241379</v>
      </c>
      <c r="AH421">
        <f t="shared" si="152"/>
        <v>1534.6929362758619</v>
      </c>
      <c r="AI421">
        <f t="shared" si="153"/>
        <v>2117.300581701149</v>
      </c>
      <c r="AJ421">
        <f t="shared" si="154"/>
        <v>2699.9082271264365</v>
      </c>
      <c r="AO421" t="e">
        <f>_xlfn.CONCAT(A421," ",B421," ",C421," ",#REF!," ",E421," ",F421," ",G421," ",H421," ",I421," ",N421," ",O421," ",P421," ",Q421," ",R421," ",AE421," ",AF421," ",AG421," ",AH421," ",AI421," ",AJ421)</f>
        <v>#REF!</v>
      </c>
    </row>
    <row r="422" spans="1:41" x14ac:dyDescent="0.35">
      <c r="A422" s="1" t="s">
        <v>26</v>
      </c>
      <c r="B422" s="1">
        <v>2021</v>
      </c>
      <c r="C422" s="1">
        <v>7</v>
      </c>
      <c r="D422" s="1">
        <v>313</v>
      </c>
      <c r="E422" s="7">
        <v>3</v>
      </c>
      <c r="F422" s="1">
        <v>12</v>
      </c>
      <c r="G422" s="4">
        <v>100</v>
      </c>
      <c r="H422" s="1" t="s">
        <v>17</v>
      </c>
      <c r="I422" s="1" t="s">
        <v>28</v>
      </c>
      <c r="J422" s="7">
        <v>110</v>
      </c>
      <c r="K422" s="7">
        <f t="shared" si="141"/>
        <v>239.13043478260869</v>
      </c>
      <c r="L422" s="7">
        <f t="shared" si="142"/>
        <v>268.47826086956519</v>
      </c>
      <c r="M422" s="7" t="s">
        <v>14</v>
      </c>
      <c r="N422" s="1">
        <v>0</v>
      </c>
      <c r="O422" s="1" t="s">
        <v>14</v>
      </c>
      <c r="P422" s="1" t="s">
        <v>14</v>
      </c>
      <c r="Q422" s="1">
        <v>79.568059416445706</v>
      </c>
      <c r="R422" s="1">
        <v>5350.9519957559742</v>
      </c>
      <c r="S422" s="15">
        <f t="shared" si="143"/>
        <v>44.29</v>
      </c>
      <c r="T422" s="7">
        <f t="shared" si="144"/>
        <v>109.39</v>
      </c>
      <c r="U422">
        <f t="shared" si="145"/>
        <v>17.875</v>
      </c>
      <c r="V422">
        <f t="shared" si="146"/>
        <v>44.15</v>
      </c>
      <c r="W422">
        <f t="shared" si="147"/>
        <v>62.164999999999999</v>
      </c>
      <c r="X422">
        <f t="shared" si="148"/>
        <v>153.54</v>
      </c>
      <c r="Y422">
        <f t="shared" si="135"/>
        <v>716.1125347480114</v>
      </c>
      <c r="Z422">
        <f t="shared" si="136"/>
        <v>954.81671299734853</v>
      </c>
      <c r="AA422">
        <f t="shared" si="137"/>
        <v>1193.5208912466856</v>
      </c>
      <c r="AB422">
        <f t="shared" si="138"/>
        <v>1765.8141585994715</v>
      </c>
      <c r="AC422">
        <f t="shared" si="139"/>
        <v>2354.4188781326288</v>
      </c>
      <c r="AD422">
        <f t="shared" si="140"/>
        <v>2943.0235976657859</v>
      </c>
      <c r="AE422">
        <f t="shared" si="149"/>
        <v>629.82253474801144</v>
      </c>
      <c r="AF422">
        <f t="shared" si="150"/>
        <v>868.52671299734857</v>
      </c>
      <c r="AG422">
        <f t="shared" si="151"/>
        <v>1107.2308912466856</v>
      </c>
      <c r="AH422">
        <f t="shared" si="152"/>
        <v>1552.6841585994716</v>
      </c>
      <c r="AI422">
        <f t="shared" si="153"/>
        <v>2141.2888781326287</v>
      </c>
      <c r="AJ422">
        <f t="shared" si="154"/>
        <v>2729.8935976657858</v>
      </c>
      <c r="AO422" t="e">
        <f>_xlfn.CONCAT(A422," ",B422," ",C422," ",#REF!," ",E422," ",F422," ",G422," ",H422," ",I422," ",N422," ",O422," ",P422," ",Q422," ",R422," ",AE422," ",AF422," ",AG422," ",AH422," ",AI422," ",AJ422)</f>
        <v>#REF!</v>
      </c>
    </row>
    <row r="423" spans="1:41" x14ac:dyDescent="0.35">
      <c r="A423" s="1" t="s">
        <v>26</v>
      </c>
      <c r="B423" s="1">
        <v>2021</v>
      </c>
      <c r="C423" s="1">
        <v>7</v>
      </c>
      <c r="D423" s="1">
        <v>314</v>
      </c>
      <c r="E423" s="7">
        <v>3</v>
      </c>
      <c r="F423" s="1">
        <v>8</v>
      </c>
      <c r="G423" s="4">
        <v>160</v>
      </c>
      <c r="H423" s="1" t="s">
        <v>16</v>
      </c>
      <c r="I423" s="1" t="s">
        <v>28</v>
      </c>
      <c r="J423" s="7" t="s">
        <v>14</v>
      </c>
      <c r="K423" s="7" t="str">
        <f t="shared" si="141"/>
        <v>.</v>
      </c>
      <c r="L423" s="7" t="str">
        <f t="shared" si="142"/>
        <v>.</v>
      </c>
      <c r="M423" s="7" t="s">
        <v>14</v>
      </c>
      <c r="N423" s="1">
        <v>0</v>
      </c>
      <c r="O423" s="1" t="s">
        <v>14</v>
      </c>
      <c r="P423" s="1" t="s">
        <v>14</v>
      </c>
      <c r="Q423" s="1">
        <v>88.919314552893056</v>
      </c>
      <c r="R423" s="1">
        <v>5979.8239036820578</v>
      </c>
      <c r="S423" s="15">
        <f t="shared" si="143"/>
        <v>70.86</v>
      </c>
      <c r="T423" s="7">
        <f t="shared" si="144"/>
        <v>175.02</v>
      </c>
      <c r="U423">
        <f t="shared" si="145"/>
        <v>17.875</v>
      </c>
      <c r="V423">
        <f t="shared" si="146"/>
        <v>44.15</v>
      </c>
      <c r="W423">
        <f t="shared" si="147"/>
        <v>88.734999999999999</v>
      </c>
      <c r="X423">
        <f t="shared" si="148"/>
        <v>219.17000000000002</v>
      </c>
      <c r="Y423">
        <f t="shared" si="135"/>
        <v>800.27383097603752</v>
      </c>
      <c r="Z423">
        <f t="shared" si="136"/>
        <v>1067.0317746347166</v>
      </c>
      <c r="AA423">
        <f t="shared" si="137"/>
        <v>1333.7897182933959</v>
      </c>
      <c r="AB423">
        <f t="shared" si="138"/>
        <v>1973.3418882150791</v>
      </c>
      <c r="AC423">
        <f t="shared" si="139"/>
        <v>2631.1225176201056</v>
      </c>
      <c r="AD423">
        <f t="shared" si="140"/>
        <v>3288.9031470251321</v>
      </c>
      <c r="AE423">
        <f t="shared" si="149"/>
        <v>713.98383097603755</v>
      </c>
      <c r="AF423">
        <f t="shared" si="150"/>
        <v>980.74177463471665</v>
      </c>
      <c r="AG423">
        <f t="shared" si="151"/>
        <v>1247.499718293396</v>
      </c>
      <c r="AH423">
        <f t="shared" si="152"/>
        <v>1760.2118882150789</v>
      </c>
      <c r="AI423">
        <f t="shared" si="153"/>
        <v>2417.9925176201054</v>
      </c>
      <c r="AJ423">
        <f t="shared" si="154"/>
        <v>3075.7731470251319</v>
      </c>
      <c r="AO423" t="e">
        <f>_xlfn.CONCAT(A423," ",B423," ",C423," ",#REF!," ",E423," ",F423," ",G423," ",H423," ",I423," ",N423," ",O423," ",P423," ",Q423," ",R423," ",AE423," ",AF423," ",AG423," ",AH423," ",AI423," ",AJ423)</f>
        <v>#REF!</v>
      </c>
    </row>
    <row r="424" spans="1:41" x14ac:dyDescent="0.35">
      <c r="A424" s="1" t="s">
        <v>26</v>
      </c>
      <c r="B424" s="1">
        <v>2021</v>
      </c>
      <c r="C424" s="1">
        <v>7</v>
      </c>
      <c r="D424" s="1">
        <v>315</v>
      </c>
      <c r="E424" s="7">
        <v>3</v>
      </c>
      <c r="F424" s="1">
        <v>10</v>
      </c>
      <c r="G424" s="4">
        <v>100</v>
      </c>
      <c r="H424" s="1" t="s">
        <v>17</v>
      </c>
      <c r="I424" s="1" t="s">
        <v>29</v>
      </c>
      <c r="J424" s="7">
        <v>110</v>
      </c>
      <c r="K424" s="7">
        <f t="shared" si="141"/>
        <v>239.13043478260869</v>
      </c>
      <c r="L424" s="7">
        <f t="shared" si="142"/>
        <v>268.47826086956519</v>
      </c>
      <c r="M424" s="7" t="s">
        <v>14</v>
      </c>
      <c r="N424" s="1">
        <v>0</v>
      </c>
      <c r="O424" s="1" t="s">
        <v>14</v>
      </c>
      <c r="P424" s="1" t="s">
        <v>14</v>
      </c>
      <c r="Q424" s="1">
        <v>79.236621026072328</v>
      </c>
      <c r="R424" s="1">
        <v>5328.6627640033639</v>
      </c>
      <c r="S424" s="15">
        <f t="shared" si="143"/>
        <v>44.29</v>
      </c>
      <c r="T424" s="7">
        <f t="shared" si="144"/>
        <v>109.39</v>
      </c>
      <c r="U424">
        <f t="shared" si="145"/>
        <v>42</v>
      </c>
      <c r="V424">
        <f t="shared" si="146"/>
        <v>103.74</v>
      </c>
      <c r="W424">
        <f t="shared" si="147"/>
        <v>86.289999999999992</v>
      </c>
      <c r="X424">
        <f t="shared" si="148"/>
        <v>213.13</v>
      </c>
      <c r="Y424">
        <f t="shared" si="135"/>
        <v>713.12958923465089</v>
      </c>
      <c r="Z424">
        <f t="shared" si="136"/>
        <v>950.83945231286793</v>
      </c>
      <c r="AA424">
        <f t="shared" si="137"/>
        <v>1188.549315391085</v>
      </c>
      <c r="AB424">
        <f t="shared" si="138"/>
        <v>1758.4587121211102</v>
      </c>
      <c r="AC424">
        <f t="shared" si="139"/>
        <v>2344.61161616148</v>
      </c>
      <c r="AD424">
        <f t="shared" si="140"/>
        <v>2930.7645202018502</v>
      </c>
      <c r="AE424">
        <f t="shared" si="149"/>
        <v>626.83958923465093</v>
      </c>
      <c r="AF424">
        <f t="shared" si="150"/>
        <v>864.54945231286797</v>
      </c>
      <c r="AG424">
        <f t="shared" si="151"/>
        <v>1102.259315391085</v>
      </c>
      <c r="AH424">
        <f t="shared" si="152"/>
        <v>1545.3287121211101</v>
      </c>
      <c r="AI424">
        <f t="shared" si="153"/>
        <v>2131.4816161614799</v>
      </c>
      <c r="AJ424">
        <f t="shared" si="154"/>
        <v>2717.6345202018501</v>
      </c>
      <c r="AO424" t="e">
        <f>_xlfn.CONCAT(A424," ",B424," ",C424," ",#REF!," ",E424," ",F424," ",G424," ",H424," ",I424," ",N424," ",O424," ",P424," ",Q424," ",R424," ",AE424," ",AF424," ",AG424," ",AH424," ",AI424," ",AJ424)</f>
        <v>#REF!</v>
      </c>
    </row>
    <row r="425" spans="1:41" x14ac:dyDescent="0.35">
      <c r="A425" s="1" t="s">
        <v>26</v>
      </c>
      <c r="B425" s="1">
        <v>2021</v>
      </c>
      <c r="C425" s="1">
        <v>7</v>
      </c>
      <c r="D425" s="1">
        <v>316</v>
      </c>
      <c r="E425" s="7">
        <v>3</v>
      </c>
      <c r="F425" s="1">
        <v>13</v>
      </c>
      <c r="G425" s="4">
        <v>160</v>
      </c>
      <c r="H425" s="1" t="s">
        <v>17</v>
      </c>
      <c r="I425" s="1" t="s">
        <v>27</v>
      </c>
      <c r="J425" s="7">
        <v>110</v>
      </c>
      <c r="K425" s="7">
        <f t="shared" si="141"/>
        <v>239.13043478260869</v>
      </c>
      <c r="L425" s="7">
        <f t="shared" si="142"/>
        <v>268.47826086956519</v>
      </c>
      <c r="M425" s="7" t="s">
        <v>14</v>
      </c>
      <c r="N425" s="1">
        <v>1</v>
      </c>
      <c r="O425" s="1" t="s">
        <v>14</v>
      </c>
      <c r="P425" s="1" t="s">
        <v>14</v>
      </c>
      <c r="Q425" s="1">
        <v>87.430650114942537</v>
      </c>
      <c r="R425" s="1">
        <v>5879.7112202298858</v>
      </c>
      <c r="S425" s="15">
        <f t="shared" si="143"/>
        <v>70.86</v>
      </c>
      <c r="T425" s="7">
        <f t="shared" si="144"/>
        <v>175.02</v>
      </c>
      <c r="U425">
        <f t="shared" si="145"/>
        <v>0</v>
      </c>
      <c r="V425">
        <f t="shared" si="146"/>
        <v>0</v>
      </c>
      <c r="W425">
        <f t="shared" si="147"/>
        <v>70.86</v>
      </c>
      <c r="X425">
        <f t="shared" si="148"/>
        <v>175.02</v>
      </c>
      <c r="Y425">
        <f t="shared" ref="Y425:Y488" si="155">$Q425*9</f>
        <v>786.87585103448282</v>
      </c>
      <c r="Z425">
        <f t="shared" ref="Z425:Z488" si="156">$Q425*12</f>
        <v>1049.1678013793105</v>
      </c>
      <c r="AA425">
        <f t="shared" ref="AA425:AA488" si="157">$Q425*15</f>
        <v>1311.459751724138</v>
      </c>
      <c r="AB425">
        <f t="shared" ref="AB425:AB488" si="158">$R425*0.33</f>
        <v>1940.3047026758625</v>
      </c>
      <c r="AC425">
        <f t="shared" ref="AC425:AC488" si="159">$R425*0.44</f>
        <v>2587.0729369011497</v>
      </c>
      <c r="AD425">
        <f t="shared" ref="AD425:AD488" si="160">$R425*0.55</f>
        <v>3233.8411711264375</v>
      </c>
      <c r="AE425">
        <f t="shared" si="149"/>
        <v>700.58585103448286</v>
      </c>
      <c r="AF425">
        <f t="shared" si="150"/>
        <v>962.87780137931054</v>
      </c>
      <c r="AG425">
        <f t="shared" si="151"/>
        <v>1225.169751724138</v>
      </c>
      <c r="AH425">
        <f t="shared" si="152"/>
        <v>1727.1747026758626</v>
      </c>
      <c r="AI425">
        <f t="shared" si="153"/>
        <v>2373.9429369011496</v>
      </c>
      <c r="AJ425">
        <f t="shared" si="154"/>
        <v>3020.7111711264374</v>
      </c>
      <c r="AO425" t="e">
        <f>_xlfn.CONCAT(A425," ",B425," ",C425," ",#REF!," ",E425," ",F425," ",G425," ",H425," ",I425," ",N425," ",O425," ",P425," ",Q425," ",R425," ",AE425," ",AF425," ",AG425," ",AH425," ",AI425," ",AJ425)</f>
        <v>#REF!</v>
      </c>
    </row>
    <row r="426" spans="1:41" x14ac:dyDescent="0.35">
      <c r="A426" s="1" t="s">
        <v>26</v>
      </c>
      <c r="B426" s="1">
        <v>2021</v>
      </c>
      <c r="C426" s="1">
        <v>7</v>
      </c>
      <c r="D426" s="1">
        <v>401</v>
      </c>
      <c r="E426" s="7">
        <v>4</v>
      </c>
      <c r="F426" s="1">
        <v>11</v>
      </c>
      <c r="G426" s="4">
        <v>100</v>
      </c>
      <c r="H426" s="1" t="s">
        <v>17</v>
      </c>
      <c r="I426" s="1" t="s">
        <v>30</v>
      </c>
      <c r="J426" s="7">
        <v>110</v>
      </c>
      <c r="K426" s="7">
        <f t="shared" si="141"/>
        <v>239.13043478260869</v>
      </c>
      <c r="L426" s="7">
        <f t="shared" si="142"/>
        <v>268.47826086956519</v>
      </c>
      <c r="M426" s="7" t="s">
        <v>17</v>
      </c>
      <c r="N426" s="1">
        <v>0</v>
      </c>
      <c r="O426" s="1" t="s">
        <v>14</v>
      </c>
      <c r="P426" s="1" t="s">
        <v>14</v>
      </c>
      <c r="Q426" s="1">
        <v>70.099711005342471</v>
      </c>
      <c r="R426" s="1">
        <v>4714.2055651092815</v>
      </c>
      <c r="S426" s="15">
        <f t="shared" si="143"/>
        <v>44.29</v>
      </c>
      <c r="T426" s="7">
        <f t="shared" si="144"/>
        <v>109.39</v>
      </c>
      <c r="U426">
        <f t="shared" si="145"/>
        <v>42</v>
      </c>
      <c r="V426">
        <f t="shared" si="146"/>
        <v>103.74</v>
      </c>
      <c r="W426">
        <f t="shared" si="147"/>
        <v>86.289999999999992</v>
      </c>
      <c r="X426">
        <f t="shared" si="148"/>
        <v>213.13</v>
      </c>
      <c r="Y426">
        <f t="shared" si="155"/>
        <v>630.89739904808221</v>
      </c>
      <c r="Z426">
        <f t="shared" si="156"/>
        <v>841.19653206410965</v>
      </c>
      <c r="AA426">
        <f t="shared" si="157"/>
        <v>1051.4956650801371</v>
      </c>
      <c r="AB426">
        <f t="shared" si="158"/>
        <v>1555.6878364860629</v>
      </c>
      <c r="AC426">
        <f t="shared" si="159"/>
        <v>2074.2504486480839</v>
      </c>
      <c r="AD426">
        <f t="shared" si="160"/>
        <v>2592.8130608101051</v>
      </c>
      <c r="AE426">
        <f t="shared" si="149"/>
        <v>544.60739904808224</v>
      </c>
      <c r="AF426">
        <f t="shared" si="150"/>
        <v>754.90653206410968</v>
      </c>
      <c r="AG426">
        <f t="shared" si="151"/>
        <v>965.20566508013712</v>
      </c>
      <c r="AH426">
        <f t="shared" si="152"/>
        <v>1342.557836486063</v>
      </c>
      <c r="AI426">
        <f t="shared" si="153"/>
        <v>1861.1204486480838</v>
      </c>
      <c r="AJ426">
        <f t="shared" si="154"/>
        <v>2379.683060810105</v>
      </c>
      <c r="AO426" t="e">
        <f>_xlfn.CONCAT(A426," ",B426," ",C426," ",#REF!," ",E426," ",F426," ",G426," ",H426," ",I426," ",N426," ",O426," ",P426," ",Q426," ",R426," ",AE426," ",AF426," ",AG426," ",AH426," ",AI426," ",AJ426)</f>
        <v>#REF!</v>
      </c>
    </row>
    <row r="427" spans="1:41" x14ac:dyDescent="0.35">
      <c r="A427" s="1" t="s">
        <v>26</v>
      </c>
      <c r="B427" s="1">
        <v>2021</v>
      </c>
      <c r="C427" s="1">
        <v>7</v>
      </c>
      <c r="D427" s="1">
        <v>402</v>
      </c>
      <c r="E427" s="7">
        <v>4</v>
      </c>
      <c r="F427" s="1">
        <v>5</v>
      </c>
      <c r="G427" s="4">
        <v>160</v>
      </c>
      <c r="H427" s="1" t="s">
        <v>16</v>
      </c>
      <c r="I427" s="1" t="s">
        <v>27</v>
      </c>
      <c r="J427" s="7" t="s">
        <v>14</v>
      </c>
      <c r="K427" s="7" t="str">
        <f t="shared" si="141"/>
        <v>.</v>
      </c>
      <c r="L427" s="7" t="str">
        <f t="shared" si="142"/>
        <v>.</v>
      </c>
      <c r="M427" s="7" t="s">
        <v>14</v>
      </c>
      <c r="N427" s="1">
        <v>0</v>
      </c>
      <c r="O427" s="1" t="s">
        <v>14</v>
      </c>
      <c r="P427" s="1" t="s">
        <v>14</v>
      </c>
      <c r="Q427" s="1">
        <v>80.674550541872094</v>
      </c>
      <c r="R427" s="1">
        <v>5425.3635239408986</v>
      </c>
      <c r="S427" s="15">
        <f t="shared" si="143"/>
        <v>70.86</v>
      </c>
      <c r="T427" s="7">
        <f t="shared" si="144"/>
        <v>175.02</v>
      </c>
      <c r="U427">
        <f t="shared" si="145"/>
        <v>0</v>
      </c>
      <c r="V427">
        <f t="shared" si="146"/>
        <v>0</v>
      </c>
      <c r="W427">
        <f t="shared" si="147"/>
        <v>70.86</v>
      </c>
      <c r="X427">
        <f t="shared" si="148"/>
        <v>175.02</v>
      </c>
      <c r="Y427">
        <f t="shared" si="155"/>
        <v>726.07095487684887</v>
      </c>
      <c r="Z427">
        <f t="shared" si="156"/>
        <v>968.09460650246513</v>
      </c>
      <c r="AA427">
        <f t="shared" si="157"/>
        <v>1210.1182581280814</v>
      </c>
      <c r="AB427">
        <f t="shared" si="158"/>
        <v>1790.3699629004966</v>
      </c>
      <c r="AC427">
        <f t="shared" si="159"/>
        <v>2387.1599505339955</v>
      </c>
      <c r="AD427">
        <f t="shared" si="160"/>
        <v>2983.9499381674946</v>
      </c>
      <c r="AE427">
        <f t="shared" si="149"/>
        <v>639.78095487684891</v>
      </c>
      <c r="AF427">
        <f t="shared" si="150"/>
        <v>881.80460650246516</v>
      </c>
      <c r="AG427">
        <f t="shared" si="151"/>
        <v>1123.8282581280814</v>
      </c>
      <c r="AH427">
        <f t="shared" si="152"/>
        <v>1577.2399629004967</v>
      </c>
      <c r="AI427">
        <f t="shared" si="153"/>
        <v>2174.0299505339954</v>
      </c>
      <c r="AJ427">
        <f t="shared" si="154"/>
        <v>2770.8199381674945</v>
      </c>
      <c r="AO427" t="e">
        <f>_xlfn.CONCAT(A427," ",B427," ",C427," ",#REF!," ",E427," ",F427," ",G427," ",H427," ",I427," ",N427," ",O427," ",P427," ",Q427," ",R427," ",AE427," ",AF427," ",AG427," ",AH427," ",AI427," ",AJ427)</f>
        <v>#REF!</v>
      </c>
    </row>
    <row r="428" spans="1:41" x14ac:dyDescent="0.35">
      <c r="A428" s="1" t="s">
        <v>26</v>
      </c>
      <c r="B428" s="1">
        <v>2021</v>
      </c>
      <c r="C428" s="1">
        <v>7</v>
      </c>
      <c r="D428" s="1">
        <v>403</v>
      </c>
      <c r="E428" s="7">
        <v>4</v>
      </c>
      <c r="F428" s="1">
        <v>4</v>
      </c>
      <c r="G428" s="4">
        <v>100</v>
      </c>
      <c r="H428" s="1" t="s">
        <v>16</v>
      </c>
      <c r="I428" s="1" t="s">
        <v>28</v>
      </c>
      <c r="J428" s="7" t="s">
        <v>14</v>
      </c>
      <c r="K428" s="7" t="str">
        <f t="shared" si="141"/>
        <v>.</v>
      </c>
      <c r="L428" s="7" t="str">
        <f t="shared" si="142"/>
        <v>.</v>
      </c>
      <c r="M428" s="7" t="s">
        <v>14</v>
      </c>
      <c r="N428" s="1">
        <v>0</v>
      </c>
      <c r="O428" s="1" t="s">
        <v>14</v>
      </c>
      <c r="P428" s="1" t="s">
        <v>14</v>
      </c>
      <c r="Q428" s="1">
        <v>77.101411559009321</v>
      </c>
      <c r="R428" s="1">
        <v>5185.0699273433765</v>
      </c>
      <c r="S428" s="15">
        <f t="shared" si="143"/>
        <v>44.29</v>
      </c>
      <c r="T428" s="7">
        <f t="shared" si="144"/>
        <v>109.39</v>
      </c>
      <c r="U428">
        <f t="shared" si="145"/>
        <v>17.875</v>
      </c>
      <c r="V428">
        <f t="shared" si="146"/>
        <v>44.15</v>
      </c>
      <c r="W428">
        <f t="shared" si="147"/>
        <v>62.164999999999999</v>
      </c>
      <c r="X428">
        <f t="shared" si="148"/>
        <v>153.54</v>
      </c>
      <c r="Y428">
        <f t="shared" si="155"/>
        <v>693.91270403108388</v>
      </c>
      <c r="Z428">
        <f t="shared" si="156"/>
        <v>925.21693870811191</v>
      </c>
      <c r="AA428">
        <f t="shared" si="157"/>
        <v>1156.5211733851397</v>
      </c>
      <c r="AB428">
        <f t="shared" si="158"/>
        <v>1711.0730760233143</v>
      </c>
      <c r="AC428">
        <f t="shared" si="159"/>
        <v>2281.4307680310858</v>
      </c>
      <c r="AD428">
        <f t="shared" si="160"/>
        <v>2851.7884600388575</v>
      </c>
      <c r="AE428">
        <f t="shared" si="149"/>
        <v>607.62270403108391</v>
      </c>
      <c r="AF428">
        <f t="shared" si="150"/>
        <v>838.92693870811195</v>
      </c>
      <c r="AG428">
        <f t="shared" si="151"/>
        <v>1070.2311733851398</v>
      </c>
      <c r="AH428">
        <f t="shared" si="152"/>
        <v>1497.9430760233145</v>
      </c>
      <c r="AI428">
        <f t="shared" si="153"/>
        <v>2068.3007680310857</v>
      </c>
      <c r="AJ428">
        <f t="shared" si="154"/>
        <v>2638.6584600388574</v>
      </c>
      <c r="AO428" t="e">
        <f>_xlfn.CONCAT(A428," ",B428," ",C428," ",#REF!," ",E428," ",F428," ",G428," ",H428," ",I428," ",N428," ",O428," ",P428," ",Q428," ",R428," ",AE428," ",AF428," ",AG428," ",AH428," ",AI428," ",AJ428)</f>
        <v>#REF!</v>
      </c>
    </row>
    <row r="429" spans="1:41" x14ac:dyDescent="0.35">
      <c r="A429" s="1" t="s">
        <v>26</v>
      </c>
      <c r="B429" s="1">
        <v>2021</v>
      </c>
      <c r="C429" s="1">
        <v>7</v>
      </c>
      <c r="D429" s="1">
        <v>404</v>
      </c>
      <c r="E429" s="7">
        <v>4</v>
      </c>
      <c r="F429" s="1">
        <v>16</v>
      </c>
      <c r="G429" s="4">
        <v>160</v>
      </c>
      <c r="H429" s="1" t="s">
        <v>17</v>
      </c>
      <c r="I429" s="1" t="s">
        <v>28</v>
      </c>
      <c r="J429" s="7">
        <v>110</v>
      </c>
      <c r="K429" s="7">
        <f t="shared" si="141"/>
        <v>239.13043478260869</v>
      </c>
      <c r="L429" s="7">
        <f t="shared" si="142"/>
        <v>268.47826086956519</v>
      </c>
      <c r="M429" s="7" t="s">
        <v>14</v>
      </c>
      <c r="N429" s="1">
        <v>0</v>
      </c>
      <c r="O429" s="1" t="s">
        <v>14</v>
      </c>
      <c r="P429" s="1" t="s">
        <v>14</v>
      </c>
      <c r="Q429" s="1">
        <v>69.366133874239353</v>
      </c>
      <c r="R429" s="1">
        <v>4664.8725030425967</v>
      </c>
      <c r="S429" s="15">
        <f t="shared" si="143"/>
        <v>70.86</v>
      </c>
      <c r="T429" s="7">
        <f t="shared" si="144"/>
        <v>175.02</v>
      </c>
      <c r="U429">
        <f t="shared" si="145"/>
        <v>17.875</v>
      </c>
      <c r="V429">
        <f t="shared" si="146"/>
        <v>44.15</v>
      </c>
      <c r="W429">
        <f t="shared" si="147"/>
        <v>88.734999999999999</v>
      </c>
      <c r="X429">
        <f t="shared" si="148"/>
        <v>219.17000000000002</v>
      </c>
      <c r="Y429">
        <f t="shared" si="155"/>
        <v>624.2952048681542</v>
      </c>
      <c r="Z429">
        <f t="shared" si="156"/>
        <v>832.39360649087223</v>
      </c>
      <c r="AA429">
        <f t="shared" si="157"/>
        <v>1040.4920081135904</v>
      </c>
      <c r="AB429">
        <f t="shared" si="158"/>
        <v>1539.4079260040569</v>
      </c>
      <c r="AC429">
        <f t="shared" si="159"/>
        <v>2052.5439013387427</v>
      </c>
      <c r="AD429">
        <f t="shared" si="160"/>
        <v>2565.6798766734282</v>
      </c>
      <c r="AE429">
        <f t="shared" si="149"/>
        <v>538.00520486815424</v>
      </c>
      <c r="AF429">
        <f t="shared" si="150"/>
        <v>746.10360649087227</v>
      </c>
      <c r="AG429">
        <f t="shared" si="151"/>
        <v>954.20200811359041</v>
      </c>
      <c r="AH429">
        <f t="shared" si="152"/>
        <v>1326.277926004057</v>
      </c>
      <c r="AI429">
        <f t="shared" si="153"/>
        <v>1839.4139013387426</v>
      </c>
      <c r="AJ429">
        <f t="shared" si="154"/>
        <v>2352.5498766734281</v>
      </c>
      <c r="AO429" t="e">
        <f>_xlfn.CONCAT(A429," ",B429," ",C429," ",#REF!," ",E429," ",F429," ",G429," ",H429," ",I429," ",N429," ",O429," ",P429," ",Q429," ",R429," ",AE429," ",AF429," ",AG429," ",AH429," ",AI429," ",AJ429)</f>
        <v>#REF!</v>
      </c>
    </row>
    <row r="430" spans="1:41" x14ac:dyDescent="0.35">
      <c r="A430" s="1" t="s">
        <v>26</v>
      </c>
      <c r="B430" s="1">
        <v>2021</v>
      </c>
      <c r="C430" s="1">
        <v>7</v>
      </c>
      <c r="D430" s="1">
        <v>405</v>
      </c>
      <c r="E430" s="7">
        <v>4</v>
      </c>
      <c r="F430" s="1">
        <v>9</v>
      </c>
      <c r="G430" s="4">
        <v>100</v>
      </c>
      <c r="H430" s="1" t="s">
        <v>17</v>
      </c>
      <c r="I430" s="1" t="s">
        <v>27</v>
      </c>
      <c r="J430" s="7">
        <v>110</v>
      </c>
      <c r="K430" s="7">
        <f t="shared" si="141"/>
        <v>239.13043478260869</v>
      </c>
      <c r="L430" s="7">
        <f t="shared" si="142"/>
        <v>268.47826086956519</v>
      </c>
      <c r="M430" s="7" t="s">
        <v>14</v>
      </c>
      <c r="N430" s="1">
        <v>0</v>
      </c>
      <c r="O430" s="1" t="s">
        <v>14</v>
      </c>
      <c r="P430" s="1" t="s">
        <v>14</v>
      </c>
      <c r="Q430" s="1">
        <v>72.205105786090002</v>
      </c>
      <c r="R430" s="1">
        <v>4855.7933641145528</v>
      </c>
      <c r="S430" s="15">
        <f t="shared" si="143"/>
        <v>44.29</v>
      </c>
      <c r="T430" s="7">
        <f t="shared" si="144"/>
        <v>109.39</v>
      </c>
      <c r="U430">
        <f t="shared" si="145"/>
        <v>0</v>
      </c>
      <c r="V430">
        <f t="shared" si="146"/>
        <v>0</v>
      </c>
      <c r="W430">
        <f t="shared" si="147"/>
        <v>44.29</v>
      </c>
      <c r="X430">
        <f t="shared" si="148"/>
        <v>109.39</v>
      </c>
      <c r="Y430">
        <f t="shared" si="155"/>
        <v>649.84595207481004</v>
      </c>
      <c r="Z430">
        <f t="shared" si="156"/>
        <v>866.46126943308002</v>
      </c>
      <c r="AA430">
        <f t="shared" si="157"/>
        <v>1083.0765867913501</v>
      </c>
      <c r="AB430">
        <f t="shared" si="158"/>
        <v>1602.4118101578024</v>
      </c>
      <c r="AC430">
        <f t="shared" si="159"/>
        <v>2136.5490802104032</v>
      </c>
      <c r="AD430">
        <f t="shared" si="160"/>
        <v>2670.6863502630044</v>
      </c>
      <c r="AE430">
        <f t="shared" si="149"/>
        <v>563.55595207481008</v>
      </c>
      <c r="AF430">
        <f t="shared" si="150"/>
        <v>780.17126943308006</v>
      </c>
      <c r="AG430">
        <f t="shared" si="151"/>
        <v>996.78658679135015</v>
      </c>
      <c r="AH430">
        <f t="shared" si="152"/>
        <v>1389.2818101578023</v>
      </c>
      <c r="AI430">
        <f t="shared" si="153"/>
        <v>1923.4190802104031</v>
      </c>
      <c r="AJ430">
        <f t="shared" si="154"/>
        <v>2457.5563502630043</v>
      </c>
      <c r="AO430" t="e">
        <f>_xlfn.CONCAT(A430," ",B430," ",C430," ",#REF!," ",E430," ",F430," ",G430," ",H430," ",I430," ",N430," ",O430," ",P430," ",Q430," ",R430," ",AE430," ",AF430," ",AG430," ",AH430," ",AI430," ",AJ430)</f>
        <v>#REF!</v>
      </c>
    </row>
    <row r="431" spans="1:41" x14ac:dyDescent="0.35">
      <c r="A431" s="1" t="s">
        <v>26</v>
      </c>
      <c r="B431" s="1">
        <v>2021</v>
      </c>
      <c r="C431" s="1">
        <v>7</v>
      </c>
      <c r="D431" s="1">
        <v>406</v>
      </c>
      <c r="E431" s="7">
        <v>4</v>
      </c>
      <c r="F431" s="1">
        <v>13</v>
      </c>
      <c r="G431" s="4">
        <v>160</v>
      </c>
      <c r="H431" s="1" t="s">
        <v>17</v>
      </c>
      <c r="I431" s="1" t="s">
        <v>27</v>
      </c>
      <c r="J431" s="7">
        <v>110</v>
      </c>
      <c r="K431" s="7">
        <f t="shared" si="141"/>
        <v>239.13043478260869</v>
      </c>
      <c r="L431" s="7">
        <f t="shared" si="142"/>
        <v>268.47826086956519</v>
      </c>
      <c r="M431" s="7" t="s">
        <v>14</v>
      </c>
      <c r="N431" s="1">
        <v>0</v>
      </c>
      <c r="O431" s="1" t="s">
        <v>14</v>
      </c>
      <c r="P431" s="1" t="s">
        <v>14</v>
      </c>
      <c r="Q431" s="1">
        <v>83.475540307157345</v>
      </c>
      <c r="R431" s="1">
        <v>5613.7300856563315</v>
      </c>
      <c r="S431" s="15">
        <f t="shared" si="143"/>
        <v>70.86</v>
      </c>
      <c r="T431" s="7">
        <f t="shared" si="144"/>
        <v>175.02</v>
      </c>
      <c r="U431">
        <f t="shared" si="145"/>
        <v>0</v>
      </c>
      <c r="V431">
        <f t="shared" si="146"/>
        <v>0</v>
      </c>
      <c r="W431">
        <f t="shared" si="147"/>
        <v>70.86</v>
      </c>
      <c r="X431">
        <f t="shared" si="148"/>
        <v>175.02</v>
      </c>
      <c r="Y431">
        <f t="shared" si="155"/>
        <v>751.27986276441607</v>
      </c>
      <c r="Z431">
        <f t="shared" si="156"/>
        <v>1001.7064836858881</v>
      </c>
      <c r="AA431">
        <f t="shared" si="157"/>
        <v>1252.1331046073601</v>
      </c>
      <c r="AB431">
        <f t="shared" si="158"/>
        <v>1852.5309282665894</v>
      </c>
      <c r="AC431">
        <f t="shared" si="159"/>
        <v>2470.0412376887857</v>
      </c>
      <c r="AD431">
        <f t="shared" si="160"/>
        <v>3087.5515471109825</v>
      </c>
      <c r="AE431">
        <f t="shared" si="149"/>
        <v>664.9898627644161</v>
      </c>
      <c r="AF431">
        <f t="shared" si="150"/>
        <v>915.41648368588812</v>
      </c>
      <c r="AG431">
        <f t="shared" si="151"/>
        <v>1165.8431046073601</v>
      </c>
      <c r="AH431">
        <f t="shared" si="152"/>
        <v>1639.4009282665893</v>
      </c>
      <c r="AI431">
        <f t="shared" si="153"/>
        <v>2256.9112376887856</v>
      </c>
      <c r="AJ431">
        <f t="shared" si="154"/>
        <v>2874.4215471109824</v>
      </c>
      <c r="AO431" t="e">
        <f>_xlfn.CONCAT(A431," ",B431," ",C431," ",#REF!," ",E431," ",F431," ",G431," ",H431," ",I431," ",N431," ",O431," ",P431," ",Q431," ",R431," ",AE431," ",AF431," ",AG431," ",AH431," ",AI431," ",AJ431)</f>
        <v>#REF!</v>
      </c>
    </row>
    <row r="432" spans="1:41" x14ac:dyDescent="0.35">
      <c r="A432" s="1" t="s">
        <v>26</v>
      </c>
      <c r="B432" s="1">
        <v>2021</v>
      </c>
      <c r="C432" s="1">
        <v>7</v>
      </c>
      <c r="D432" s="7">
        <v>407</v>
      </c>
      <c r="E432" s="7">
        <v>4</v>
      </c>
      <c r="F432" s="1">
        <v>12</v>
      </c>
      <c r="G432" s="4">
        <v>100</v>
      </c>
      <c r="H432" s="1" t="s">
        <v>17</v>
      </c>
      <c r="I432" s="1" t="s">
        <v>28</v>
      </c>
      <c r="J432" s="7">
        <v>110</v>
      </c>
      <c r="K432" s="7">
        <f t="shared" si="141"/>
        <v>239.13043478260869</v>
      </c>
      <c r="L432" s="7">
        <f t="shared" si="142"/>
        <v>268.47826086956519</v>
      </c>
      <c r="M432" s="7" t="s">
        <v>14</v>
      </c>
      <c r="N432" s="1">
        <v>0</v>
      </c>
      <c r="O432" s="1" t="s">
        <v>14</v>
      </c>
      <c r="P432" s="1" t="s">
        <v>14</v>
      </c>
      <c r="Q432" s="1">
        <v>82.883638475499168</v>
      </c>
      <c r="R432" s="1">
        <v>5573.9246874773189</v>
      </c>
      <c r="S432" s="15">
        <f t="shared" si="143"/>
        <v>44.29</v>
      </c>
      <c r="T432" s="7">
        <f t="shared" si="144"/>
        <v>109.39</v>
      </c>
      <c r="U432">
        <f t="shared" si="145"/>
        <v>17.875</v>
      </c>
      <c r="V432">
        <f t="shared" si="146"/>
        <v>44.15</v>
      </c>
      <c r="W432">
        <f t="shared" si="147"/>
        <v>62.164999999999999</v>
      </c>
      <c r="X432">
        <f t="shared" si="148"/>
        <v>153.54</v>
      </c>
      <c r="Y432">
        <f t="shared" si="155"/>
        <v>745.95274627949254</v>
      </c>
      <c r="Z432">
        <f t="shared" si="156"/>
        <v>994.60366170599002</v>
      </c>
      <c r="AA432">
        <f t="shared" si="157"/>
        <v>1243.2545771324876</v>
      </c>
      <c r="AB432">
        <f t="shared" si="158"/>
        <v>1839.3951468675152</v>
      </c>
      <c r="AC432">
        <f t="shared" si="159"/>
        <v>2452.5268624900204</v>
      </c>
      <c r="AD432">
        <f t="shared" si="160"/>
        <v>3065.6585781125254</v>
      </c>
      <c r="AE432">
        <f t="shared" si="149"/>
        <v>659.66274627949258</v>
      </c>
      <c r="AF432">
        <f t="shared" si="150"/>
        <v>908.31366170599006</v>
      </c>
      <c r="AG432">
        <f t="shared" si="151"/>
        <v>1156.9645771324876</v>
      </c>
      <c r="AH432">
        <f t="shared" si="152"/>
        <v>1626.2651468675153</v>
      </c>
      <c r="AI432">
        <f t="shared" si="153"/>
        <v>2239.3968624900203</v>
      </c>
      <c r="AJ432">
        <f t="shared" si="154"/>
        <v>2852.5285781125253</v>
      </c>
      <c r="AO432" t="e">
        <f>_xlfn.CONCAT(A432," ",B432," ",C432," ",#REF!," ",E432," ",F432," ",G432," ",H432," ",I432," ",N432," ",O432," ",P432," ",Q432," ",R432," ",AE432," ",AF432," ",AG432," ",AH432," ",AI432," ",AJ432)</f>
        <v>#REF!</v>
      </c>
    </row>
    <row r="433" spans="1:41" x14ac:dyDescent="0.35">
      <c r="A433" s="1" t="s">
        <v>26</v>
      </c>
      <c r="B433" s="1">
        <v>2021</v>
      </c>
      <c r="C433" s="1">
        <v>7</v>
      </c>
      <c r="D433" s="7">
        <v>408</v>
      </c>
      <c r="E433" s="7">
        <v>4</v>
      </c>
      <c r="F433" s="1">
        <v>7</v>
      </c>
      <c r="G433" s="4">
        <v>160</v>
      </c>
      <c r="H433" s="1" t="s">
        <v>16</v>
      </c>
      <c r="I433" s="1" t="s">
        <v>30</v>
      </c>
      <c r="J433" s="7" t="s">
        <v>14</v>
      </c>
      <c r="K433" s="7" t="str">
        <f t="shared" si="141"/>
        <v>.</v>
      </c>
      <c r="L433" s="7" t="str">
        <f t="shared" si="142"/>
        <v>.</v>
      </c>
      <c r="M433" s="7" t="s">
        <v>17</v>
      </c>
      <c r="N433" s="1">
        <v>0</v>
      </c>
      <c r="O433" s="1" t="s">
        <v>14</v>
      </c>
      <c r="P433" s="1" t="s">
        <v>14</v>
      </c>
      <c r="Q433" s="1">
        <v>78.770510498940567</v>
      </c>
      <c r="R433" s="1">
        <v>5297.316831053753</v>
      </c>
      <c r="S433" s="15">
        <f t="shared" si="143"/>
        <v>70.86</v>
      </c>
      <c r="T433" s="7">
        <f t="shared" si="144"/>
        <v>175.02</v>
      </c>
      <c r="U433">
        <f t="shared" si="145"/>
        <v>42</v>
      </c>
      <c r="V433">
        <f t="shared" si="146"/>
        <v>103.74</v>
      </c>
      <c r="W433">
        <f t="shared" si="147"/>
        <v>112.86</v>
      </c>
      <c r="X433">
        <f t="shared" si="148"/>
        <v>278.76</v>
      </c>
      <c r="Y433">
        <f t="shared" si="155"/>
        <v>708.93459449046509</v>
      </c>
      <c r="Z433">
        <f t="shared" si="156"/>
        <v>945.24612598728686</v>
      </c>
      <c r="AA433">
        <f t="shared" si="157"/>
        <v>1181.5576574841084</v>
      </c>
      <c r="AB433">
        <f t="shared" si="158"/>
        <v>1748.1145542477386</v>
      </c>
      <c r="AC433">
        <f t="shared" si="159"/>
        <v>2330.8194056636512</v>
      </c>
      <c r="AD433">
        <f t="shared" si="160"/>
        <v>2913.5242570795644</v>
      </c>
      <c r="AE433">
        <f t="shared" si="149"/>
        <v>622.64459449046512</v>
      </c>
      <c r="AF433">
        <f t="shared" si="150"/>
        <v>858.9561259872869</v>
      </c>
      <c r="AG433">
        <f t="shared" si="151"/>
        <v>1095.2676574841084</v>
      </c>
      <c r="AH433">
        <f t="shared" si="152"/>
        <v>1534.9845542477387</v>
      </c>
      <c r="AI433">
        <f t="shared" si="153"/>
        <v>2117.6894056636511</v>
      </c>
      <c r="AJ433">
        <f t="shared" si="154"/>
        <v>2700.3942570795643</v>
      </c>
      <c r="AO433" t="e">
        <f>_xlfn.CONCAT(A433," ",B433," ",C433," ",#REF!," ",E433," ",F433," ",G433," ",H433," ",I433," ",N433," ",O433," ",P433," ",Q433," ",R433," ",AE433," ",AF433," ",AG433," ",AH433," ",AI433," ",AJ433)</f>
        <v>#REF!</v>
      </c>
    </row>
    <row r="434" spans="1:41" x14ac:dyDescent="0.35">
      <c r="A434" s="1" t="s">
        <v>26</v>
      </c>
      <c r="B434" s="1">
        <v>2021</v>
      </c>
      <c r="C434" s="1">
        <v>7</v>
      </c>
      <c r="D434" s="1">
        <v>409</v>
      </c>
      <c r="E434" s="7">
        <v>4</v>
      </c>
      <c r="F434" s="1">
        <v>10</v>
      </c>
      <c r="G434" s="4">
        <v>100</v>
      </c>
      <c r="H434" s="1" t="s">
        <v>17</v>
      </c>
      <c r="I434" s="1" t="s">
        <v>29</v>
      </c>
      <c r="J434" s="7">
        <v>110</v>
      </c>
      <c r="K434" s="7">
        <f t="shared" si="141"/>
        <v>239.13043478260869</v>
      </c>
      <c r="L434" s="7">
        <f t="shared" si="142"/>
        <v>268.47826086956519</v>
      </c>
      <c r="M434" s="7" t="s">
        <v>14</v>
      </c>
      <c r="N434" s="1">
        <v>0</v>
      </c>
      <c r="O434" s="1" t="s">
        <v>14</v>
      </c>
      <c r="P434" s="1" t="s">
        <v>14</v>
      </c>
      <c r="Q434" s="1">
        <v>74.441850968974691</v>
      </c>
      <c r="R434" s="1">
        <v>5006.2144776635478</v>
      </c>
      <c r="S434" s="15">
        <f t="shared" si="143"/>
        <v>44.29</v>
      </c>
      <c r="T434" s="7">
        <f t="shared" si="144"/>
        <v>109.39</v>
      </c>
      <c r="U434">
        <f t="shared" si="145"/>
        <v>42</v>
      </c>
      <c r="V434">
        <f t="shared" si="146"/>
        <v>103.74</v>
      </c>
      <c r="W434">
        <f t="shared" si="147"/>
        <v>86.289999999999992</v>
      </c>
      <c r="X434">
        <f t="shared" si="148"/>
        <v>213.13</v>
      </c>
      <c r="Y434">
        <f t="shared" si="155"/>
        <v>669.97665872077221</v>
      </c>
      <c r="Z434">
        <f t="shared" si="156"/>
        <v>893.30221162769635</v>
      </c>
      <c r="AA434">
        <f t="shared" si="157"/>
        <v>1116.6277645346204</v>
      </c>
      <c r="AB434">
        <f t="shared" si="158"/>
        <v>1652.0507776289708</v>
      </c>
      <c r="AC434">
        <f t="shared" si="159"/>
        <v>2202.734370171961</v>
      </c>
      <c r="AD434">
        <f t="shared" si="160"/>
        <v>2753.4179627149515</v>
      </c>
      <c r="AE434">
        <f t="shared" si="149"/>
        <v>583.68665872077224</v>
      </c>
      <c r="AF434">
        <f t="shared" si="150"/>
        <v>807.01221162769639</v>
      </c>
      <c r="AG434">
        <f t="shared" si="151"/>
        <v>1030.3377645346204</v>
      </c>
      <c r="AH434">
        <f t="shared" si="152"/>
        <v>1438.9207776289709</v>
      </c>
      <c r="AI434">
        <f t="shared" si="153"/>
        <v>1989.6043701719609</v>
      </c>
      <c r="AJ434">
        <f t="shared" si="154"/>
        <v>2540.2879627149514</v>
      </c>
      <c r="AO434" t="e">
        <f>_xlfn.CONCAT(A434," ",B434," ",C434," ",#REF!," ",E434," ",F434," ",G434," ",H434," ",I434," ",N434," ",O434," ",P434," ",Q434," ",R434," ",AE434," ",AF434," ",AG434," ",AH434," ",AI434," ",AJ434)</f>
        <v>#REF!</v>
      </c>
    </row>
    <row r="435" spans="1:41" x14ac:dyDescent="0.35">
      <c r="A435" s="1" t="s">
        <v>26</v>
      </c>
      <c r="B435" s="1">
        <v>2021</v>
      </c>
      <c r="C435" s="1">
        <v>7</v>
      </c>
      <c r="D435" s="1">
        <v>410</v>
      </c>
      <c r="E435" s="7">
        <v>4</v>
      </c>
      <c r="F435" s="1">
        <v>15</v>
      </c>
      <c r="G435" s="4">
        <v>160</v>
      </c>
      <c r="H435" s="1" t="s">
        <v>17</v>
      </c>
      <c r="I435" s="1" t="s">
        <v>30</v>
      </c>
      <c r="J435" s="7">
        <v>110</v>
      </c>
      <c r="K435" s="7">
        <f t="shared" si="141"/>
        <v>239.13043478260869</v>
      </c>
      <c r="L435" s="7">
        <f t="shared" si="142"/>
        <v>268.47826086956519</v>
      </c>
      <c r="M435" s="7" t="s">
        <v>17</v>
      </c>
      <c r="N435" s="1">
        <v>0</v>
      </c>
      <c r="O435" s="1" t="s">
        <v>14</v>
      </c>
      <c r="P435" s="1" t="s">
        <v>14</v>
      </c>
      <c r="Q435" s="1">
        <v>80.982606461812153</v>
      </c>
      <c r="R435" s="1">
        <v>5446.0802845568669</v>
      </c>
      <c r="S435" s="15">
        <f t="shared" si="143"/>
        <v>70.86</v>
      </c>
      <c r="T435" s="7">
        <f t="shared" si="144"/>
        <v>175.02</v>
      </c>
      <c r="U435">
        <f t="shared" si="145"/>
        <v>42</v>
      </c>
      <c r="V435">
        <f t="shared" si="146"/>
        <v>103.74</v>
      </c>
      <c r="W435">
        <f t="shared" si="147"/>
        <v>112.86</v>
      </c>
      <c r="X435">
        <f t="shared" si="148"/>
        <v>278.76</v>
      </c>
      <c r="Y435">
        <f t="shared" si="155"/>
        <v>728.84345815630934</v>
      </c>
      <c r="Z435">
        <f t="shared" si="156"/>
        <v>971.79127754174579</v>
      </c>
      <c r="AA435">
        <f t="shared" si="157"/>
        <v>1214.7390969271823</v>
      </c>
      <c r="AB435">
        <f t="shared" si="158"/>
        <v>1797.2064939037662</v>
      </c>
      <c r="AC435">
        <f t="shared" si="159"/>
        <v>2396.2753252050215</v>
      </c>
      <c r="AD435">
        <f t="shared" si="160"/>
        <v>2995.3441565062772</v>
      </c>
      <c r="AE435">
        <f t="shared" si="149"/>
        <v>642.55345815630938</v>
      </c>
      <c r="AF435">
        <f t="shared" si="150"/>
        <v>885.50127754174582</v>
      </c>
      <c r="AG435">
        <f t="shared" si="151"/>
        <v>1128.4490969271824</v>
      </c>
      <c r="AH435">
        <f t="shared" si="152"/>
        <v>1584.0764939037663</v>
      </c>
      <c r="AI435">
        <f t="shared" si="153"/>
        <v>2183.1453252050214</v>
      </c>
      <c r="AJ435">
        <f t="shared" si="154"/>
        <v>2782.214156506277</v>
      </c>
      <c r="AO435" t="e">
        <f>_xlfn.CONCAT(A435," ",B435," ",C435," ",#REF!," ",E435," ",F435," ",G435," ",H435," ",I435," ",N435," ",O435," ",P435," ",Q435," ",R435," ",AE435," ",AF435," ",AG435," ",AH435," ",AI435," ",AJ435)</f>
        <v>#REF!</v>
      </c>
    </row>
    <row r="436" spans="1:41" x14ac:dyDescent="0.35">
      <c r="A436" s="1" t="s">
        <v>26</v>
      </c>
      <c r="B436" s="1">
        <v>2021</v>
      </c>
      <c r="C436" s="1">
        <v>7</v>
      </c>
      <c r="D436" s="1">
        <v>411</v>
      </c>
      <c r="E436" s="7">
        <v>4</v>
      </c>
      <c r="F436" s="1">
        <v>1</v>
      </c>
      <c r="G436" s="4">
        <v>100</v>
      </c>
      <c r="H436" s="1" t="s">
        <v>16</v>
      </c>
      <c r="I436" s="1" t="s">
        <v>27</v>
      </c>
      <c r="J436" s="7" t="s">
        <v>14</v>
      </c>
      <c r="K436" s="7" t="str">
        <f t="shared" si="141"/>
        <v>.</v>
      </c>
      <c r="L436" s="7" t="str">
        <f t="shared" si="142"/>
        <v>.</v>
      </c>
      <c r="M436" s="7" t="s">
        <v>14</v>
      </c>
      <c r="N436" s="1">
        <v>0</v>
      </c>
      <c r="O436" s="1" t="s">
        <v>14</v>
      </c>
      <c r="P436" s="1" t="s">
        <v>14</v>
      </c>
      <c r="Q436" s="1">
        <v>66.242317241379311</v>
      </c>
      <c r="R436" s="1">
        <v>4454.7958344827584</v>
      </c>
      <c r="S436" s="15">
        <f t="shared" si="143"/>
        <v>44.29</v>
      </c>
      <c r="T436" s="7">
        <f t="shared" si="144"/>
        <v>109.39</v>
      </c>
      <c r="U436">
        <f t="shared" si="145"/>
        <v>0</v>
      </c>
      <c r="V436">
        <f t="shared" si="146"/>
        <v>0</v>
      </c>
      <c r="W436">
        <f t="shared" si="147"/>
        <v>44.29</v>
      </c>
      <c r="X436">
        <f t="shared" si="148"/>
        <v>109.39</v>
      </c>
      <c r="Y436">
        <f t="shared" si="155"/>
        <v>596.18085517241377</v>
      </c>
      <c r="Z436">
        <f t="shared" si="156"/>
        <v>794.90780689655173</v>
      </c>
      <c r="AA436">
        <f t="shared" si="157"/>
        <v>993.63475862068969</v>
      </c>
      <c r="AB436">
        <f t="shared" si="158"/>
        <v>1470.0826253793105</v>
      </c>
      <c r="AC436">
        <f t="shared" si="159"/>
        <v>1960.1101671724136</v>
      </c>
      <c r="AD436">
        <f t="shared" si="160"/>
        <v>2450.1377089655175</v>
      </c>
      <c r="AE436">
        <f t="shared" si="149"/>
        <v>509.89085517241381</v>
      </c>
      <c r="AF436">
        <f t="shared" si="150"/>
        <v>708.61780689655177</v>
      </c>
      <c r="AG436">
        <f t="shared" si="151"/>
        <v>907.34475862068973</v>
      </c>
      <c r="AH436">
        <f t="shared" si="152"/>
        <v>1256.9526253793106</v>
      </c>
      <c r="AI436">
        <f t="shared" si="153"/>
        <v>1746.9801671724135</v>
      </c>
      <c r="AJ436">
        <f t="shared" si="154"/>
        <v>2237.0077089655174</v>
      </c>
      <c r="AO436" t="e">
        <f>_xlfn.CONCAT(A436," ",B436," ",C436," ",#REF!," ",E436," ",F436," ",G436," ",H436," ",I436," ",N436," ",O436," ",P436," ",Q436," ",R436," ",AE436," ",AF436," ",AG436," ",AH436," ",AI436," ",AJ436)</f>
        <v>#REF!</v>
      </c>
    </row>
    <row r="437" spans="1:41" x14ac:dyDescent="0.35">
      <c r="A437" s="1" t="s">
        <v>26</v>
      </c>
      <c r="B437" s="1">
        <v>2021</v>
      </c>
      <c r="C437" s="1">
        <v>7</v>
      </c>
      <c r="D437" s="1">
        <v>412</v>
      </c>
      <c r="E437" s="7">
        <v>4</v>
      </c>
      <c r="F437" s="1">
        <v>14</v>
      </c>
      <c r="G437" s="4">
        <v>160</v>
      </c>
      <c r="H437" s="1" t="s">
        <v>17</v>
      </c>
      <c r="I437" s="1" t="s">
        <v>29</v>
      </c>
      <c r="J437" s="7">
        <v>110</v>
      </c>
      <c r="K437" s="7">
        <f t="shared" si="141"/>
        <v>239.13043478260869</v>
      </c>
      <c r="L437" s="7">
        <f t="shared" si="142"/>
        <v>268.47826086956519</v>
      </c>
      <c r="M437" s="7" t="s">
        <v>14</v>
      </c>
      <c r="N437" s="1">
        <v>0</v>
      </c>
      <c r="O437" s="1" t="s">
        <v>14</v>
      </c>
      <c r="P437" s="1" t="s">
        <v>14</v>
      </c>
      <c r="Q437" s="1">
        <v>79.447551547303263</v>
      </c>
      <c r="R437" s="1">
        <v>5342.8478415561449</v>
      </c>
      <c r="S437" s="15">
        <f t="shared" si="143"/>
        <v>70.86</v>
      </c>
      <c r="T437" s="7">
        <f t="shared" si="144"/>
        <v>175.02</v>
      </c>
      <c r="U437">
        <f t="shared" si="145"/>
        <v>42</v>
      </c>
      <c r="V437">
        <f t="shared" si="146"/>
        <v>103.74</v>
      </c>
      <c r="W437">
        <f t="shared" si="147"/>
        <v>112.86</v>
      </c>
      <c r="X437">
        <f t="shared" si="148"/>
        <v>278.76</v>
      </c>
      <c r="Y437">
        <f t="shared" si="155"/>
        <v>715.02796392572941</v>
      </c>
      <c r="Z437">
        <f t="shared" si="156"/>
        <v>953.37061856763921</v>
      </c>
      <c r="AA437">
        <f t="shared" si="157"/>
        <v>1191.713273209549</v>
      </c>
      <c r="AB437">
        <f t="shared" si="158"/>
        <v>1763.139787713528</v>
      </c>
      <c r="AC437">
        <f t="shared" si="159"/>
        <v>2350.8530502847038</v>
      </c>
      <c r="AD437">
        <f t="shared" si="160"/>
        <v>2938.5663128558799</v>
      </c>
      <c r="AE437">
        <f t="shared" si="149"/>
        <v>628.73796392572945</v>
      </c>
      <c r="AF437">
        <f t="shared" si="150"/>
        <v>867.08061856763925</v>
      </c>
      <c r="AG437">
        <f t="shared" si="151"/>
        <v>1105.4232732095491</v>
      </c>
      <c r="AH437">
        <f t="shared" si="152"/>
        <v>1550.0097877135281</v>
      </c>
      <c r="AI437">
        <f t="shared" si="153"/>
        <v>2137.7230502847037</v>
      </c>
      <c r="AJ437">
        <f t="shared" si="154"/>
        <v>2725.4363128558798</v>
      </c>
      <c r="AO437" t="e">
        <f>_xlfn.CONCAT(A437," ",B437," ",C437," ",#REF!," ",E437," ",F437," ",G437," ",H437," ",I437," ",N437," ",O437," ",P437," ",Q437," ",R437," ",AE437," ",AF437," ",AG437," ",AH437," ",AI437," ",AJ437)</f>
        <v>#REF!</v>
      </c>
    </row>
    <row r="438" spans="1:41" x14ac:dyDescent="0.35">
      <c r="A438" s="1" t="s">
        <v>26</v>
      </c>
      <c r="B438" s="1">
        <v>2021</v>
      </c>
      <c r="C438" s="1">
        <v>7</v>
      </c>
      <c r="D438" s="1">
        <v>413</v>
      </c>
      <c r="E438" s="7">
        <v>4</v>
      </c>
      <c r="F438" s="1">
        <v>2</v>
      </c>
      <c r="G438" s="4">
        <v>100</v>
      </c>
      <c r="H438" s="1" t="s">
        <v>16</v>
      </c>
      <c r="I438" s="1" t="s">
        <v>29</v>
      </c>
      <c r="J438" s="7" t="s">
        <v>14</v>
      </c>
      <c r="K438" s="7" t="str">
        <f t="shared" si="141"/>
        <v>.</v>
      </c>
      <c r="L438" s="7" t="str">
        <f t="shared" si="142"/>
        <v>.</v>
      </c>
      <c r="M438" s="7" t="s">
        <v>14</v>
      </c>
      <c r="N438" s="1">
        <v>0</v>
      </c>
      <c r="O438" s="1" t="s">
        <v>14</v>
      </c>
      <c r="P438" s="1" t="s">
        <v>14</v>
      </c>
      <c r="Q438" s="1">
        <v>72.250581377431232</v>
      </c>
      <c r="R438" s="1">
        <v>4858.8515976322506</v>
      </c>
      <c r="S438" s="15">
        <f t="shared" si="143"/>
        <v>44.29</v>
      </c>
      <c r="T438" s="7">
        <f t="shared" si="144"/>
        <v>109.39</v>
      </c>
      <c r="U438">
        <f t="shared" si="145"/>
        <v>42</v>
      </c>
      <c r="V438">
        <f t="shared" si="146"/>
        <v>103.74</v>
      </c>
      <c r="W438">
        <f t="shared" si="147"/>
        <v>86.289999999999992</v>
      </c>
      <c r="X438">
        <f t="shared" si="148"/>
        <v>213.13</v>
      </c>
      <c r="Y438">
        <f t="shared" si="155"/>
        <v>650.25523239688107</v>
      </c>
      <c r="Z438">
        <f t="shared" si="156"/>
        <v>867.00697652917484</v>
      </c>
      <c r="AA438">
        <f t="shared" si="157"/>
        <v>1083.7587206614685</v>
      </c>
      <c r="AB438">
        <f t="shared" si="158"/>
        <v>1603.4210272186428</v>
      </c>
      <c r="AC438">
        <f t="shared" si="159"/>
        <v>2137.8947029581905</v>
      </c>
      <c r="AD438">
        <f t="shared" si="160"/>
        <v>2672.3683786977381</v>
      </c>
      <c r="AE438">
        <f t="shared" si="149"/>
        <v>563.96523239688111</v>
      </c>
      <c r="AF438">
        <f t="shared" si="150"/>
        <v>780.71697652917487</v>
      </c>
      <c r="AG438">
        <f t="shared" si="151"/>
        <v>997.46872066146852</v>
      </c>
      <c r="AH438">
        <f t="shared" si="152"/>
        <v>1390.2910272186427</v>
      </c>
      <c r="AI438">
        <f t="shared" si="153"/>
        <v>1924.7647029581904</v>
      </c>
      <c r="AJ438">
        <f t="shared" si="154"/>
        <v>2459.238378697738</v>
      </c>
      <c r="AO438" t="e">
        <f>_xlfn.CONCAT(A438," ",B438," ",C438," ",#REF!," ",E438," ",F438," ",G438," ",H438," ",I438," ",N438," ",O438," ",P438," ",Q438," ",R438," ",AE438," ",AF438," ",AG438," ",AH438," ",AI438," ",AJ438)</f>
        <v>#REF!</v>
      </c>
    </row>
    <row r="439" spans="1:41" x14ac:dyDescent="0.35">
      <c r="A439" s="1" t="s">
        <v>26</v>
      </c>
      <c r="B439" s="1">
        <v>2021</v>
      </c>
      <c r="C439" s="1">
        <v>7</v>
      </c>
      <c r="D439" s="1">
        <v>414</v>
      </c>
      <c r="E439" s="7">
        <v>4</v>
      </c>
      <c r="F439" s="1">
        <v>8</v>
      </c>
      <c r="G439" s="4">
        <v>160</v>
      </c>
      <c r="H439" s="1" t="s">
        <v>16</v>
      </c>
      <c r="I439" s="1" t="s">
        <v>28</v>
      </c>
      <c r="J439" s="7" t="s">
        <v>14</v>
      </c>
      <c r="K439" s="7" t="str">
        <f t="shared" si="141"/>
        <v>.</v>
      </c>
      <c r="L439" s="7" t="str">
        <f t="shared" si="142"/>
        <v>.</v>
      </c>
      <c r="M439" s="7" t="s">
        <v>14</v>
      </c>
      <c r="N439" s="1">
        <v>0</v>
      </c>
      <c r="O439" s="1" t="s">
        <v>14</v>
      </c>
      <c r="P439" s="1" t="s">
        <v>14</v>
      </c>
      <c r="Q439" s="1">
        <v>73.718441962117609</v>
      </c>
      <c r="R439" s="1">
        <v>4957.565221952409</v>
      </c>
      <c r="S439" s="15">
        <f t="shared" si="143"/>
        <v>70.86</v>
      </c>
      <c r="T439" s="7">
        <f t="shared" si="144"/>
        <v>175.02</v>
      </c>
      <c r="U439">
        <f t="shared" si="145"/>
        <v>17.875</v>
      </c>
      <c r="V439">
        <f t="shared" si="146"/>
        <v>44.15</v>
      </c>
      <c r="W439">
        <f t="shared" si="147"/>
        <v>88.734999999999999</v>
      </c>
      <c r="X439">
        <f t="shared" si="148"/>
        <v>219.17000000000002</v>
      </c>
      <c r="Y439">
        <f t="shared" si="155"/>
        <v>663.46597765905847</v>
      </c>
      <c r="Z439">
        <f t="shared" si="156"/>
        <v>884.62130354541137</v>
      </c>
      <c r="AA439">
        <f t="shared" si="157"/>
        <v>1105.7766294317641</v>
      </c>
      <c r="AB439">
        <f t="shared" si="158"/>
        <v>1635.9965232442951</v>
      </c>
      <c r="AC439">
        <f t="shared" si="159"/>
        <v>2181.3286976590598</v>
      </c>
      <c r="AD439">
        <f t="shared" si="160"/>
        <v>2726.660872073825</v>
      </c>
      <c r="AE439">
        <f t="shared" si="149"/>
        <v>577.1759776590585</v>
      </c>
      <c r="AF439">
        <f t="shared" si="150"/>
        <v>798.3313035454114</v>
      </c>
      <c r="AG439">
        <f t="shared" si="151"/>
        <v>1019.4866294317642</v>
      </c>
      <c r="AH439">
        <f t="shared" si="152"/>
        <v>1422.866523244295</v>
      </c>
      <c r="AI439">
        <f t="shared" si="153"/>
        <v>1968.1986976590597</v>
      </c>
      <c r="AJ439">
        <f t="shared" si="154"/>
        <v>2513.5308720738249</v>
      </c>
      <c r="AO439" t="e">
        <f>_xlfn.CONCAT(A439," ",B439," ",C439," ",#REF!," ",E439," ",F439," ",G439," ",H439," ",I439," ",N439," ",O439," ",P439," ",Q439," ",R439," ",AE439," ",AF439," ",AG439," ",AH439," ",AI439," ",AJ439)</f>
        <v>#REF!</v>
      </c>
    </row>
    <row r="440" spans="1:41" x14ac:dyDescent="0.35">
      <c r="A440" s="1" t="s">
        <v>26</v>
      </c>
      <c r="B440" s="1">
        <v>2021</v>
      </c>
      <c r="C440" s="1">
        <v>7</v>
      </c>
      <c r="D440" s="1">
        <v>415</v>
      </c>
      <c r="E440" s="7">
        <v>4</v>
      </c>
      <c r="F440" s="1">
        <v>3</v>
      </c>
      <c r="G440" s="4">
        <v>100</v>
      </c>
      <c r="H440" s="1" t="s">
        <v>16</v>
      </c>
      <c r="I440" s="1" t="s">
        <v>30</v>
      </c>
      <c r="J440" s="7" t="s">
        <v>14</v>
      </c>
      <c r="K440" s="7" t="str">
        <f t="shared" si="141"/>
        <v>.</v>
      </c>
      <c r="L440" s="7" t="str">
        <f t="shared" si="142"/>
        <v>.</v>
      </c>
      <c r="M440" s="7" t="s">
        <v>17</v>
      </c>
      <c r="N440" s="1">
        <v>0</v>
      </c>
      <c r="O440" s="1" t="s">
        <v>14</v>
      </c>
      <c r="P440" s="1" t="s">
        <v>14</v>
      </c>
      <c r="Q440" s="1">
        <v>73.177044827586371</v>
      </c>
      <c r="R440" s="1">
        <v>4921.1562646551838</v>
      </c>
      <c r="S440" s="15">
        <f t="shared" si="143"/>
        <v>44.29</v>
      </c>
      <c r="T440" s="7">
        <f t="shared" si="144"/>
        <v>109.39</v>
      </c>
      <c r="U440">
        <f t="shared" si="145"/>
        <v>42</v>
      </c>
      <c r="V440">
        <f t="shared" si="146"/>
        <v>103.74</v>
      </c>
      <c r="W440">
        <f t="shared" si="147"/>
        <v>86.289999999999992</v>
      </c>
      <c r="X440">
        <f t="shared" si="148"/>
        <v>213.13</v>
      </c>
      <c r="Y440">
        <f t="shared" si="155"/>
        <v>658.59340344827729</v>
      </c>
      <c r="Z440">
        <f t="shared" si="156"/>
        <v>878.12453793103646</v>
      </c>
      <c r="AA440">
        <f t="shared" si="157"/>
        <v>1097.6556724137956</v>
      </c>
      <c r="AB440">
        <f t="shared" si="158"/>
        <v>1623.9815673362107</v>
      </c>
      <c r="AC440">
        <f t="shared" si="159"/>
        <v>2165.3087564482807</v>
      </c>
      <c r="AD440">
        <f t="shared" si="160"/>
        <v>2706.6359455603515</v>
      </c>
      <c r="AE440">
        <f t="shared" si="149"/>
        <v>572.30340344827732</v>
      </c>
      <c r="AF440">
        <f t="shared" si="150"/>
        <v>791.83453793103649</v>
      </c>
      <c r="AG440">
        <f t="shared" si="151"/>
        <v>1011.3656724137957</v>
      </c>
      <c r="AH440">
        <f t="shared" si="152"/>
        <v>1410.8515673362108</v>
      </c>
      <c r="AI440">
        <f t="shared" si="153"/>
        <v>1952.1787564482806</v>
      </c>
      <c r="AJ440">
        <f t="shared" si="154"/>
        <v>2493.5059455603514</v>
      </c>
      <c r="AO440" t="e">
        <f>_xlfn.CONCAT(A440," ",B440," ",C440," ",#REF!," ",E440," ",F440," ",G440," ",H440," ",I440," ",N440," ",O440," ",P440," ",Q440," ",R440," ",AE440," ",AF440," ",AG440," ",AH440," ",AI440," ",AJ440)</f>
        <v>#REF!</v>
      </c>
    </row>
    <row r="441" spans="1:41" x14ac:dyDescent="0.35">
      <c r="A441" s="1" t="s">
        <v>26</v>
      </c>
      <c r="B441" s="1">
        <v>2021</v>
      </c>
      <c r="C441" s="1">
        <v>7</v>
      </c>
      <c r="D441" s="1">
        <v>416</v>
      </c>
      <c r="E441" s="7">
        <v>4</v>
      </c>
      <c r="F441" s="1">
        <v>6</v>
      </c>
      <c r="G441" s="4">
        <v>160</v>
      </c>
      <c r="H441" s="1" t="s">
        <v>16</v>
      </c>
      <c r="I441" s="1" t="s">
        <v>29</v>
      </c>
      <c r="J441" s="7" t="s">
        <v>14</v>
      </c>
      <c r="K441" s="7" t="str">
        <f t="shared" si="141"/>
        <v>.</v>
      </c>
      <c r="L441" s="7" t="str">
        <f t="shared" si="142"/>
        <v>.</v>
      </c>
      <c r="M441" s="7" t="s">
        <v>14</v>
      </c>
      <c r="N441" s="1">
        <v>0</v>
      </c>
      <c r="O441" s="1" t="s">
        <v>14</v>
      </c>
      <c r="P441" s="1" t="s">
        <v>14</v>
      </c>
      <c r="Q441" s="1">
        <v>78.141538790715529</v>
      </c>
      <c r="R441" s="1">
        <v>5255.0184836756198</v>
      </c>
      <c r="S441" s="15">
        <f t="shared" si="143"/>
        <v>70.86</v>
      </c>
      <c r="T441" s="7">
        <f t="shared" si="144"/>
        <v>175.02</v>
      </c>
      <c r="U441">
        <f t="shared" si="145"/>
        <v>42</v>
      </c>
      <c r="V441">
        <f t="shared" si="146"/>
        <v>103.74</v>
      </c>
      <c r="W441">
        <f t="shared" si="147"/>
        <v>112.86</v>
      </c>
      <c r="X441">
        <f t="shared" si="148"/>
        <v>278.76</v>
      </c>
      <c r="Y441">
        <f t="shared" si="155"/>
        <v>703.27384911643981</v>
      </c>
      <c r="Z441">
        <f t="shared" si="156"/>
        <v>937.69846548858641</v>
      </c>
      <c r="AA441">
        <f t="shared" si="157"/>
        <v>1172.123081860733</v>
      </c>
      <c r="AB441">
        <f t="shared" si="158"/>
        <v>1734.1560996129547</v>
      </c>
      <c r="AC441">
        <f t="shared" si="159"/>
        <v>2312.2081328172726</v>
      </c>
      <c r="AD441">
        <f t="shared" si="160"/>
        <v>2890.260166021591</v>
      </c>
      <c r="AE441">
        <f t="shared" si="149"/>
        <v>616.98384911643984</v>
      </c>
      <c r="AF441">
        <f t="shared" si="150"/>
        <v>851.40846548858644</v>
      </c>
      <c r="AG441">
        <f t="shared" si="151"/>
        <v>1085.833081860733</v>
      </c>
      <c r="AH441">
        <f t="shared" si="152"/>
        <v>1521.0260996129546</v>
      </c>
      <c r="AI441">
        <f t="shared" si="153"/>
        <v>2099.0781328172725</v>
      </c>
      <c r="AJ441">
        <f t="shared" si="154"/>
        <v>2677.1301660215909</v>
      </c>
      <c r="AO441" t="e">
        <f>_xlfn.CONCAT(A441," ",B441," ",C441," ",#REF!," ",E441," ",F441," ",G441," ",H441," ",I441," ",N441," ",O441," ",P441," ",Q441," ",R441," ",AE441," ",AF441," ",AG441," ",AH441," ",AI441," ",AJ441)</f>
        <v>#REF!</v>
      </c>
    </row>
    <row r="442" spans="1:41" x14ac:dyDescent="0.35">
      <c r="A442" s="1" t="s">
        <v>22</v>
      </c>
      <c r="B442" s="1">
        <v>2021</v>
      </c>
      <c r="C442" s="1">
        <v>8</v>
      </c>
      <c r="D442" s="1">
        <v>101</v>
      </c>
      <c r="E442" s="15">
        <v>1</v>
      </c>
      <c r="F442" s="1">
        <v>5</v>
      </c>
      <c r="G442" s="4">
        <v>160</v>
      </c>
      <c r="H442" s="1" t="s">
        <v>16</v>
      </c>
      <c r="I442" s="1" t="s">
        <v>27</v>
      </c>
      <c r="J442" s="7" t="s">
        <v>14</v>
      </c>
      <c r="K442" s="7" t="str">
        <f t="shared" si="141"/>
        <v>.</v>
      </c>
      <c r="L442" s="7" t="str">
        <f t="shared" si="142"/>
        <v>.</v>
      </c>
      <c r="M442" s="7" t="s">
        <v>14</v>
      </c>
      <c r="N442" s="1">
        <v>0</v>
      </c>
      <c r="O442" s="1">
        <v>0</v>
      </c>
      <c r="P442" s="1">
        <v>0</v>
      </c>
      <c r="Q442" s="1">
        <v>87.198546285714272</v>
      </c>
      <c r="R442" s="1">
        <v>5864.1022377142845</v>
      </c>
      <c r="S442" s="15">
        <f t="shared" si="143"/>
        <v>70.86</v>
      </c>
      <c r="T442" s="7">
        <f t="shared" si="144"/>
        <v>175.02</v>
      </c>
      <c r="U442">
        <f t="shared" si="145"/>
        <v>0</v>
      </c>
      <c r="V442">
        <f t="shared" si="146"/>
        <v>0</v>
      </c>
      <c r="W442">
        <f t="shared" si="147"/>
        <v>70.86</v>
      </c>
      <c r="X442">
        <f t="shared" si="148"/>
        <v>175.02</v>
      </c>
      <c r="Y442">
        <f t="shared" si="155"/>
        <v>784.78691657142849</v>
      </c>
      <c r="Z442">
        <f t="shared" si="156"/>
        <v>1046.3825554285713</v>
      </c>
      <c r="AA442">
        <f t="shared" si="157"/>
        <v>1307.9781942857142</v>
      </c>
      <c r="AB442">
        <f t="shared" si="158"/>
        <v>1935.153738445714</v>
      </c>
      <c r="AC442">
        <f t="shared" si="159"/>
        <v>2580.2049845942852</v>
      </c>
      <c r="AD442">
        <f t="shared" si="160"/>
        <v>3225.2562307428566</v>
      </c>
      <c r="AE442">
        <f t="shared" si="149"/>
        <v>698.49691657142853</v>
      </c>
      <c r="AF442">
        <f t="shared" si="150"/>
        <v>960.09255542857136</v>
      </c>
      <c r="AG442">
        <f t="shared" si="151"/>
        <v>1221.6881942857142</v>
      </c>
      <c r="AH442">
        <f t="shared" si="152"/>
        <v>1722.0237384457141</v>
      </c>
      <c r="AI442">
        <f t="shared" si="153"/>
        <v>2367.0749845942851</v>
      </c>
      <c r="AJ442">
        <f t="shared" si="154"/>
        <v>3012.1262307428565</v>
      </c>
      <c r="AO442" t="e">
        <f>_xlfn.CONCAT(A442," ",B442," ",C442," ",#REF!," ",E442," ",F442," ",G442," ",H442," ",I442," ",N442," ",O442," ",P442," ",Q442," ",R442," ",AE442," ",AF442," ",AG442," ",AH442," ",AI442," ",AJ442)</f>
        <v>#REF!</v>
      </c>
    </row>
    <row r="443" spans="1:41" x14ac:dyDescent="0.35">
      <c r="A443" s="1" t="s">
        <v>22</v>
      </c>
      <c r="B443" s="1">
        <v>2021</v>
      </c>
      <c r="C443" s="1">
        <v>8</v>
      </c>
      <c r="D443" s="1">
        <v>102</v>
      </c>
      <c r="E443" s="15">
        <v>1</v>
      </c>
      <c r="F443" s="1">
        <v>2</v>
      </c>
      <c r="G443" s="4">
        <v>100</v>
      </c>
      <c r="H443" s="1" t="s">
        <v>16</v>
      </c>
      <c r="I443" s="1" t="s">
        <v>29</v>
      </c>
      <c r="J443" s="7" t="s">
        <v>14</v>
      </c>
      <c r="K443" s="7" t="str">
        <f t="shared" si="141"/>
        <v>.</v>
      </c>
      <c r="L443" s="7" t="str">
        <f t="shared" si="142"/>
        <v>.</v>
      </c>
      <c r="M443" s="7" t="s">
        <v>14</v>
      </c>
      <c r="N443" s="1">
        <v>0</v>
      </c>
      <c r="O443" s="1">
        <v>0</v>
      </c>
      <c r="P443" s="1">
        <v>0</v>
      </c>
      <c r="Q443" s="1">
        <v>81.436838620689656</v>
      </c>
      <c r="R443" s="1">
        <v>5476.6273972413792</v>
      </c>
      <c r="S443" s="15">
        <f t="shared" si="143"/>
        <v>44.29</v>
      </c>
      <c r="T443" s="7">
        <f t="shared" si="144"/>
        <v>109.39</v>
      </c>
      <c r="U443">
        <f t="shared" si="145"/>
        <v>42</v>
      </c>
      <c r="V443">
        <f t="shared" si="146"/>
        <v>103.74</v>
      </c>
      <c r="W443">
        <f t="shared" si="147"/>
        <v>86.289999999999992</v>
      </c>
      <c r="X443">
        <f t="shared" si="148"/>
        <v>213.13</v>
      </c>
      <c r="Y443">
        <f t="shared" si="155"/>
        <v>732.93154758620688</v>
      </c>
      <c r="Z443">
        <f t="shared" si="156"/>
        <v>977.24206344827587</v>
      </c>
      <c r="AA443">
        <f t="shared" si="157"/>
        <v>1221.5525793103448</v>
      </c>
      <c r="AB443">
        <f t="shared" si="158"/>
        <v>1807.2870410896553</v>
      </c>
      <c r="AC443">
        <f t="shared" si="159"/>
        <v>2409.7160547862068</v>
      </c>
      <c r="AD443">
        <f t="shared" si="160"/>
        <v>3012.1450684827587</v>
      </c>
      <c r="AE443">
        <f t="shared" si="149"/>
        <v>646.64154758620691</v>
      </c>
      <c r="AF443">
        <f t="shared" si="150"/>
        <v>890.95206344827591</v>
      </c>
      <c r="AG443">
        <f t="shared" si="151"/>
        <v>1135.2625793103448</v>
      </c>
      <c r="AH443">
        <f t="shared" si="152"/>
        <v>1594.1570410896552</v>
      </c>
      <c r="AI443">
        <f t="shared" si="153"/>
        <v>2196.5860547862067</v>
      </c>
      <c r="AJ443">
        <f t="shared" si="154"/>
        <v>2799.0150684827586</v>
      </c>
      <c r="AO443" t="e">
        <f>_xlfn.CONCAT(A443," ",B443," ",C443," ",#REF!," ",E443," ",F443," ",G443," ",H443," ",I443," ",N443," ",O443," ",P443," ",Q443," ",R443," ",AE443," ",AF443," ",AG443," ",AH443," ",AI443," ",AJ443)</f>
        <v>#REF!</v>
      </c>
    </row>
    <row r="444" spans="1:41" x14ac:dyDescent="0.35">
      <c r="A444" s="1" t="s">
        <v>22</v>
      </c>
      <c r="B444" s="1">
        <v>2021</v>
      </c>
      <c r="C444" s="1">
        <v>8</v>
      </c>
      <c r="D444" s="7">
        <v>103</v>
      </c>
      <c r="E444" s="15">
        <v>1</v>
      </c>
      <c r="F444" s="1">
        <v>1</v>
      </c>
      <c r="G444" s="4">
        <v>100</v>
      </c>
      <c r="H444" s="1" t="s">
        <v>16</v>
      </c>
      <c r="I444" s="1" t="s">
        <v>27</v>
      </c>
      <c r="J444" s="7" t="s">
        <v>14</v>
      </c>
      <c r="K444" s="7" t="str">
        <f t="shared" si="141"/>
        <v>.</v>
      </c>
      <c r="L444" s="7" t="str">
        <f t="shared" si="142"/>
        <v>.</v>
      </c>
      <c r="M444" s="7" t="s">
        <v>14</v>
      </c>
      <c r="N444" s="1">
        <v>0</v>
      </c>
      <c r="O444" s="1">
        <v>0</v>
      </c>
      <c r="P444" s="1">
        <v>0</v>
      </c>
      <c r="Q444" s="1">
        <v>86.32278762561576</v>
      </c>
      <c r="R444" s="1">
        <v>5805.20746782266</v>
      </c>
      <c r="S444" s="15">
        <f t="shared" si="143"/>
        <v>44.29</v>
      </c>
      <c r="T444" s="7">
        <f t="shared" si="144"/>
        <v>109.39</v>
      </c>
      <c r="U444">
        <f t="shared" si="145"/>
        <v>0</v>
      </c>
      <c r="V444">
        <f t="shared" si="146"/>
        <v>0</v>
      </c>
      <c r="W444">
        <f t="shared" si="147"/>
        <v>44.29</v>
      </c>
      <c r="X444">
        <f t="shared" si="148"/>
        <v>109.39</v>
      </c>
      <c r="Y444">
        <f t="shared" si="155"/>
        <v>776.90508863054185</v>
      </c>
      <c r="Z444">
        <f t="shared" si="156"/>
        <v>1035.8734515073891</v>
      </c>
      <c r="AA444">
        <f t="shared" si="157"/>
        <v>1294.8418143842364</v>
      </c>
      <c r="AB444">
        <f t="shared" si="158"/>
        <v>1915.7184643814778</v>
      </c>
      <c r="AC444">
        <f t="shared" si="159"/>
        <v>2554.2912858419704</v>
      </c>
      <c r="AD444">
        <f t="shared" si="160"/>
        <v>3192.8641073024633</v>
      </c>
      <c r="AE444">
        <f t="shared" si="149"/>
        <v>690.61508863054189</v>
      </c>
      <c r="AF444">
        <f t="shared" si="150"/>
        <v>949.5834515073891</v>
      </c>
      <c r="AG444">
        <f t="shared" si="151"/>
        <v>1208.5518143842364</v>
      </c>
      <c r="AH444">
        <f t="shared" si="152"/>
        <v>1702.5884643814779</v>
      </c>
      <c r="AI444">
        <f t="shared" si="153"/>
        <v>2341.1612858419703</v>
      </c>
      <c r="AJ444">
        <f t="shared" si="154"/>
        <v>2979.7341073024631</v>
      </c>
      <c r="AO444" t="e">
        <f>_xlfn.CONCAT(A444," ",B444," ",C444," ",#REF!," ",E444," ",F444," ",G444," ",H444," ",I444," ",N444," ",O444," ",P444," ",Q444," ",R444," ",AE444," ",AF444," ",AG444," ",AH444," ",AI444," ",AJ444)</f>
        <v>#REF!</v>
      </c>
    </row>
    <row r="445" spans="1:41" x14ac:dyDescent="0.35">
      <c r="A445" s="1" t="s">
        <v>22</v>
      </c>
      <c r="B445" s="1">
        <v>2021</v>
      </c>
      <c r="C445" s="1">
        <v>8</v>
      </c>
      <c r="D445" s="7">
        <v>104</v>
      </c>
      <c r="E445" s="15">
        <v>1</v>
      </c>
      <c r="F445" s="1">
        <v>3</v>
      </c>
      <c r="G445" s="4">
        <v>100</v>
      </c>
      <c r="H445" s="1" t="s">
        <v>16</v>
      </c>
      <c r="I445" s="1" t="s">
        <v>30</v>
      </c>
      <c r="J445" s="7" t="s">
        <v>14</v>
      </c>
      <c r="K445" s="7" t="str">
        <f t="shared" si="141"/>
        <v>.</v>
      </c>
      <c r="L445" s="7" t="str">
        <f t="shared" si="142"/>
        <v>.</v>
      </c>
      <c r="M445" s="7" t="s">
        <v>16</v>
      </c>
      <c r="N445" s="1">
        <v>0</v>
      </c>
      <c r="O445" s="1">
        <v>0</v>
      </c>
      <c r="P445" s="1">
        <v>0</v>
      </c>
      <c r="Q445" s="1">
        <v>82.556456985221672</v>
      </c>
      <c r="R445" s="1">
        <v>5551.9217322561572</v>
      </c>
      <c r="S445" s="15">
        <f t="shared" si="143"/>
        <v>44.29</v>
      </c>
      <c r="T445" s="7">
        <f t="shared" si="144"/>
        <v>109.39</v>
      </c>
      <c r="U445">
        <f t="shared" si="145"/>
        <v>0</v>
      </c>
      <c r="V445">
        <f t="shared" si="146"/>
        <v>0</v>
      </c>
      <c r="W445">
        <f t="shared" si="147"/>
        <v>44.29</v>
      </c>
      <c r="X445">
        <f t="shared" si="148"/>
        <v>109.39</v>
      </c>
      <c r="Y445">
        <f t="shared" si="155"/>
        <v>743.00811286699502</v>
      </c>
      <c r="Z445">
        <f t="shared" si="156"/>
        <v>990.67748382266007</v>
      </c>
      <c r="AA445">
        <f t="shared" si="157"/>
        <v>1238.346854778325</v>
      </c>
      <c r="AB445">
        <f t="shared" si="158"/>
        <v>1832.134171644532</v>
      </c>
      <c r="AC445">
        <f t="shared" si="159"/>
        <v>2442.8455621927092</v>
      </c>
      <c r="AD445">
        <f t="shared" si="160"/>
        <v>3053.5569527408866</v>
      </c>
      <c r="AE445">
        <f t="shared" si="149"/>
        <v>656.71811286699506</v>
      </c>
      <c r="AF445">
        <f t="shared" si="150"/>
        <v>904.3874838226601</v>
      </c>
      <c r="AG445">
        <f t="shared" si="151"/>
        <v>1152.056854778325</v>
      </c>
      <c r="AH445">
        <f t="shared" si="152"/>
        <v>1619.0041716445321</v>
      </c>
      <c r="AI445">
        <f t="shared" si="153"/>
        <v>2229.7155621927091</v>
      </c>
      <c r="AJ445">
        <f t="shared" si="154"/>
        <v>2840.4269527408865</v>
      </c>
      <c r="AO445" t="e">
        <f>_xlfn.CONCAT(A445," ",B445," ",C445," ",#REF!," ",E445," ",F445," ",G445," ",H445," ",I445," ",N445," ",O445," ",P445," ",Q445," ",R445," ",AE445," ",AF445," ",AG445," ",AH445," ",AI445," ",AJ445)</f>
        <v>#REF!</v>
      </c>
    </row>
    <row r="446" spans="1:41" x14ac:dyDescent="0.35">
      <c r="A446" s="1" t="s">
        <v>22</v>
      </c>
      <c r="B446" s="1">
        <v>2021</v>
      </c>
      <c r="C446" s="1">
        <v>8</v>
      </c>
      <c r="D446" s="7">
        <v>105</v>
      </c>
      <c r="E446" s="15">
        <v>1</v>
      </c>
      <c r="F446" s="7">
        <v>8</v>
      </c>
      <c r="G446" s="4">
        <v>160</v>
      </c>
      <c r="H446" s="1" t="s">
        <v>16</v>
      </c>
      <c r="I446" s="1" t="s">
        <v>28</v>
      </c>
      <c r="J446" s="7" t="s">
        <v>14</v>
      </c>
      <c r="K446" s="7" t="str">
        <f t="shared" si="141"/>
        <v>.</v>
      </c>
      <c r="L446" s="7" t="str">
        <f t="shared" si="142"/>
        <v>.</v>
      </c>
      <c r="M446" s="7" t="s">
        <v>14</v>
      </c>
      <c r="N446" s="1">
        <v>0</v>
      </c>
      <c r="O446" s="1">
        <v>0</v>
      </c>
      <c r="P446" s="1">
        <v>0</v>
      </c>
      <c r="Q446" s="1">
        <v>88.456316847290665</v>
      </c>
      <c r="R446" s="1">
        <v>5948.6873079802972</v>
      </c>
      <c r="S446" s="15">
        <f t="shared" si="143"/>
        <v>70.86</v>
      </c>
      <c r="T446" s="7">
        <f t="shared" si="144"/>
        <v>175.02</v>
      </c>
      <c r="U446">
        <f t="shared" si="145"/>
        <v>17.875</v>
      </c>
      <c r="V446">
        <f t="shared" si="146"/>
        <v>44.15</v>
      </c>
      <c r="W446">
        <f t="shared" si="147"/>
        <v>88.734999999999999</v>
      </c>
      <c r="X446">
        <f t="shared" si="148"/>
        <v>219.17000000000002</v>
      </c>
      <c r="Y446">
        <f t="shared" si="155"/>
        <v>796.10685162561595</v>
      </c>
      <c r="Z446">
        <f t="shared" si="156"/>
        <v>1061.4758021674879</v>
      </c>
      <c r="AA446">
        <f t="shared" si="157"/>
        <v>1326.8447527093599</v>
      </c>
      <c r="AB446">
        <f t="shared" si="158"/>
        <v>1963.0668116334982</v>
      </c>
      <c r="AC446">
        <f t="shared" si="159"/>
        <v>2617.4224155113307</v>
      </c>
      <c r="AD446">
        <f t="shared" si="160"/>
        <v>3271.7780193891635</v>
      </c>
      <c r="AE446">
        <f t="shared" si="149"/>
        <v>709.81685162561598</v>
      </c>
      <c r="AF446">
        <f t="shared" si="150"/>
        <v>975.18580216748796</v>
      </c>
      <c r="AG446">
        <f t="shared" si="151"/>
        <v>1240.5547527093599</v>
      </c>
      <c r="AH446">
        <f t="shared" si="152"/>
        <v>1749.9368116334981</v>
      </c>
      <c r="AI446">
        <f t="shared" si="153"/>
        <v>2404.2924155113305</v>
      </c>
      <c r="AJ446">
        <f t="shared" si="154"/>
        <v>3058.6480193891634</v>
      </c>
      <c r="AO446" t="e">
        <f>_xlfn.CONCAT(A446," ",B446," ",C446," ",#REF!," ",E446," ",F446," ",G446," ",H446," ",I446," ",N446," ",O446," ",P446," ",Q446," ",R446," ",AE446," ",AF446," ",AG446," ",AH446," ",AI446," ",AJ446)</f>
        <v>#REF!</v>
      </c>
    </row>
    <row r="447" spans="1:41" x14ac:dyDescent="0.35">
      <c r="A447" s="1" t="s">
        <v>22</v>
      </c>
      <c r="B447" s="1">
        <v>2021</v>
      </c>
      <c r="C447" s="1">
        <v>8</v>
      </c>
      <c r="D447" s="7">
        <v>106</v>
      </c>
      <c r="E447" s="15">
        <v>1</v>
      </c>
      <c r="F447" s="7">
        <v>6</v>
      </c>
      <c r="G447" s="4">
        <v>160</v>
      </c>
      <c r="H447" s="1" t="s">
        <v>16</v>
      </c>
      <c r="I447" s="1" t="s">
        <v>29</v>
      </c>
      <c r="J447" s="7" t="s">
        <v>14</v>
      </c>
      <c r="K447" s="7" t="str">
        <f t="shared" si="141"/>
        <v>.</v>
      </c>
      <c r="L447" s="7" t="str">
        <f t="shared" si="142"/>
        <v>.</v>
      </c>
      <c r="M447" s="7" t="s">
        <v>14</v>
      </c>
      <c r="N447" s="1">
        <v>0</v>
      </c>
      <c r="O447" s="1">
        <v>0</v>
      </c>
      <c r="P447" s="1">
        <v>0</v>
      </c>
      <c r="Q447" s="1">
        <v>86.326430738916258</v>
      </c>
      <c r="R447" s="1">
        <v>5805.4524671921181</v>
      </c>
      <c r="S447" s="15">
        <f t="shared" si="143"/>
        <v>70.86</v>
      </c>
      <c r="T447" s="7">
        <f t="shared" si="144"/>
        <v>175.02</v>
      </c>
      <c r="U447">
        <f t="shared" si="145"/>
        <v>42</v>
      </c>
      <c r="V447">
        <f t="shared" si="146"/>
        <v>103.74</v>
      </c>
      <c r="W447">
        <f t="shared" si="147"/>
        <v>112.86</v>
      </c>
      <c r="X447">
        <f t="shared" si="148"/>
        <v>278.76</v>
      </c>
      <c r="Y447">
        <f t="shared" si="155"/>
        <v>776.93787665024638</v>
      </c>
      <c r="Z447">
        <f t="shared" si="156"/>
        <v>1035.9171688669951</v>
      </c>
      <c r="AA447">
        <f t="shared" si="157"/>
        <v>1294.8964610837438</v>
      </c>
      <c r="AB447">
        <f t="shared" si="158"/>
        <v>1915.7993141733991</v>
      </c>
      <c r="AC447">
        <f t="shared" si="159"/>
        <v>2554.399085564532</v>
      </c>
      <c r="AD447">
        <f t="shared" si="160"/>
        <v>3192.9988569556654</v>
      </c>
      <c r="AE447">
        <f t="shared" si="149"/>
        <v>690.64787665024642</v>
      </c>
      <c r="AF447">
        <f t="shared" si="150"/>
        <v>949.62716886699513</v>
      </c>
      <c r="AG447">
        <f t="shared" si="151"/>
        <v>1208.6064610837439</v>
      </c>
      <c r="AH447">
        <f t="shared" si="152"/>
        <v>1702.669314173399</v>
      </c>
      <c r="AI447">
        <f t="shared" si="153"/>
        <v>2341.2690855645319</v>
      </c>
      <c r="AJ447">
        <f t="shared" si="154"/>
        <v>2979.8688569556653</v>
      </c>
      <c r="AO447" t="e">
        <f>_xlfn.CONCAT(A447," ",B447," ",C447," ",#REF!," ",E447," ",F447," ",G447," ",H447," ",I447," ",N447," ",O447," ",P447," ",Q447," ",R447," ",AE447," ",AF447," ",AG447," ",AH447," ",AI447," ",AJ447)</f>
        <v>#REF!</v>
      </c>
    </row>
    <row r="448" spans="1:41" x14ac:dyDescent="0.35">
      <c r="A448" s="1" t="s">
        <v>22</v>
      </c>
      <c r="B448" s="1">
        <v>2021</v>
      </c>
      <c r="C448" s="1">
        <v>8</v>
      </c>
      <c r="D448" s="7">
        <v>107</v>
      </c>
      <c r="E448" s="15">
        <v>1</v>
      </c>
      <c r="F448" s="7">
        <v>4</v>
      </c>
      <c r="G448" s="4">
        <v>100</v>
      </c>
      <c r="H448" s="1" t="s">
        <v>16</v>
      </c>
      <c r="I448" s="1" t="s">
        <v>28</v>
      </c>
      <c r="J448" s="7" t="s">
        <v>14</v>
      </c>
      <c r="K448" s="7" t="str">
        <f t="shared" si="141"/>
        <v>.</v>
      </c>
      <c r="L448" s="7" t="str">
        <f t="shared" si="142"/>
        <v>.</v>
      </c>
      <c r="M448" s="7" t="s">
        <v>14</v>
      </c>
      <c r="N448" s="1">
        <v>0</v>
      </c>
      <c r="O448" s="1">
        <v>0</v>
      </c>
      <c r="P448" s="1">
        <v>0</v>
      </c>
      <c r="Q448" s="1">
        <v>76.669271724137928</v>
      </c>
      <c r="R448" s="1">
        <v>5156.0085234482758</v>
      </c>
      <c r="S448" s="15">
        <f t="shared" si="143"/>
        <v>44.29</v>
      </c>
      <c r="T448" s="7">
        <f t="shared" si="144"/>
        <v>109.39</v>
      </c>
      <c r="U448">
        <f t="shared" si="145"/>
        <v>17.875</v>
      </c>
      <c r="V448">
        <f t="shared" si="146"/>
        <v>44.15</v>
      </c>
      <c r="W448">
        <f t="shared" si="147"/>
        <v>62.164999999999999</v>
      </c>
      <c r="X448">
        <f t="shared" si="148"/>
        <v>153.54</v>
      </c>
      <c r="Y448">
        <f t="shared" si="155"/>
        <v>690.02344551724138</v>
      </c>
      <c r="Z448">
        <f t="shared" si="156"/>
        <v>920.03126068965514</v>
      </c>
      <c r="AA448">
        <f t="shared" si="157"/>
        <v>1150.039075862069</v>
      </c>
      <c r="AB448">
        <f t="shared" si="158"/>
        <v>1701.482812737931</v>
      </c>
      <c r="AC448">
        <f t="shared" si="159"/>
        <v>2268.6437503172415</v>
      </c>
      <c r="AD448">
        <f t="shared" si="160"/>
        <v>2835.804687896552</v>
      </c>
      <c r="AE448">
        <f t="shared" si="149"/>
        <v>603.73344551724142</v>
      </c>
      <c r="AF448">
        <f t="shared" si="150"/>
        <v>833.74126068965518</v>
      </c>
      <c r="AG448">
        <f t="shared" si="151"/>
        <v>1063.749075862069</v>
      </c>
      <c r="AH448">
        <f t="shared" si="152"/>
        <v>1488.3528127379309</v>
      </c>
      <c r="AI448">
        <f t="shared" si="153"/>
        <v>2055.5137503172414</v>
      </c>
      <c r="AJ448">
        <f t="shared" si="154"/>
        <v>2622.6746878965519</v>
      </c>
      <c r="AO448" t="e">
        <f>_xlfn.CONCAT(A448," ",B448," ",C448," ",#REF!," ",E448," ",F448," ",G448," ",H448," ",I448," ",N448," ",O448," ",P448," ",Q448," ",R448," ",AE448," ",AF448," ",AG448," ",AH448," ",AI448," ",AJ448)</f>
        <v>#REF!</v>
      </c>
    </row>
    <row r="449" spans="1:41" x14ac:dyDescent="0.35">
      <c r="A449" s="1" t="s">
        <v>22</v>
      </c>
      <c r="B449" s="1">
        <v>2021</v>
      </c>
      <c r="C449" s="1">
        <v>8</v>
      </c>
      <c r="D449" s="7">
        <v>108</v>
      </c>
      <c r="E449" s="15">
        <v>1</v>
      </c>
      <c r="F449" s="7">
        <v>7</v>
      </c>
      <c r="G449" s="4">
        <v>160</v>
      </c>
      <c r="H449" s="1" t="s">
        <v>16</v>
      </c>
      <c r="I449" s="1" t="s">
        <v>30</v>
      </c>
      <c r="J449" s="7" t="s">
        <v>14</v>
      </c>
      <c r="K449" s="7" t="str">
        <f t="shared" si="141"/>
        <v>.</v>
      </c>
      <c r="L449" s="7" t="str">
        <f t="shared" si="142"/>
        <v>.</v>
      </c>
      <c r="M449" s="7" t="s">
        <v>16</v>
      </c>
      <c r="N449" s="1">
        <v>0</v>
      </c>
      <c r="O449" s="1">
        <v>0</v>
      </c>
      <c r="P449" s="1">
        <v>0</v>
      </c>
      <c r="Q449" s="1">
        <v>81.933255724137936</v>
      </c>
      <c r="R449" s="1">
        <v>5510.0114474482762</v>
      </c>
      <c r="S449" s="15">
        <f t="shared" si="143"/>
        <v>70.86</v>
      </c>
      <c r="T449" s="7">
        <f t="shared" si="144"/>
        <v>175.02</v>
      </c>
      <c r="U449">
        <f t="shared" si="145"/>
        <v>0</v>
      </c>
      <c r="V449">
        <f t="shared" si="146"/>
        <v>0</v>
      </c>
      <c r="W449">
        <f t="shared" si="147"/>
        <v>70.86</v>
      </c>
      <c r="X449">
        <f t="shared" si="148"/>
        <v>175.02</v>
      </c>
      <c r="Y449">
        <f t="shared" si="155"/>
        <v>737.39930151724138</v>
      </c>
      <c r="Z449">
        <f t="shared" si="156"/>
        <v>983.19906868965518</v>
      </c>
      <c r="AA449">
        <f t="shared" si="157"/>
        <v>1228.998835862069</v>
      </c>
      <c r="AB449">
        <f t="shared" si="158"/>
        <v>1818.3037776579313</v>
      </c>
      <c r="AC449">
        <f t="shared" si="159"/>
        <v>2424.4050368772414</v>
      </c>
      <c r="AD449">
        <f t="shared" si="160"/>
        <v>3030.506296096552</v>
      </c>
      <c r="AE449">
        <f t="shared" si="149"/>
        <v>651.10930151724142</v>
      </c>
      <c r="AF449">
        <f t="shared" si="150"/>
        <v>896.90906868965521</v>
      </c>
      <c r="AG449">
        <f t="shared" si="151"/>
        <v>1142.708835862069</v>
      </c>
      <c r="AH449">
        <f t="shared" si="152"/>
        <v>1605.1737776579312</v>
      </c>
      <c r="AI449">
        <f t="shared" si="153"/>
        <v>2211.2750368772413</v>
      </c>
      <c r="AJ449">
        <f t="shared" si="154"/>
        <v>2817.3762960965519</v>
      </c>
      <c r="AO449" t="e">
        <f>_xlfn.CONCAT(A449," ",B449," ",C449," ",#REF!," ",E449," ",F449," ",G449," ",H449," ",I449," ",N449," ",O449," ",P449," ",Q449," ",R449," ",AE449," ",AF449," ",AG449," ",AH449," ",AI449," ",AJ449)</f>
        <v>#REF!</v>
      </c>
    </row>
    <row r="450" spans="1:41" x14ac:dyDescent="0.35">
      <c r="A450" s="1" t="s">
        <v>22</v>
      </c>
      <c r="B450" s="1">
        <v>2021</v>
      </c>
      <c r="C450" s="1">
        <v>8</v>
      </c>
      <c r="D450" s="7">
        <v>109</v>
      </c>
      <c r="E450" s="15">
        <v>1</v>
      </c>
      <c r="F450" s="7">
        <v>13</v>
      </c>
      <c r="G450" s="4">
        <v>160</v>
      </c>
      <c r="H450" s="1" t="s">
        <v>17</v>
      </c>
      <c r="I450" s="1" t="s">
        <v>27</v>
      </c>
      <c r="J450" s="7">
        <v>150</v>
      </c>
      <c r="K450" s="7">
        <f t="shared" ref="K450:K513" si="161">IF(H450="Y",(J450*100)/46,".")</f>
        <v>326.08695652173913</v>
      </c>
      <c r="L450" s="7">
        <f t="shared" ref="L450:L513" si="162">IF(H450="Y",(K450/2.2)*2.47,".")</f>
        <v>366.10671936758894</v>
      </c>
      <c r="M450" s="7" t="s">
        <v>14</v>
      </c>
      <c r="N450" s="1">
        <v>0</v>
      </c>
      <c r="O450" s="1">
        <v>0</v>
      </c>
      <c r="P450" s="1">
        <v>0</v>
      </c>
      <c r="Q450" s="1">
        <v>86.059892177339904</v>
      </c>
      <c r="R450" s="1">
        <v>5787.5277489261089</v>
      </c>
      <c r="S450" s="15">
        <f t="shared" ref="S450:S513" si="163">IF(G450=100,44.29,70.86)</f>
        <v>70.86</v>
      </c>
      <c r="T450" s="7">
        <f t="shared" ref="T450:T513" si="164">IF(G450=100,109.39,175.02)</f>
        <v>175.02</v>
      </c>
      <c r="U450">
        <f t="shared" si="145"/>
        <v>0</v>
      </c>
      <c r="V450">
        <f t="shared" si="146"/>
        <v>0</v>
      </c>
      <c r="W450">
        <f t="shared" si="147"/>
        <v>70.86</v>
      </c>
      <c r="X450">
        <f t="shared" si="148"/>
        <v>175.02</v>
      </c>
      <c r="Y450">
        <f t="shared" si="155"/>
        <v>774.53902959605909</v>
      </c>
      <c r="Z450">
        <f t="shared" si="156"/>
        <v>1032.7187061280788</v>
      </c>
      <c r="AA450">
        <f t="shared" si="157"/>
        <v>1290.8983826600986</v>
      </c>
      <c r="AB450">
        <f t="shared" si="158"/>
        <v>1909.884157145616</v>
      </c>
      <c r="AC450">
        <f t="shared" si="159"/>
        <v>2546.5122095274878</v>
      </c>
      <c r="AD450">
        <f t="shared" si="160"/>
        <v>3183.1402619093601</v>
      </c>
      <c r="AE450">
        <f t="shared" si="149"/>
        <v>688.24902959605913</v>
      </c>
      <c r="AF450">
        <f t="shared" si="150"/>
        <v>946.42870612807883</v>
      </c>
      <c r="AG450">
        <f t="shared" si="151"/>
        <v>1204.6083826600986</v>
      </c>
      <c r="AH450">
        <f t="shared" si="152"/>
        <v>1696.7541571456159</v>
      </c>
      <c r="AI450">
        <f t="shared" si="153"/>
        <v>2333.3822095274877</v>
      </c>
      <c r="AJ450">
        <f t="shared" si="154"/>
        <v>2970.01026190936</v>
      </c>
      <c r="AO450" t="e">
        <f>_xlfn.CONCAT(A450," ",B450," ",C450," ",#REF!," ",E450," ",F450," ",G450," ",H450," ",I450," ",N450," ",O450," ",P450," ",Q450," ",R450," ",AE450," ",AF450," ",AG450," ",AH450," ",AI450," ",AJ450)</f>
        <v>#REF!</v>
      </c>
    </row>
    <row r="451" spans="1:41" x14ac:dyDescent="0.35">
      <c r="A451" s="1" t="s">
        <v>22</v>
      </c>
      <c r="B451" s="1">
        <v>2021</v>
      </c>
      <c r="C451" s="1">
        <v>8</v>
      </c>
      <c r="D451" s="7">
        <v>110</v>
      </c>
      <c r="E451" s="15">
        <v>1</v>
      </c>
      <c r="F451" s="7">
        <v>15</v>
      </c>
      <c r="G451" s="4">
        <v>160</v>
      </c>
      <c r="H451" s="1" t="s">
        <v>17</v>
      </c>
      <c r="I451" s="1" t="s">
        <v>30</v>
      </c>
      <c r="J451" s="7">
        <v>150</v>
      </c>
      <c r="K451" s="7">
        <f t="shared" si="161"/>
        <v>326.08695652173913</v>
      </c>
      <c r="L451" s="7">
        <f t="shared" si="162"/>
        <v>366.10671936758894</v>
      </c>
      <c r="M451" s="7" t="s">
        <v>16</v>
      </c>
      <c r="N451" s="1">
        <v>0</v>
      </c>
      <c r="O451" s="1">
        <v>0</v>
      </c>
      <c r="P451" s="1">
        <v>0</v>
      </c>
      <c r="Q451" s="1">
        <v>83.160975369458129</v>
      </c>
      <c r="R451" s="1">
        <v>5592.5755935960588</v>
      </c>
      <c r="S451" s="15">
        <f t="shared" si="163"/>
        <v>70.86</v>
      </c>
      <c r="T451" s="7">
        <f t="shared" si="164"/>
        <v>175.02</v>
      </c>
      <c r="U451">
        <f t="shared" ref="U451:U514" si="165">IF(I451="Endura_R3",42,IF(I451="Cobra_V5",17.875,IF((AND(I451="Endura_Sporecaster",M451="Y")),42,0)))</f>
        <v>0</v>
      </c>
      <c r="V451">
        <f t="shared" ref="V451:V514" si="166">IF(I451="Endura_R3",103.74,IF(I451="Cobra_V5",44.15,IF((AND(I451="Endura_Sporecaster",M451="Y")),103.74,0)))</f>
        <v>0</v>
      </c>
      <c r="W451">
        <f t="shared" ref="W451:W514" si="167">SUM(S451,U451)</f>
        <v>70.86</v>
      </c>
      <c r="X451">
        <f t="shared" ref="X451:X514" si="168">SUM(T451,V451)</f>
        <v>175.02</v>
      </c>
      <c r="Y451">
        <f t="shared" si="155"/>
        <v>748.44877832512316</v>
      </c>
      <c r="Z451">
        <f t="shared" si="156"/>
        <v>997.93170443349754</v>
      </c>
      <c r="AA451">
        <f t="shared" si="157"/>
        <v>1247.4146305418719</v>
      </c>
      <c r="AB451">
        <f t="shared" si="158"/>
        <v>1845.5499458866996</v>
      </c>
      <c r="AC451">
        <f t="shared" si="159"/>
        <v>2460.7332611822658</v>
      </c>
      <c r="AD451">
        <f t="shared" si="160"/>
        <v>3075.9165764778327</v>
      </c>
      <c r="AE451">
        <f t="shared" ref="AE451:AE514" si="169">Y451-$W$2</f>
        <v>662.15877832512319</v>
      </c>
      <c r="AF451">
        <f t="shared" ref="AF451:AF514" si="170">Z451-$W$2</f>
        <v>911.64170443349758</v>
      </c>
      <c r="AG451">
        <f t="shared" ref="AG451:AG514" si="171">AA451-$W$2</f>
        <v>1161.124630541872</v>
      </c>
      <c r="AH451">
        <f t="shared" ref="AH451:AH514" si="172">AB451-$X$2</f>
        <v>1632.4199458866997</v>
      </c>
      <c r="AI451">
        <f t="shared" ref="AI451:AI514" si="173">AC451-$X$2</f>
        <v>2247.6032611822657</v>
      </c>
      <c r="AJ451">
        <f t="shared" ref="AJ451:AJ514" si="174">AD451-$X$2</f>
        <v>2862.7865764778326</v>
      </c>
      <c r="AO451" t="e">
        <f>_xlfn.CONCAT(A451," ",B451," ",C451," ",#REF!," ",E451," ",F451," ",G451," ",H451," ",I451," ",N451," ",O451," ",P451," ",Q451," ",R451," ",AE451," ",AF451," ",AG451," ",AH451," ",AI451," ",AJ451)</f>
        <v>#REF!</v>
      </c>
    </row>
    <row r="452" spans="1:41" x14ac:dyDescent="0.35">
      <c r="A452" s="1" t="s">
        <v>22</v>
      </c>
      <c r="B452" s="1">
        <v>2021</v>
      </c>
      <c r="C452" s="1">
        <v>8</v>
      </c>
      <c r="D452" s="15">
        <v>111</v>
      </c>
      <c r="E452" s="15">
        <v>1</v>
      </c>
      <c r="F452" s="7">
        <v>14</v>
      </c>
      <c r="G452" s="4">
        <v>160</v>
      </c>
      <c r="H452" s="1" t="s">
        <v>17</v>
      </c>
      <c r="I452" s="1" t="s">
        <v>29</v>
      </c>
      <c r="J452" s="7">
        <v>150</v>
      </c>
      <c r="K452" s="7">
        <f t="shared" si="161"/>
        <v>326.08695652173913</v>
      </c>
      <c r="L452" s="7">
        <f t="shared" si="162"/>
        <v>366.10671936758894</v>
      </c>
      <c r="M452" s="7" t="s">
        <v>14</v>
      </c>
      <c r="N452" s="1">
        <v>0</v>
      </c>
      <c r="O452" s="1">
        <v>0</v>
      </c>
      <c r="P452" s="1">
        <v>0</v>
      </c>
      <c r="Q452" s="1">
        <v>84.46727944827586</v>
      </c>
      <c r="R452" s="1">
        <v>5680.4245428965514</v>
      </c>
      <c r="S452" s="15">
        <f t="shared" si="163"/>
        <v>70.86</v>
      </c>
      <c r="T452" s="7">
        <f t="shared" si="164"/>
        <v>175.02</v>
      </c>
      <c r="U452">
        <f t="shared" si="165"/>
        <v>42</v>
      </c>
      <c r="V452">
        <f t="shared" si="166"/>
        <v>103.74</v>
      </c>
      <c r="W452">
        <f t="shared" si="167"/>
        <v>112.86</v>
      </c>
      <c r="X452">
        <f t="shared" si="168"/>
        <v>278.76</v>
      </c>
      <c r="Y452">
        <f t="shared" si="155"/>
        <v>760.20551503448269</v>
      </c>
      <c r="Z452">
        <f t="shared" si="156"/>
        <v>1013.6073533793103</v>
      </c>
      <c r="AA452">
        <f t="shared" si="157"/>
        <v>1267.009191724138</v>
      </c>
      <c r="AB452">
        <f t="shared" si="158"/>
        <v>1874.540099155862</v>
      </c>
      <c r="AC452">
        <f t="shared" si="159"/>
        <v>2499.3867988744828</v>
      </c>
      <c r="AD452">
        <f t="shared" si="160"/>
        <v>3124.2334985931034</v>
      </c>
      <c r="AE452">
        <f t="shared" si="169"/>
        <v>673.91551503448272</v>
      </c>
      <c r="AF452">
        <f t="shared" si="170"/>
        <v>927.31735337931036</v>
      </c>
      <c r="AG452">
        <f t="shared" si="171"/>
        <v>1180.719191724138</v>
      </c>
      <c r="AH452">
        <f t="shared" si="172"/>
        <v>1661.4100991558621</v>
      </c>
      <c r="AI452">
        <f t="shared" si="173"/>
        <v>2286.2567988744827</v>
      </c>
      <c r="AJ452">
        <f t="shared" si="174"/>
        <v>2911.1034985931033</v>
      </c>
      <c r="AO452" t="e">
        <f>_xlfn.CONCAT(A452," ",B452," ",C452," ",#REF!," ",E452," ",F452," ",G452," ",H452," ",I452," ",N452," ",O452," ",P452," ",Q452," ",R452," ",AE452," ",AF452," ",AG452," ",AH452," ",AI452," ",AJ452)</f>
        <v>#REF!</v>
      </c>
    </row>
    <row r="453" spans="1:41" x14ac:dyDescent="0.35">
      <c r="A453" s="1" t="s">
        <v>22</v>
      </c>
      <c r="B453" s="1">
        <v>2021</v>
      </c>
      <c r="C453" s="1">
        <v>8</v>
      </c>
      <c r="D453" s="15">
        <v>112</v>
      </c>
      <c r="E453" s="15">
        <v>1</v>
      </c>
      <c r="F453" s="7">
        <v>16</v>
      </c>
      <c r="G453" s="4">
        <v>160</v>
      </c>
      <c r="H453" s="1" t="s">
        <v>17</v>
      </c>
      <c r="I453" s="1" t="s">
        <v>28</v>
      </c>
      <c r="J453" s="7">
        <v>150</v>
      </c>
      <c r="K453" s="7">
        <f t="shared" si="161"/>
        <v>326.08695652173913</v>
      </c>
      <c r="L453" s="7">
        <f t="shared" si="162"/>
        <v>366.10671936758894</v>
      </c>
      <c r="M453" s="7" t="s">
        <v>14</v>
      </c>
      <c r="N453" s="1">
        <v>0</v>
      </c>
      <c r="O453" s="1">
        <v>0</v>
      </c>
      <c r="P453" s="1">
        <v>0</v>
      </c>
      <c r="Q453" s="1">
        <v>82.701723743842365</v>
      </c>
      <c r="R453" s="1">
        <v>5561.6909217733992</v>
      </c>
      <c r="S453" s="15">
        <f t="shared" si="163"/>
        <v>70.86</v>
      </c>
      <c r="T453" s="7">
        <f t="shared" si="164"/>
        <v>175.02</v>
      </c>
      <c r="U453">
        <f t="shared" si="165"/>
        <v>17.875</v>
      </c>
      <c r="V453">
        <f t="shared" si="166"/>
        <v>44.15</v>
      </c>
      <c r="W453">
        <f t="shared" si="167"/>
        <v>88.734999999999999</v>
      </c>
      <c r="X453">
        <f t="shared" si="168"/>
        <v>219.17000000000002</v>
      </c>
      <c r="Y453">
        <f t="shared" si="155"/>
        <v>744.31551369458134</v>
      </c>
      <c r="Z453">
        <f t="shared" si="156"/>
        <v>992.42068492610838</v>
      </c>
      <c r="AA453">
        <f t="shared" si="157"/>
        <v>1240.5258561576354</v>
      </c>
      <c r="AB453">
        <f t="shared" si="158"/>
        <v>1835.3580041852217</v>
      </c>
      <c r="AC453">
        <f t="shared" si="159"/>
        <v>2447.1440055802955</v>
      </c>
      <c r="AD453">
        <f t="shared" si="160"/>
        <v>3058.9300069753699</v>
      </c>
      <c r="AE453">
        <f t="shared" si="169"/>
        <v>658.02551369458138</v>
      </c>
      <c r="AF453">
        <f t="shared" si="170"/>
        <v>906.13068492610842</v>
      </c>
      <c r="AG453">
        <f t="shared" si="171"/>
        <v>1154.2358561576355</v>
      </c>
      <c r="AH453">
        <f t="shared" si="172"/>
        <v>1622.2280041852218</v>
      </c>
      <c r="AI453">
        <f t="shared" si="173"/>
        <v>2234.0140055802954</v>
      </c>
      <c r="AJ453">
        <f t="shared" si="174"/>
        <v>2845.8000069753698</v>
      </c>
      <c r="AO453" t="e">
        <f>_xlfn.CONCAT(A453," ",B453," ",C453," ",#REF!," ",E453," ",F453," ",G453," ",H453," ",I453," ",N453," ",O453," ",P453," ",Q453," ",R453," ",AE453," ",AF453," ",AG453," ",AH453," ",AI453," ",AJ453)</f>
        <v>#REF!</v>
      </c>
    </row>
    <row r="454" spans="1:41" x14ac:dyDescent="0.35">
      <c r="A454" s="1" t="s">
        <v>22</v>
      </c>
      <c r="B454" s="1">
        <v>2021</v>
      </c>
      <c r="C454" s="1">
        <v>8</v>
      </c>
      <c r="D454" s="7">
        <v>113</v>
      </c>
      <c r="E454" s="7">
        <v>1</v>
      </c>
      <c r="F454" s="7">
        <v>10</v>
      </c>
      <c r="G454" s="4">
        <v>100</v>
      </c>
      <c r="H454" s="1" t="s">
        <v>17</v>
      </c>
      <c r="I454" s="1" t="s">
        <v>29</v>
      </c>
      <c r="J454" s="7">
        <v>150</v>
      </c>
      <c r="K454" s="7">
        <f t="shared" si="161"/>
        <v>326.08695652173913</v>
      </c>
      <c r="L454" s="7">
        <f t="shared" si="162"/>
        <v>366.10671936758894</v>
      </c>
      <c r="M454" s="7" t="s">
        <v>14</v>
      </c>
      <c r="N454" s="1">
        <v>0</v>
      </c>
      <c r="O454" s="1">
        <v>0</v>
      </c>
      <c r="P454" s="1">
        <v>0</v>
      </c>
      <c r="Q454" s="1">
        <v>82.063129852216747</v>
      </c>
      <c r="R454" s="1">
        <v>5518.745482561576</v>
      </c>
      <c r="S454" s="15">
        <f t="shared" si="163"/>
        <v>44.29</v>
      </c>
      <c r="T454" s="7">
        <f t="shared" si="164"/>
        <v>109.39</v>
      </c>
      <c r="U454">
        <f t="shared" si="165"/>
        <v>42</v>
      </c>
      <c r="V454">
        <f t="shared" si="166"/>
        <v>103.74</v>
      </c>
      <c r="W454">
        <f t="shared" si="167"/>
        <v>86.289999999999992</v>
      </c>
      <c r="X454">
        <f t="shared" si="168"/>
        <v>213.13</v>
      </c>
      <c r="Y454">
        <f t="shared" si="155"/>
        <v>738.56816866995075</v>
      </c>
      <c r="Z454">
        <f t="shared" si="156"/>
        <v>984.75755822660096</v>
      </c>
      <c r="AA454">
        <f t="shared" si="157"/>
        <v>1230.9469477832513</v>
      </c>
      <c r="AB454">
        <f t="shared" si="158"/>
        <v>1821.1860092453201</v>
      </c>
      <c r="AC454">
        <f t="shared" si="159"/>
        <v>2428.2480123270934</v>
      </c>
      <c r="AD454">
        <f t="shared" si="160"/>
        <v>3035.310015408867</v>
      </c>
      <c r="AE454">
        <f t="shared" si="169"/>
        <v>652.27816866995079</v>
      </c>
      <c r="AF454">
        <f t="shared" si="170"/>
        <v>898.467558226601</v>
      </c>
      <c r="AG454">
        <f t="shared" si="171"/>
        <v>1144.6569477832513</v>
      </c>
      <c r="AH454">
        <f t="shared" si="172"/>
        <v>1608.0560092453202</v>
      </c>
      <c r="AI454">
        <f t="shared" si="173"/>
        <v>2215.1180123270933</v>
      </c>
      <c r="AJ454">
        <f t="shared" si="174"/>
        <v>2822.1800154088669</v>
      </c>
      <c r="AO454" t="e">
        <f>_xlfn.CONCAT(A454," ",B454," ",C454," ",#REF!," ",E454," ",F454," ",G454," ",H454," ",I454," ",N454," ",O454," ",P454," ",Q454," ",R454," ",AE454," ",AF454," ",AG454," ",AH454," ",AI454," ",AJ454)</f>
        <v>#REF!</v>
      </c>
    </row>
    <row r="455" spans="1:41" x14ac:dyDescent="0.35">
      <c r="A455" s="1" t="s">
        <v>22</v>
      </c>
      <c r="B455" s="1">
        <v>2021</v>
      </c>
      <c r="C455" s="1">
        <v>8</v>
      </c>
      <c r="D455" s="7">
        <v>114</v>
      </c>
      <c r="E455" s="7">
        <v>1</v>
      </c>
      <c r="F455" s="7">
        <v>9</v>
      </c>
      <c r="G455" s="4">
        <v>100</v>
      </c>
      <c r="H455" s="1" t="s">
        <v>17</v>
      </c>
      <c r="I455" s="1" t="s">
        <v>27</v>
      </c>
      <c r="J455" s="7">
        <v>150</v>
      </c>
      <c r="K455" s="7">
        <f t="shared" si="161"/>
        <v>326.08695652173913</v>
      </c>
      <c r="L455" s="7">
        <f t="shared" si="162"/>
        <v>366.10671936758894</v>
      </c>
      <c r="M455" s="7" t="s">
        <v>14</v>
      </c>
      <c r="N455" s="1">
        <v>0</v>
      </c>
      <c r="O455" s="1">
        <v>0</v>
      </c>
      <c r="P455" s="1">
        <v>0</v>
      </c>
      <c r="Q455" s="1">
        <v>73.991154285714302</v>
      </c>
      <c r="R455" s="1">
        <v>4975.9051257142864</v>
      </c>
      <c r="S455" s="15">
        <f t="shared" si="163"/>
        <v>44.29</v>
      </c>
      <c r="T455" s="7">
        <f t="shared" si="164"/>
        <v>109.39</v>
      </c>
      <c r="U455">
        <f t="shared" si="165"/>
        <v>0</v>
      </c>
      <c r="V455">
        <f t="shared" si="166"/>
        <v>0</v>
      </c>
      <c r="W455">
        <f t="shared" si="167"/>
        <v>44.29</v>
      </c>
      <c r="X455">
        <f t="shared" si="168"/>
        <v>109.39</v>
      </c>
      <c r="Y455">
        <f t="shared" si="155"/>
        <v>665.9203885714287</v>
      </c>
      <c r="Z455">
        <f t="shared" si="156"/>
        <v>887.89385142857168</v>
      </c>
      <c r="AA455">
        <f t="shared" si="157"/>
        <v>1109.8673142857144</v>
      </c>
      <c r="AB455">
        <f t="shared" si="158"/>
        <v>1642.0486914857147</v>
      </c>
      <c r="AC455">
        <f t="shared" si="159"/>
        <v>2189.398255314286</v>
      </c>
      <c r="AD455">
        <f t="shared" si="160"/>
        <v>2736.7478191428577</v>
      </c>
      <c r="AE455">
        <f t="shared" si="169"/>
        <v>579.63038857142874</v>
      </c>
      <c r="AF455">
        <f t="shared" si="170"/>
        <v>801.60385142857172</v>
      </c>
      <c r="AG455">
        <f t="shared" si="171"/>
        <v>1023.5773142857145</v>
      </c>
      <c r="AH455">
        <f t="shared" si="172"/>
        <v>1428.9186914857146</v>
      </c>
      <c r="AI455">
        <f t="shared" si="173"/>
        <v>1976.2682553142859</v>
      </c>
      <c r="AJ455">
        <f t="shared" si="174"/>
        <v>2523.6178191428576</v>
      </c>
      <c r="AO455" t="e">
        <f>_xlfn.CONCAT(A455," ",B455," ",C455," ",#REF!," ",E455," ",F455," ",G455," ",H455," ",I455," ",N455," ",O455," ",P455," ",Q455," ",R455," ",AE455," ",AF455," ",AG455," ",AH455," ",AI455," ",AJ455)</f>
        <v>#REF!</v>
      </c>
    </row>
    <row r="456" spans="1:41" x14ac:dyDescent="0.35">
      <c r="A456" s="1" t="s">
        <v>22</v>
      </c>
      <c r="B456" s="1">
        <v>2021</v>
      </c>
      <c r="C456" s="1">
        <v>8</v>
      </c>
      <c r="D456" s="7">
        <v>115</v>
      </c>
      <c r="E456" s="7">
        <v>1</v>
      </c>
      <c r="F456" s="7">
        <v>11</v>
      </c>
      <c r="G456" s="4">
        <v>100</v>
      </c>
      <c r="H456" s="1" t="s">
        <v>17</v>
      </c>
      <c r="I456" s="1" t="s">
        <v>30</v>
      </c>
      <c r="J456" s="7">
        <v>150</v>
      </c>
      <c r="K456" s="7">
        <f t="shared" si="161"/>
        <v>326.08695652173913</v>
      </c>
      <c r="L456" s="7">
        <f t="shared" si="162"/>
        <v>366.10671936758894</v>
      </c>
      <c r="M456" s="7" t="s">
        <v>16</v>
      </c>
      <c r="N456" s="1">
        <v>0</v>
      </c>
      <c r="O456" s="1">
        <v>0</v>
      </c>
      <c r="P456" s="1">
        <v>0</v>
      </c>
      <c r="Q456" s="1">
        <v>77.194852807881773</v>
      </c>
      <c r="R456" s="1">
        <v>5191.3538513300491</v>
      </c>
      <c r="S456" s="15">
        <f t="shared" si="163"/>
        <v>44.29</v>
      </c>
      <c r="T456" s="7">
        <f t="shared" si="164"/>
        <v>109.39</v>
      </c>
      <c r="U456">
        <f t="shared" si="165"/>
        <v>0</v>
      </c>
      <c r="V456">
        <f t="shared" si="166"/>
        <v>0</v>
      </c>
      <c r="W456">
        <f t="shared" si="167"/>
        <v>44.29</v>
      </c>
      <c r="X456">
        <f t="shared" si="168"/>
        <v>109.39</v>
      </c>
      <c r="Y456">
        <f t="shared" si="155"/>
        <v>694.7536752709359</v>
      </c>
      <c r="Z456">
        <f t="shared" si="156"/>
        <v>926.33823369458128</v>
      </c>
      <c r="AA456">
        <f t="shared" si="157"/>
        <v>1157.9227921182267</v>
      </c>
      <c r="AB456">
        <f t="shared" si="158"/>
        <v>1713.1467709389162</v>
      </c>
      <c r="AC456">
        <f t="shared" si="159"/>
        <v>2284.1956945852216</v>
      </c>
      <c r="AD456">
        <f t="shared" si="160"/>
        <v>2855.2446182315271</v>
      </c>
      <c r="AE456">
        <f t="shared" si="169"/>
        <v>608.46367527093594</v>
      </c>
      <c r="AF456">
        <f t="shared" si="170"/>
        <v>840.04823369458131</v>
      </c>
      <c r="AG456">
        <f t="shared" si="171"/>
        <v>1071.6327921182267</v>
      </c>
      <c r="AH456">
        <f t="shared" si="172"/>
        <v>1500.0167709389161</v>
      </c>
      <c r="AI456">
        <f t="shared" si="173"/>
        <v>2071.0656945852215</v>
      </c>
      <c r="AJ456">
        <f t="shared" si="174"/>
        <v>2642.1146182315269</v>
      </c>
      <c r="AO456" t="e">
        <f>_xlfn.CONCAT(A456," ",B456," ",C456," ",#REF!," ",E456," ",F456," ",G456," ",H456," ",I456," ",N456," ",O456," ",P456," ",Q456," ",R456," ",AE456," ",AF456," ",AG456," ",AH456," ",AI456," ",AJ456)</f>
        <v>#REF!</v>
      </c>
    </row>
    <row r="457" spans="1:41" x14ac:dyDescent="0.35">
      <c r="A457" s="1" t="s">
        <v>22</v>
      </c>
      <c r="B457" s="1">
        <v>2021</v>
      </c>
      <c r="C457" s="1">
        <v>8</v>
      </c>
      <c r="D457" s="7">
        <v>116</v>
      </c>
      <c r="E457" s="7">
        <v>1</v>
      </c>
      <c r="F457" s="7">
        <v>12</v>
      </c>
      <c r="G457" s="4">
        <v>100</v>
      </c>
      <c r="H457" s="1" t="s">
        <v>17</v>
      </c>
      <c r="I457" s="1" t="s">
        <v>28</v>
      </c>
      <c r="J457" s="7">
        <v>150</v>
      </c>
      <c r="K457" s="7">
        <f t="shared" si="161"/>
        <v>326.08695652173913</v>
      </c>
      <c r="L457" s="7">
        <f t="shared" si="162"/>
        <v>366.10671936758894</v>
      </c>
      <c r="M457" s="7" t="s">
        <v>14</v>
      </c>
      <c r="N457" s="1">
        <v>0</v>
      </c>
      <c r="O457" s="1">
        <v>0</v>
      </c>
      <c r="P457" s="1">
        <v>0</v>
      </c>
      <c r="Q457" s="1">
        <v>80.057386167487692</v>
      </c>
      <c r="R457" s="1">
        <v>5383.8592197635471</v>
      </c>
      <c r="S457" s="15">
        <f t="shared" si="163"/>
        <v>44.29</v>
      </c>
      <c r="T457" s="7">
        <f t="shared" si="164"/>
        <v>109.39</v>
      </c>
      <c r="U457">
        <f t="shared" si="165"/>
        <v>17.875</v>
      </c>
      <c r="V457">
        <f t="shared" si="166"/>
        <v>44.15</v>
      </c>
      <c r="W457">
        <f t="shared" si="167"/>
        <v>62.164999999999999</v>
      </c>
      <c r="X457">
        <f t="shared" si="168"/>
        <v>153.54</v>
      </c>
      <c r="Y457">
        <f t="shared" si="155"/>
        <v>720.51647550738926</v>
      </c>
      <c r="Z457">
        <f t="shared" si="156"/>
        <v>960.68863400985231</v>
      </c>
      <c r="AA457">
        <f t="shared" si="157"/>
        <v>1200.8607925123154</v>
      </c>
      <c r="AB457">
        <f t="shared" si="158"/>
        <v>1776.6735425219706</v>
      </c>
      <c r="AC457">
        <f t="shared" si="159"/>
        <v>2368.8980566959608</v>
      </c>
      <c r="AD457">
        <f t="shared" si="160"/>
        <v>2961.1225708699512</v>
      </c>
      <c r="AE457">
        <f t="shared" si="169"/>
        <v>634.2264755073893</v>
      </c>
      <c r="AF457">
        <f t="shared" si="170"/>
        <v>874.39863400985234</v>
      </c>
      <c r="AG457">
        <f t="shared" si="171"/>
        <v>1114.5707925123154</v>
      </c>
      <c r="AH457">
        <f t="shared" si="172"/>
        <v>1563.5435425219707</v>
      </c>
      <c r="AI457">
        <f t="shared" si="173"/>
        <v>2155.7680566959607</v>
      </c>
      <c r="AJ457">
        <f t="shared" si="174"/>
        <v>2747.9925708699511</v>
      </c>
      <c r="AO457" t="e">
        <f>_xlfn.CONCAT(A457," ",B457," ",C457," ",#REF!," ",E457," ",F457," ",G457," ",H457," ",I457," ",N457," ",O457," ",P457," ",Q457," ",R457," ",AE457," ",AF457," ",AG457," ",AH457," ",AI457," ",AJ457)</f>
        <v>#REF!</v>
      </c>
    </row>
    <row r="458" spans="1:41" x14ac:dyDescent="0.35">
      <c r="A458" s="1" t="s">
        <v>22</v>
      </c>
      <c r="B458" s="1">
        <v>2021</v>
      </c>
      <c r="C458" s="1">
        <v>8</v>
      </c>
      <c r="D458" s="7">
        <v>201</v>
      </c>
      <c r="E458" s="7">
        <v>2</v>
      </c>
      <c r="F458" s="7">
        <v>5</v>
      </c>
      <c r="G458" s="4">
        <v>160</v>
      </c>
      <c r="H458" s="1" t="s">
        <v>16</v>
      </c>
      <c r="I458" s="1" t="s">
        <v>27</v>
      </c>
      <c r="J458" s="7" t="s">
        <v>14</v>
      </c>
      <c r="K458" s="7" t="str">
        <f t="shared" si="161"/>
        <v>.</v>
      </c>
      <c r="L458" s="7" t="str">
        <f t="shared" si="162"/>
        <v>.</v>
      </c>
      <c r="M458" s="7" t="s">
        <v>14</v>
      </c>
      <c r="N458" s="1">
        <v>0</v>
      </c>
      <c r="O458" s="1">
        <v>0</v>
      </c>
      <c r="P458" s="1">
        <v>0</v>
      </c>
      <c r="Q458" s="1">
        <v>86.69942068965517</v>
      </c>
      <c r="R458" s="1">
        <v>5830.5360413793105</v>
      </c>
      <c r="S458" s="15">
        <f t="shared" si="163"/>
        <v>70.86</v>
      </c>
      <c r="T458" s="7">
        <f t="shared" si="164"/>
        <v>175.02</v>
      </c>
      <c r="U458">
        <f t="shared" si="165"/>
        <v>0</v>
      </c>
      <c r="V458">
        <f t="shared" si="166"/>
        <v>0</v>
      </c>
      <c r="W458">
        <f t="shared" si="167"/>
        <v>70.86</v>
      </c>
      <c r="X458">
        <f t="shared" si="168"/>
        <v>175.02</v>
      </c>
      <c r="Y458">
        <f t="shared" si="155"/>
        <v>780.29478620689656</v>
      </c>
      <c r="Z458">
        <f t="shared" si="156"/>
        <v>1040.3930482758619</v>
      </c>
      <c r="AA458">
        <f t="shared" si="157"/>
        <v>1300.4913103448275</v>
      </c>
      <c r="AB458">
        <f t="shared" si="158"/>
        <v>1924.0768936551726</v>
      </c>
      <c r="AC458">
        <f t="shared" si="159"/>
        <v>2565.4358582068967</v>
      </c>
      <c r="AD458">
        <f t="shared" si="160"/>
        <v>3206.7948227586212</v>
      </c>
      <c r="AE458">
        <f t="shared" si="169"/>
        <v>694.0047862068966</v>
      </c>
      <c r="AF458">
        <f t="shared" si="170"/>
        <v>954.10304827586197</v>
      </c>
      <c r="AG458">
        <f t="shared" si="171"/>
        <v>1214.2013103448276</v>
      </c>
      <c r="AH458">
        <f t="shared" si="172"/>
        <v>1710.9468936551725</v>
      </c>
      <c r="AI458">
        <f t="shared" si="173"/>
        <v>2352.3058582068966</v>
      </c>
      <c r="AJ458">
        <f t="shared" si="174"/>
        <v>2993.6648227586211</v>
      </c>
      <c r="AO458" t="e">
        <f>_xlfn.CONCAT(A458," ",B458," ",C458," ",#REF!," ",E458," ",F458," ",G458," ",H458," ",I458," ",N458," ",O458," ",P458," ",Q458," ",R458," ",AE458," ",AF458," ",AG458," ",AH458," ",AI458," ",AJ458)</f>
        <v>#REF!</v>
      </c>
    </row>
    <row r="459" spans="1:41" x14ac:dyDescent="0.35">
      <c r="A459" s="1" t="s">
        <v>22</v>
      </c>
      <c r="B459" s="1">
        <v>2021</v>
      </c>
      <c r="C459" s="1">
        <v>8</v>
      </c>
      <c r="D459" s="7">
        <v>202</v>
      </c>
      <c r="E459" s="7">
        <v>2</v>
      </c>
      <c r="F459" s="7">
        <v>1</v>
      </c>
      <c r="G459" s="4">
        <v>100</v>
      </c>
      <c r="H459" s="1" t="s">
        <v>16</v>
      </c>
      <c r="I459" s="1" t="s">
        <v>27</v>
      </c>
      <c r="J459" s="7" t="s">
        <v>14</v>
      </c>
      <c r="K459" s="7" t="str">
        <f t="shared" si="161"/>
        <v>.</v>
      </c>
      <c r="L459" s="7" t="str">
        <f t="shared" si="162"/>
        <v>.</v>
      </c>
      <c r="M459" s="7" t="s">
        <v>14</v>
      </c>
      <c r="N459" s="1">
        <v>0</v>
      </c>
      <c r="O459" s="1">
        <v>0</v>
      </c>
      <c r="P459" s="1">
        <v>0</v>
      </c>
      <c r="Q459" s="1">
        <v>81.591461123152698</v>
      </c>
      <c r="R459" s="1">
        <v>5487.0257605320185</v>
      </c>
      <c r="S459" s="15">
        <f t="shared" si="163"/>
        <v>44.29</v>
      </c>
      <c r="T459" s="7">
        <f t="shared" si="164"/>
        <v>109.39</v>
      </c>
      <c r="U459">
        <f t="shared" si="165"/>
        <v>0</v>
      </c>
      <c r="V459">
        <f t="shared" si="166"/>
        <v>0</v>
      </c>
      <c r="W459">
        <f t="shared" si="167"/>
        <v>44.29</v>
      </c>
      <c r="X459">
        <f t="shared" si="168"/>
        <v>109.39</v>
      </c>
      <c r="Y459">
        <f t="shared" si="155"/>
        <v>734.32315010837431</v>
      </c>
      <c r="Z459">
        <f t="shared" si="156"/>
        <v>979.09753347783237</v>
      </c>
      <c r="AA459">
        <f t="shared" si="157"/>
        <v>1223.8719168472905</v>
      </c>
      <c r="AB459">
        <f t="shared" si="158"/>
        <v>1810.7185009755663</v>
      </c>
      <c r="AC459">
        <f t="shared" si="159"/>
        <v>2414.2913346340883</v>
      </c>
      <c r="AD459">
        <f t="shared" si="160"/>
        <v>3017.8641682926104</v>
      </c>
      <c r="AE459">
        <f t="shared" si="169"/>
        <v>648.03315010837434</v>
      </c>
      <c r="AF459">
        <f t="shared" si="170"/>
        <v>892.80753347783241</v>
      </c>
      <c r="AG459">
        <f t="shared" si="171"/>
        <v>1137.5819168472906</v>
      </c>
      <c r="AH459">
        <f t="shared" si="172"/>
        <v>1597.5885009755661</v>
      </c>
      <c r="AI459">
        <f t="shared" si="173"/>
        <v>2201.1613346340882</v>
      </c>
      <c r="AJ459">
        <f t="shared" si="174"/>
        <v>2804.7341682926103</v>
      </c>
      <c r="AO459" t="e">
        <f>_xlfn.CONCAT(A459," ",B459," ",C459," ",#REF!," ",E459," ",F459," ",G459," ",H459," ",I459," ",N459," ",O459," ",P459," ",Q459," ",R459," ",AE459," ",AF459," ",AG459," ",AH459," ",AI459," ",AJ459)</f>
        <v>#REF!</v>
      </c>
    </row>
    <row r="460" spans="1:41" x14ac:dyDescent="0.35">
      <c r="A460" s="1" t="s">
        <v>22</v>
      </c>
      <c r="B460" s="1">
        <v>2021</v>
      </c>
      <c r="C460" s="1">
        <v>8</v>
      </c>
      <c r="D460" s="7">
        <v>203</v>
      </c>
      <c r="E460" s="7">
        <v>2</v>
      </c>
      <c r="F460" s="7">
        <v>8</v>
      </c>
      <c r="G460" s="4">
        <v>160</v>
      </c>
      <c r="H460" s="1" t="s">
        <v>16</v>
      </c>
      <c r="I460" s="1" t="s">
        <v>28</v>
      </c>
      <c r="J460" s="7" t="s">
        <v>14</v>
      </c>
      <c r="K460" s="7" t="str">
        <f t="shared" si="161"/>
        <v>.</v>
      </c>
      <c r="L460" s="7" t="str">
        <f t="shared" si="162"/>
        <v>.</v>
      </c>
      <c r="M460" s="7" t="s">
        <v>14</v>
      </c>
      <c r="N460" s="1">
        <v>0</v>
      </c>
      <c r="O460" s="1">
        <v>0</v>
      </c>
      <c r="P460" s="1">
        <v>0</v>
      </c>
      <c r="Q460" s="1">
        <v>90.89920551724137</v>
      </c>
      <c r="R460" s="1">
        <v>6112.9715710344817</v>
      </c>
      <c r="S460" s="15">
        <f t="shared" si="163"/>
        <v>70.86</v>
      </c>
      <c r="T460" s="7">
        <f t="shared" si="164"/>
        <v>175.02</v>
      </c>
      <c r="U460">
        <f t="shared" si="165"/>
        <v>17.875</v>
      </c>
      <c r="V460">
        <f t="shared" si="166"/>
        <v>44.15</v>
      </c>
      <c r="W460">
        <f t="shared" si="167"/>
        <v>88.734999999999999</v>
      </c>
      <c r="X460">
        <f t="shared" si="168"/>
        <v>219.17000000000002</v>
      </c>
      <c r="Y460">
        <f t="shared" si="155"/>
        <v>818.09284965517236</v>
      </c>
      <c r="Z460">
        <f t="shared" si="156"/>
        <v>1090.7904662068963</v>
      </c>
      <c r="AA460">
        <f t="shared" si="157"/>
        <v>1363.4880827586205</v>
      </c>
      <c r="AB460">
        <f t="shared" si="158"/>
        <v>2017.2806184413791</v>
      </c>
      <c r="AC460">
        <f t="shared" si="159"/>
        <v>2689.707491255172</v>
      </c>
      <c r="AD460">
        <f t="shared" si="160"/>
        <v>3362.1343640689652</v>
      </c>
      <c r="AE460">
        <f t="shared" si="169"/>
        <v>731.80284965517239</v>
      </c>
      <c r="AF460">
        <f t="shared" si="170"/>
        <v>1004.5004662068964</v>
      </c>
      <c r="AG460">
        <f t="shared" si="171"/>
        <v>1277.1980827586206</v>
      </c>
      <c r="AH460">
        <f t="shared" si="172"/>
        <v>1804.1506184413793</v>
      </c>
      <c r="AI460">
        <f t="shared" si="173"/>
        <v>2476.5774912551719</v>
      </c>
      <c r="AJ460">
        <f t="shared" si="174"/>
        <v>3149.0043640689651</v>
      </c>
      <c r="AO460" t="e">
        <f>_xlfn.CONCAT(A460," ",B460," ",C460," ",#REF!," ",E460," ",F460," ",G460," ",H460," ",I460," ",N460," ",O460," ",P460," ",Q460," ",R460," ",AE460," ",AF460," ",AG460," ",AH460," ",AI460," ",AJ460)</f>
        <v>#REF!</v>
      </c>
    </row>
    <row r="461" spans="1:41" x14ac:dyDescent="0.35">
      <c r="A461" s="1" t="s">
        <v>22</v>
      </c>
      <c r="B461" s="1">
        <v>2021</v>
      </c>
      <c r="C461" s="1">
        <v>8</v>
      </c>
      <c r="D461" s="7">
        <v>204</v>
      </c>
      <c r="E461" s="7">
        <v>2</v>
      </c>
      <c r="F461" s="7">
        <v>7</v>
      </c>
      <c r="G461" s="4">
        <v>160</v>
      </c>
      <c r="H461" s="1" t="s">
        <v>16</v>
      </c>
      <c r="I461" s="1" t="s">
        <v>30</v>
      </c>
      <c r="J461" s="7" t="s">
        <v>14</v>
      </c>
      <c r="K461" s="7" t="str">
        <f t="shared" si="161"/>
        <v>.</v>
      </c>
      <c r="L461" s="7" t="str">
        <f t="shared" si="162"/>
        <v>.</v>
      </c>
      <c r="M461" s="7" t="s">
        <v>16</v>
      </c>
      <c r="N461" s="1">
        <v>0</v>
      </c>
      <c r="O461" s="1">
        <v>0</v>
      </c>
      <c r="P461" s="1">
        <v>0</v>
      </c>
      <c r="Q461" s="1">
        <v>85.095640197044347</v>
      </c>
      <c r="R461" s="1">
        <v>5722.6818032512319</v>
      </c>
      <c r="S461" s="15">
        <f t="shared" si="163"/>
        <v>70.86</v>
      </c>
      <c r="T461" s="7">
        <f t="shared" si="164"/>
        <v>175.02</v>
      </c>
      <c r="U461">
        <f t="shared" si="165"/>
        <v>0</v>
      </c>
      <c r="V461">
        <f t="shared" si="166"/>
        <v>0</v>
      </c>
      <c r="W461">
        <f t="shared" si="167"/>
        <v>70.86</v>
      </c>
      <c r="X461">
        <f t="shared" si="168"/>
        <v>175.02</v>
      </c>
      <c r="Y461">
        <f t="shared" si="155"/>
        <v>765.86076177339908</v>
      </c>
      <c r="Z461">
        <f t="shared" si="156"/>
        <v>1021.1476823645321</v>
      </c>
      <c r="AA461">
        <f t="shared" si="157"/>
        <v>1276.4346029556652</v>
      </c>
      <c r="AB461">
        <f t="shared" si="158"/>
        <v>1888.4849950729067</v>
      </c>
      <c r="AC461">
        <f t="shared" si="159"/>
        <v>2517.979993430542</v>
      </c>
      <c r="AD461">
        <f t="shared" si="160"/>
        <v>3147.4749917881777</v>
      </c>
      <c r="AE461">
        <f t="shared" si="169"/>
        <v>679.57076177339911</v>
      </c>
      <c r="AF461">
        <f t="shared" si="170"/>
        <v>934.85768236453214</v>
      </c>
      <c r="AG461">
        <f t="shared" si="171"/>
        <v>1190.1446029556653</v>
      </c>
      <c r="AH461">
        <f t="shared" si="172"/>
        <v>1675.3549950729066</v>
      </c>
      <c r="AI461">
        <f t="shared" si="173"/>
        <v>2304.8499934305419</v>
      </c>
      <c r="AJ461">
        <f t="shared" si="174"/>
        <v>2934.3449917881776</v>
      </c>
      <c r="AO461" t="e">
        <f>_xlfn.CONCAT(A461," ",B461," ",C461," ",#REF!," ",E461," ",F461," ",G461," ",H461," ",I461," ",N461," ",O461," ",P461," ",Q461," ",R461," ",AE461," ",AF461," ",AG461," ",AH461," ",AI461," ",AJ461)</f>
        <v>#REF!</v>
      </c>
    </row>
    <row r="462" spans="1:41" x14ac:dyDescent="0.35">
      <c r="A462" s="1" t="s">
        <v>22</v>
      </c>
      <c r="B462" s="1">
        <v>2021</v>
      </c>
      <c r="C462" s="1">
        <v>8</v>
      </c>
      <c r="D462" s="1">
        <v>205</v>
      </c>
      <c r="E462" s="1">
        <v>2</v>
      </c>
      <c r="F462" s="1">
        <v>6</v>
      </c>
      <c r="G462" s="4">
        <v>160</v>
      </c>
      <c r="H462" s="1" t="s">
        <v>16</v>
      </c>
      <c r="I462" s="1" t="s">
        <v>29</v>
      </c>
      <c r="J462" s="7" t="s">
        <v>14</v>
      </c>
      <c r="K462" s="7" t="str">
        <f t="shared" si="161"/>
        <v>.</v>
      </c>
      <c r="L462" s="7" t="str">
        <f t="shared" si="162"/>
        <v>.</v>
      </c>
      <c r="M462" s="7" t="s">
        <v>14</v>
      </c>
      <c r="N462" s="1">
        <v>0</v>
      </c>
      <c r="O462" s="1">
        <v>0</v>
      </c>
      <c r="P462" s="1">
        <v>0</v>
      </c>
      <c r="Q462" s="1">
        <v>79.732967881773391</v>
      </c>
      <c r="R462" s="1">
        <v>5362.0420900492609</v>
      </c>
      <c r="S462" s="15">
        <f t="shared" si="163"/>
        <v>70.86</v>
      </c>
      <c r="T462" s="7">
        <f t="shared" si="164"/>
        <v>175.02</v>
      </c>
      <c r="U462">
        <f t="shared" si="165"/>
        <v>42</v>
      </c>
      <c r="V462">
        <f t="shared" si="166"/>
        <v>103.74</v>
      </c>
      <c r="W462">
        <f t="shared" si="167"/>
        <v>112.86</v>
      </c>
      <c r="X462">
        <f t="shared" si="168"/>
        <v>278.76</v>
      </c>
      <c r="Y462">
        <f t="shared" si="155"/>
        <v>717.59671093596057</v>
      </c>
      <c r="Z462">
        <f t="shared" si="156"/>
        <v>956.79561458128069</v>
      </c>
      <c r="AA462">
        <f t="shared" si="157"/>
        <v>1195.9945182266008</v>
      </c>
      <c r="AB462">
        <f t="shared" si="158"/>
        <v>1769.4738897162563</v>
      </c>
      <c r="AC462">
        <f t="shared" si="159"/>
        <v>2359.2985196216746</v>
      </c>
      <c r="AD462">
        <f t="shared" si="160"/>
        <v>2949.1231495270936</v>
      </c>
      <c r="AE462">
        <f t="shared" si="169"/>
        <v>631.30671093596061</v>
      </c>
      <c r="AF462">
        <f t="shared" si="170"/>
        <v>870.50561458128072</v>
      </c>
      <c r="AG462">
        <f t="shared" si="171"/>
        <v>1109.7045182266008</v>
      </c>
      <c r="AH462">
        <f t="shared" si="172"/>
        <v>1556.3438897162564</v>
      </c>
      <c r="AI462">
        <f t="shared" si="173"/>
        <v>2146.1685196216745</v>
      </c>
      <c r="AJ462">
        <f t="shared" si="174"/>
        <v>2735.9931495270935</v>
      </c>
      <c r="AO462" t="e">
        <f>_xlfn.CONCAT(A462," ",B462," ",C462," ",#REF!," ",E462," ",F462," ",G462," ",H462," ",I462," ",N462," ",O462," ",P462," ",Q462," ",R462," ",AE462," ",AF462," ",AG462," ",AH462," ",AI462," ",AJ462)</f>
        <v>#REF!</v>
      </c>
    </row>
    <row r="463" spans="1:41" x14ac:dyDescent="0.35">
      <c r="A463" s="1" t="s">
        <v>22</v>
      </c>
      <c r="B463" s="1">
        <v>2021</v>
      </c>
      <c r="C463" s="1">
        <v>8</v>
      </c>
      <c r="D463" s="1">
        <v>206</v>
      </c>
      <c r="E463" s="1">
        <v>2</v>
      </c>
      <c r="F463" s="1">
        <v>2</v>
      </c>
      <c r="G463" s="4">
        <v>100</v>
      </c>
      <c r="H463" s="1" t="s">
        <v>16</v>
      </c>
      <c r="I463" s="1" t="s">
        <v>29</v>
      </c>
      <c r="J463" s="7" t="s">
        <v>14</v>
      </c>
      <c r="K463" s="7" t="str">
        <f t="shared" si="161"/>
        <v>.</v>
      </c>
      <c r="L463" s="7" t="str">
        <f t="shared" si="162"/>
        <v>.</v>
      </c>
      <c r="M463" s="7" t="s">
        <v>14</v>
      </c>
      <c r="N463" s="1">
        <v>0</v>
      </c>
      <c r="O463" s="1">
        <v>0</v>
      </c>
      <c r="P463" s="1">
        <v>0</v>
      </c>
      <c r="Q463" s="1">
        <v>80.559935527093614</v>
      </c>
      <c r="R463" s="1">
        <v>5417.6556641970456</v>
      </c>
      <c r="S463" s="15">
        <f t="shared" si="163"/>
        <v>44.29</v>
      </c>
      <c r="T463" s="7">
        <f t="shared" si="164"/>
        <v>109.39</v>
      </c>
      <c r="U463">
        <f t="shared" si="165"/>
        <v>42</v>
      </c>
      <c r="V463">
        <f t="shared" si="166"/>
        <v>103.74</v>
      </c>
      <c r="W463">
        <f t="shared" si="167"/>
        <v>86.289999999999992</v>
      </c>
      <c r="X463">
        <f t="shared" si="168"/>
        <v>213.13</v>
      </c>
      <c r="Y463">
        <f t="shared" si="155"/>
        <v>725.03941974384247</v>
      </c>
      <c r="Z463">
        <f t="shared" si="156"/>
        <v>966.71922632512337</v>
      </c>
      <c r="AA463">
        <f t="shared" si="157"/>
        <v>1208.3990329064043</v>
      </c>
      <c r="AB463">
        <f t="shared" si="158"/>
        <v>1787.8263691850252</v>
      </c>
      <c r="AC463">
        <f t="shared" si="159"/>
        <v>2383.7684922467001</v>
      </c>
      <c r="AD463">
        <f t="shared" si="160"/>
        <v>2979.7106153083755</v>
      </c>
      <c r="AE463">
        <f t="shared" si="169"/>
        <v>638.74941974384251</v>
      </c>
      <c r="AF463">
        <f t="shared" si="170"/>
        <v>880.42922632512341</v>
      </c>
      <c r="AG463">
        <f t="shared" si="171"/>
        <v>1122.1090329064043</v>
      </c>
      <c r="AH463">
        <f t="shared" si="172"/>
        <v>1574.6963691850251</v>
      </c>
      <c r="AI463">
        <f t="shared" si="173"/>
        <v>2170.6384922467</v>
      </c>
      <c r="AJ463">
        <f t="shared" si="174"/>
        <v>2766.5806153083754</v>
      </c>
      <c r="AO463" t="e">
        <f>_xlfn.CONCAT(A463," ",B463," ",C463," ",#REF!," ",E463," ",F463," ",G463," ",H463," ",I463," ",N463," ",O463," ",P463," ",Q463," ",R463," ",AE463," ",AF463," ",AG463," ",AH463," ",AI463," ",AJ463)</f>
        <v>#REF!</v>
      </c>
    </row>
    <row r="464" spans="1:41" x14ac:dyDescent="0.35">
      <c r="A464" s="1" t="s">
        <v>22</v>
      </c>
      <c r="B464" s="1">
        <v>2021</v>
      </c>
      <c r="C464" s="1">
        <v>8</v>
      </c>
      <c r="D464" s="1">
        <v>207</v>
      </c>
      <c r="E464" s="1">
        <v>2</v>
      </c>
      <c r="F464" s="1">
        <v>4</v>
      </c>
      <c r="G464" s="4">
        <v>100</v>
      </c>
      <c r="H464" s="1" t="s">
        <v>16</v>
      </c>
      <c r="I464" s="1" t="s">
        <v>28</v>
      </c>
      <c r="J464" s="7" t="s">
        <v>14</v>
      </c>
      <c r="K464" s="7" t="str">
        <f t="shared" si="161"/>
        <v>.</v>
      </c>
      <c r="L464" s="7" t="str">
        <f t="shared" si="162"/>
        <v>.</v>
      </c>
      <c r="M464" s="7" t="s">
        <v>14</v>
      </c>
      <c r="N464" s="1">
        <v>0</v>
      </c>
      <c r="O464" s="1">
        <v>0</v>
      </c>
      <c r="P464" s="1">
        <v>0</v>
      </c>
      <c r="Q464" s="1">
        <v>77.582529655172422</v>
      </c>
      <c r="R464" s="1">
        <v>5217.4251193103455</v>
      </c>
      <c r="S464" s="15">
        <f t="shared" si="163"/>
        <v>44.29</v>
      </c>
      <c r="T464" s="7">
        <f t="shared" si="164"/>
        <v>109.39</v>
      </c>
      <c r="U464">
        <f t="shared" si="165"/>
        <v>17.875</v>
      </c>
      <c r="V464">
        <f t="shared" si="166"/>
        <v>44.15</v>
      </c>
      <c r="W464">
        <f t="shared" si="167"/>
        <v>62.164999999999999</v>
      </c>
      <c r="X464">
        <f t="shared" si="168"/>
        <v>153.54</v>
      </c>
      <c r="Y464">
        <f t="shared" si="155"/>
        <v>698.24276689655176</v>
      </c>
      <c r="Z464">
        <f t="shared" si="156"/>
        <v>930.99035586206901</v>
      </c>
      <c r="AA464">
        <f t="shared" si="157"/>
        <v>1163.7379448275863</v>
      </c>
      <c r="AB464">
        <f t="shared" si="158"/>
        <v>1721.750289372414</v>
      </c>
      <c r="AC464">
        <f t="shared" si="159"/>
        <v>2295.6670524965521</v>
      </c>
      <c r="AD464">
        <f t="shared" si="160"/>
        <v>2869.5838156206901</v>
      </c>
      <c r="AE464">
        <f t="shared" si="169"/>
        <v>611.95276689655179</v>
      </c>
      <c r="AF464">
        <f t="shared" si="170"/>
        <v>844.70035586206905</v>
      </c>
      <c r="AG464">
        <f t="shared" si="171"/>
        <v>1077.4479448275863</v>
      </c>
      <c r="AH464">
        <f t="shared" si="172"/>
        <v>1508.6202893724139</v>
      </c>
      <c r="AI464">
        <f t="shared" si="173"/>
        <v>2082.537052496552</v>
      </c>
      <c r="AJ464">
        <f t="shared" si="174"/>
        <v>2656.45381562069</v>
      </c>
      <c r="AO464" t="e">
        <f>_xlfn.CONCAT(A464," ",B464," ",C464," ",#REF!," ",E464," ",F464," ",G464," ",H464," ",I464," ",N464," ",O464," ",P464," ",Q464," ",R464," ",AE464," ",AF464," ",AG464," ",AH464," ",AI464," ",AJ464)</f>
        <v>#REF!</v>
      </c>
    </row>
    <row r="465" spans="1:41" x14ac:dyDescent="0.35">
      <c r="A465" s="1" t="s">
        <v>22</v>
      </c>
      <c r="B465" s="1">
        <v>2021</v>
      </c>
      <c r="C465" s="1">
        <v>8</v>
      </c>
      <c r="D465" s="1">
        <v>208</v>
      </c>
      <c r="E465" s="1">
        <v>2</v>
      </c>
      <c r="F465" s="1">
        <v>3</v>
      </c>
      <c r="G465" s="4">
        <v>100</v>
      </c>
      <c r="H465" s="1" t="s">
        <v>16</v>
      </c>
      <c r="I465" s="1" t="s">
        <v>30</v>
      </c>
      <c r="J465" s="7" t="s">
        <v>14</v>
      </c>
      <c r="K465" s="7" t="str">
        <f t="shared" si="161"/>
        <v>.</v>
      </c>
      <c r="L465" s="7" t="str">
        <f t="shared" si="162"/>
        <v>.</v>
      </c>
      <c r="M465" s="7" t="s">
        <v>16</v>
      </c>
      <c r="N465" s="1">
        <v>0</v>
      </c>
      <c r="O465" s="1">
        <v>0</v>
      </c>
      <c r="P465" s="1">
        <v>0</v>
      </c>
      <c r="Q465" s="1">
        <v>81.003527487684735</v>
      </c>
      <c r="R465" s="1">
        <v>5447.4872235467983</v>
      </c>
      <c r="S465" s="15">
        <f t="shared" si="163"/>
        <v>44.29</v>
      </c>
      <c r="T465" s="7">
        <f t="shared" si="164"/>
        <v>109.39</v>
      </c>
      <c r="U465">
        <f t="shared" si="165"/>
        <v>0</v>
      </c>
      <c r="V465">
        <f t="shared" si="166"/>
        <v>0</v>
      </c>
      <c r="W465">
        <f t="shared" si="167"/>
        <v>44.29</v>
      </c>
      <c r="X465">
        <f t="shared" si="168"/>
        <v>109.39</v>
      </c>
      <c r="Y465">
        <f t="shared" si="155"/>
        <v>729.03174738916266</v>
      </c>
      <c r="Z465">
        <f t="shared" si="156"/>
        <v>972.04232985221688</v>
      </c>
      <c r="AA465">
        <f t="shared" si="157"/>
        <v>1215.052912315271</v>
      </c>
      <c r="AB465">
        <f t="shared" si="158"/>
        <v>1797.6707837704434</v>
      </c>
      <c r="AC465">
        <f t="shared" si="159"/>
        <v>2396.8943783605914</v>
      </c>
      <c r="AD465">
        <f t="shared" si="160"/>
        <v>2996.1179729507394</v>
      </c>
      <c r="AE465">
        <f t="shared" si="169"/>
        <v>642.7417473891627</v>
      </c>
      <c r="AF465">
        <f t="shared" si="170"/>
        <v>885.75232985221692</v>
      </c>
      <c r="AG465">
        <f t="shared" si="171"/>
        <v>1128.762912315271</v>
      </c>
      <c r="AH465">
        <f t="shared" si="172"/>
        <v>1584.5407837704433</v>
      </c>
      <c r="AI465">
        <f t="shared" si="173"/>
        <v>2183.7643783605913</v>
      </c>
      <c r="AJ465">
        <f t="shared" si="174"/>
        <v>2782.9879729507393</v>
      </c>
      <c r="AO465" t="e">
        <f>_xlfn.CONCAT(A465," ",B465," ",C465," ",#REF!," ",E465," ",F465," ",G465," ",H465," ",I465," ",N465," ",O465," ",P465," ",Q465," ",R465," ",AE465," ",AF465," ",AG465," ",AH465," ",AI465," ",AJ465)</f>
        <v>#REF!</v>
      </c>
    </row>
    <row r="466" spans="1:41" x14ac:dyDescent="0.35">
      <c r="A466" s="1" t="s">
        <v>22</v>
      </c>
      <c r="B466" s="1">
        <v>2021</v>
      </c>
      <c r="C466" s="1">
        <v>8</v>
      </c>
      <c r="D466" s="1">
        <v>209</v>
      </c>
      <c r="E466" s="1">
        <v>2</v>
      </c>
      <c r="F466" s="1">
        <v>9</v>
      </c>
      <c r="G466" s="4">
        <v>100</v>
      </c>
      <c r="H466" s="1" t="s">
        <v>17</v>
      </c>
      <c r="I466" s="1" t="s">
        <v>27</v>
      </c>
      <c r="J466" s="7">
        <v>150</v>
      </c>
      <c r="K466" s="7">
        <f t="shared" si="161"/>
        <v>326.08695652173913</v>
      </c>
      <c r="L466" s="7">
        <f t="shared" si="162"/>
        <v>366.10671936758894</v>
      </c>
      <c r="M466" s="7" t="s">
        <v>14</v>
      </c>
      <c r="N466" s="1">
        <v>0</v>
      </c>
      <c r="O466" s="1">
        <v>0</v>
      </c>
      <c r="P466" s="1">
        <v>0</v>
      </c>
      <c r="Q466" s="1">
        <v>74.222644571428575</v>
      </c>
      <c r="R466" s="1">
        <v>4991.4728474285712</v>
      </c>
      <c r="S466" s="15">
        <f t="shared" si="163"/>
        <v>44.29</v>
      </c>
      <c r="T466" s="7">
        <f t="shared" si="164"/>
        <v>109.39</v>
      </c>
      <c r="U466">
        <f t="shared" si="165"/>
        <v>0</v>
      </c>
      <c r="V466">
        <f t="shared" si="166"/>
        <v>0</v>
      </c>
      <c r="W466">
        <f t="shared" si="167"/>
        <v>44.29</v>
      </c>
      <c r="X466">
        <f t="shared" si="168"/>
        <v>109.39</v>
      </c>
      <c r="Y466">
        <f t="shared" si="155"/>
        <v>668.00380114285713</v>
      </c>
      <c r="Z466">
        <f t="shared" si="156"/>
        <v>890.67173485714284</v>
      </c>
      <c r="AA466">
        <f t="shared" si="157"/>
        <v>1113.3396685714285</v>
      </c>
      <c r="AB466">
        <f t="shared" si="158"/>
        <v>1647.1860396514285</v>
      </c>
      <c r="AC466">
        <f t="shared" si="159"/>
        <v>2196.2480528685714</v>
      </c>
      <c r="AD466">
        <f t="shared" si="160"/>
        <v>2745.3100660857144</v>
      </c>
      <c r="AE466">
        <f t="shared" si="169"/>
        <v>581.71380114285716</v>
      </c>
      <c r="AF466">
        <f t="shared" si="170"/>
        <v>804.38173485714287</v>
      </c>
      <c r="AG466">
        <f t="shared" si="171"/>
        <v>1027.0496685714286</v>
      </c>
      <c r="AH466">
        <f t="shared" si="172"/>
        <v>1434.0560396514284</v>
      </c>
      <c r="AI466">
        <f t="shared" si="173"/>
        <v>1983.1180528685713</v>
      </c>
      <c r="AJ466">
        <f t="shared" si="174"/>
        <v>2532.1800660857143</v>
      </c>
      <c r="AO466" t="e">
        <f>_xlfn.CONCAT(A466," ",B466," ",C466," ",#REF!," ",E466," ",F466," ",G466," ",H466," ",I466," ",N466," ",O466," ",P466," ",Q466," ",R466," ",AE466," ",AF466," ",AG466," ",AH466," ",AI466," ",AJ466)</f>
        <v>#REF!</v>
      </c>
    </row>
    <row r="467" spans="1:41" x14ac:dyDescent="0.35">
      <c r="A467" s="1" t="s">
        <v>22</v>
      </c>
      <c r="B467" s="1">
        <v>2021</v>
      </c>
      <c r="C467" s="1">
        <v>8</v>
      </c>
      <c r="D467" s="1">
        <v>210</v>
      </c>
      <c r="E467" s="1">
        <v>2</v>
      </c>
      <c r="F467" s="1">
        <v>14</v>
      </c>
      <c r="G467" s="4">
        <v>160</v>
      </c>
      <c r="H467" s="1" t="s">
        <v>17</v>
      </c>
      <c r="I467" s="1" t="s">
        <v>29</v>
      </c>
      <c r="J467" s="7">
        <v>150</v>
      </c>
      <c r="K467" s="7">
        <f t="shared" si="161"/>
        <v>326.08695652173913</v>
      </c>
      <c r="L467" s="7">
        <f t="shared" si="162"/>
        <v>366.10671936758894</v>
      </c>
      <c r="M467" s="7" t="s">
        <v>14</v>
      </c>
      <c r="N467" s="1">
        <v>0</v>
      </c>
      <c r="O467" s="1">
        <v>0</v>
      </c>
      <c r="P467" s="1">
        <v>0</v>
      </c>
      <c r="Q467" s="1">
        <v>79.001980059113293</v>
      </c>
      <c r="R467" s="1">
        <v>5312.883158975369</v>
      </c>
      <c r="S467" s="15">
        <f t="shared" si="163"/>
        <v>70.86</v>
      </c>
      <c r="T467" s="7">
        <f t="shared" si="164"/>
        <v>175.02</v>
      </c>
      <c r="U467">
        <f t="shared" si="165"/>
        <v>42</v>
      </c>
      <c r="V467">
        <f t="shared" si="166"/>
        <v>103.74</v>
      </c>
      <c r="W467">
        <f t="shared" si="167"/>
        <v>112.86</v>
      </c>
      <c r="X467">
        <f t="shared" si="168"/>
        <v>278.76</v>
      </c>
      <c r="Y467">
        <f t="shared" si="155"/>
        <v>711.01782053201964</v>
      </c>
      <c r="Z467">
        <f t="shared" si="156"/>
        <v>948.02376070935952</v>
      </c>
      <c r="AA467">
        <f t="shared" si="157"/>
        <v>1185.0297008866994</v>
      </c>
      <c r="AB467">
        <f t="shared" si="158"/>
        <v>1753.2514424618719</v>
      </c>
      <c r="AC467">
        <f t="shared" si="159"/>
        <v>2337.6685899491622</v>
      </c>
      <c r="AD467">
        <f t="shared" si="160"/>
        <v>2922.0857374364532</v>
      </c>
      <c r="AE467">
        <f t="shared" si="169"/>
        <v>624.72782053201968</v>
      </c>
      <c r="AF467">
        <f t="shared" si="170"/>
        <v>861.73376070935956</v>
      </c>
      <c r="AG467">
        <f t="shared" si="171"/>
        <v>1098.7397008866994</v>
      </c>
      <c r="AH467">
        <f t="shared" si="172"/>
        <v>1540.121442461872</v>
      </c>
      <c r="AI467">
        <f t="shared" si="173"/>
        <v>2124.5385899491621</v>
      </c>
      <c r="AJ467">
        <f t="shared" si="174"/>
        <v>2708.9557374364531</v>
      </c>
      <c r="AO467" t="e">
        <f>_xlfn.CONCAT(A467," ",B467," ",C467," ",#REF!," ",E467," ",F467," ",G467," ",H467," ",I467," ",N467," ",O467," ",P467," ",Q467," ",R467," ",AE467," ",AF467," ",AG467," ",AH467," ",AI467," ",AJ467)</f>
        <v>#REF!</v>
      </c>
    </row>
    <row r="468" spans="1:41" x14ac:dyDescent="0.35">
      <c r="A468" s="1" t="s">
        <v>22</v>
      </c>
      <c r="B468" s="1">
        <v>2021</v>
      </c>
      <c r="C468" s="1">
        <v>8</v>
      </c>
      <c r="D468" s="1">
        <v>211</v>
      </c>
      <c r="E468" s="1">
        <v>2</v>
      </c>
      <c r="F468" s="1">
        <v>10</v>
      </c>
      <c r="G468" s="4">
        <v>100</v>
      </c>
      <c r="H468" s="1" t="s">
        <v>17</v>
      </c>
      <c r="I468" s="1" t="s">
        <v>29</v>
      </c>
      <c r="J468" s="7">
        <v>150</v>
      </c>
      <c r="K468" s="7">
        <f t="shared" si="161"/>
        <v>326.08695652173913</v>
      </c>
      <c r="L468" s="7">
        <f t="shared" si="162"/>
        <v>366.10671936758894</v>
      </c>
      <c r="M468" s="7" t="s">
        <v>14</v>
      </c>
      <c r="N468" s="1">
        <v>0</v>
      </c>
      <c r="O468" s="1">
        <v>0</v>
      </c>
      <c r="P468" s="1">
        <v>0</v>
      </c>
      <c r="Q468" s="1">
        <v>79.123576118226595</v>
      </c>
      <c r="R468" s="1">
        <v>5321.0604939507384</v>
      </c>
      <c r="S468" s="15">
        <f t="shared" si="163"/>
        <v>44.29</v>
      </c>
      <c r="T468" s="7">
        <f t="shared" si="164"/>
        <v>109.39</v>
      </c>
      <c r="U468">
        <f t="shared" si="165"/>
        <v>42</v>
      </c>
      <c r="V468">
        <f t="shared" si="166"/>
        <v>103.74</v>
      </c>
      <c r="W468">
        <f t="shared" si="167"/>
        <v>86.289999999999992</v>
      </c>
      <c r="X468">
        <f t="shared" si="168"/>
        <v>213.13</v>
      </c>
      <c r="Y468">
        <f t="shared" si="155"/>
        <v>712.11218506403929</v>
      </c>
      <c r="Z468">
        <f t="shared" si="156"/>
        <v>949.48291341871914</v>
      </c>
      <c r="AA468">
        <f t="shared" si="157"/>
        <v>1186.853641773399</v>
      </c>
      <c r="AB468">
        <f t="shared" si="158"/>
        <v>1755.9499630037437</v>
      </c>
      <c r="AC468">
        <f t="shared" si="159"/>
        <v>2341.266617338325</v>
      </c>
      <c r="AD468">
        <f t="shared" si="160"/>
        <v>2926.5832716729064</v>
      </c>
      <c r="AE468">
        <f t="shared" si="169"/>
        <v>625.82218506403933</v>
      </c>
      <c r="AF468">
        <f t="shared" si="170"/>
        <v>863.19291341871917</v>
      </c>
      <c r="AG468">
        <f t="shared" si="171"/>
        <v>1100.563641773399</v>
      </c>
      <c r="AH468">
        <f t="shared" si="172"/>
        <v>1542.8199630037439</v>
      </c>
      <c r="AI468">
        <f t="shared" si="173"/>
        <v>2128.1366173383249</v>
      </c>
      <c r="AJ468">
        <f t="shared" si="174"/>
        <v>2713.4532716729063</v>
      </c>
      <c r="AO468" t="e">
        <f>_xlfn.CONCAT(A468," ",B468," ",C468," ",#REF!," ",E468," ",F468," ",G468," ",H468," ",I468," ",N468," ",O468," ",P468," ",Q468," ",R468," ",AE468," ",AF468," ",AG468," ",AH468," ",AI468," ",AJ468)</f>
        <v>#REF!</v>
      </c>
    </row>
    <row r="469" spans="1:41" x14ac:dyDescent="0.35">
      <c r="A469" s="1" t="s">
        <v>22</v>
      </c>
      <c r="B469" s="1">
        <v>2021</v>
      </c>
      <c r="C469" s="1">
        <v>8</v>
      </c>
      <c r="D469" s="1">
        <v>212</v>
      </c>
      <c r="E469" s="1">
        <v>2</v>
      </c>
      <c r="F469" s="1">
        <v>11</v>
      </c>
      <c r="G469" s="4">
        <v>100</v>
      </c>
      <c r="H469" s="1" t="s">
        <v>17</v>
      </c>
      <c r="I469" s="1" t="s">
        <v>30</v>
      </c>
      <c r="J469" s="7">
        <v>150</v>
      </c>
      <c r="K469" s="7">
        <f t="shared" si="161"/>
        <v>326.08695652173913</v>
      </c>
      <c r="L469" s="7">
        <f t="shared" si="162"/>
        <v>366.10671936758894</v>
      </c>
      <c r="M469" s="7" t="s">
        <v>16</v>
      </c>
      <c r="N469" s="1">
        <v>0</v>
      </c>
      <c r="O469" s="1">
        <v>0</v>
      </c>
      <c r="P469" s="1">
        <v>0</v>
      </c>
      <c r="Q469" s="1">
        <v>77.152899783251229</v>
      </c>
      <c r="R469" s="1">
        <v>5188.5325104236454</v>
      </c>
      <c r="S469" s="15">
        <f t="shared" si="163"/>
        <v>44.29</v>
      </c>
      <c r="T469" s="7">
        <f t="shared" si="164"/>
        <v>109.39</v>
      </c>
      <c r="U469">
        <f t="shared" si="165"/>
        <v>0</v>
      </c>
      <c r="V469">
        <f t="shared" si="166"/>
        <v>0</v>
      </c>
      <c r="W469">
        <f t="shared" si="167"/>
        <v>44.29</v>
      </c>
      <c r="X469">
        <f t="shared" si="168"/>
        <v>109.39</v>
      </c>
      <c r="Y469">
        <f t="shared" si="155"/>
        <v>694.37609804926103</v>
      </c>
      <c r="Z469">
        <f t="shared" si="156"/>
        <v>925.83479739901475</v>
      </c>
      <c r="AA469">
        <f t="shared" si="157"/>
        <v>1157.2934967487683</v>
      </c>
      <c r="AB469">
        <f t="shared" si="158"/>
        <v>1712.2157284398031</v>
      </c>
      <c r="AC469">
        <f t="shared" si="159"/>
        <v>2282.9543045864039</v>
      </c>
      <c r="AD469">
        <f t="shared" si="160"/>
        <v>2853.692880733005</v>
      </c>
      <c r="AE469">
        <f t="shared" si="169"/>
        <v>608.08609804926107</v>
      </c>
      <c r="AF469">
        <f t="shared" si="170"/>
        <v>839.54479739901478</v>
      </c>
      <c r="AG469">
        <f t="shared" si="171"/>
        <v>1071.0034967487684</v>
      </c>
      <c r="AH469">
        <f t="shared" si="172"/>
        <v>1499.085728439803</v>
      </c>
      <c r="AI469">
        <f t="shared" si="173"/>
        <v>2069.8243045864037</v>
      </c>
      <c r="AJ469">
        <f t="shared" si="174"/>
        <v>2640.5628807330049</v>
      </c>
      <c r="AO469" t="e">
        <f>_xlfn.CONCAT(A469," ",B469," ",C469," ",#REF!," ",E469," ",F469," ",G469," ",H469," ",I469," ",N469," ",O469," ",P469," ",Q469," ",R469," ",AE469," ",AF469," ",AG469," ",AH469," ",AI469," ",AJ469)</f>
        <v>#REF!</v>
      </c>
    </row>
    <row r="470" spans="1:41" x14ac:dyDescent="0.35">
      <c r="A470" s="1" t="s">
        <v>22</v>
      </c>
      <c r="B470" s="1">
        <v>2021</v>
      </c>
      <c r="C470" s="1">
        <v>8</v>
      </c>
      <c r="D470" s="15">
        <v>213</v>
      </c>
      <c r="E470" s="15">
        <v>2</v>
      </c>
      <c r="F470" s="15">
        <v>15</v>
      </c>
      <c r="G470" s="4">
        <v>160</v>
      </c>
      <c r="H470" s="1" t="s">
        <v>17</v>
      </c>
      <c r="I470" s="1" t="s">
        <v>30</v>
      </c>
      <c r="J470" s="7">
        <v>150</v>
      </c>
      <c r="K470" s="7">
        <f t="shared" si="161"/>
        <v>326.08695652173913</v>
      </c>
      <c r="L470" s="7">
        <f t="shared" si="162"/>
        <v>366.10671936758894</v>
      </c>
      <c r="M470" s="7" t="s">
        <v>16</v>
      </c>
      <c r="N470" s="1">
        <v>0</v>
      </c>
      <c r="O470" s="1">
        <v>0</v>
      </c>
      <c r="P470" s="1">
        <v>0</v>
      </c>
      <c r="Q470" s="1">
        <v>87.9005036453202</v>
      </c>
      <c r="R470" s="1">
        <v>5911.3088701477836</v>
      </c>
      <c r="S470" s="15">
        <f t="shared" si="163"/>
        <v>70.86</v>
      </c>
      <c r="T470" s="7">
        <f t="shared" si="164"/>
        <v>175.02</v>
      </c>
      <c r="U470">
        <f t="shared" si="165"/>
        <v>0</v>
      </c>
      <c r="V470">
        <f t="shared" si="166"/>
        <v>0</v>
      </c>
      <c r="W470">
        <f t="shared" si="167"/>
        <v>70.86</v>
      </c>
      <c r="X470">
        <f t="shared" si="168"/>
        <v>175.02</v>
      </c>
      <c r="Y470">
        <f t="shared" si="155"/>
        <v>791.10453280788181</v>
      </c>
      <c r="Z470">
        <f t="shared" si="156"/>
        <v>1054.8060437438423</v>
      </c>
      <c r="AA470">
        <f t="shared" si="157"/>
        <v>1318.507554679803</v>
      </c>
      <c r="AB470">
        <f t="shared" si="158"/>
        <v>1950.7319271487686</v>
      </c>
      <c r="AC470">
        <f t="shared" si="159"/>
        <v>2600.9759028650246</v>
      </c>
      <c r="AD470">
        <f t="shared" si="160"/>
        <v>3251.2198785812811</v>
      </c>
      <c r="AE470">
        <f t="shared" si="169"/>
        <v>704.81453280788185</v>
      </c>
      <c r="AF470">
        <f t="shared" si="170"/>
        <v>968.51604374384237</v>
      </c>
      <c r="AG470">
        <f t="shared" si="171"/>
        <v>1232.217554679803</v>
      </c>
      <c r="AH470">
        <f t="shared" si="172"/>
        <v>1737.6019271487685</v>
      </c>
      <c r="AI470">
        <f t="shared" si="173"/>
        <v>2387.8459028650245</v>
      </c>
      <c r="AJ470">
        <f t="shared" si="174"/>
        <v>3038.089878581281</v>
      </c>
      <c r="AO470" t="e">
        <f>_xlfn.CONCAT(A470," ",B470," ",C470," ",#REF!," ",E470," ",F470," ",G470," ",H470," ",I470," ",N470," ",O470," ",P470," ",Q470," ",R470," ",AE470," ",AF470," ",AG470," ",AH470," ",AI470," ",AJ470)</f>
        <v>#REF!</v>
      </c>
    </row>
    <row r="471" spans="1:41" x14ac:dyDescent="0.35">
      <c r="A471" s="1" t="s">
        <v>22</v>
      </c>
      <c r="B471" s="1">
        <v>2021</v>
      </c>
      <c r="C471" s="1">
        <v>8</v>
      </c>
      <c r="D471" s="15">
        <v>214</v>
      </c>
      <c r="E471" s="15">
        <v>2</v>
      </c>
      <c r="F471" s="15">
        <v>13</v>
      </c>
      <c r="G471" s="4">
        <v>160</v>
      </c>
      <c r="H471" s="1" t="s">
        <v>17</v>
      </c>
      <c r="I471" s="1" t="s">
        <v>27</v>
      </c>
      <c r="J471" s="7">
        <v>150</v>
      </c>
      <c r="K471" s="7">
        <f t="shared" si="161"/>
        <v>326.08695652173913</v>
      </c>
      <c r="L471" s="7">
        <f t="shared" si="162"/>
        <v>366.10671936758894</v>
      </c>
      <c r="M471" s="7" t="s">
        <v>14</v>
      </c>
      <c r="N471" s="1">
        <v>0</v>
      </c>
      <c r="O471" s="1">
        <v>0</v>
      </c>
      <c r="P471" s="1">
        <v>0</v>
      </c>
      <c r="Q471" s="1">
        <v>91.215927487684738</v>
      </c>
      <c r="R471" s="1">
        <v>6134.2711235467987</v>
      </c>
      <c r="S471" s="15">
        <f t="shared" si="163"/>
        <v>70.86</v>
      </c>
      <c r="T471" s="7">
        <f t="shared" si="164"/>
        <v>175.02</v>
      </c>
      <c r="U471">
        <f t="shared" si="165"/>
        <v>0</v>
      </c>
      <c r="V471">
        <f t="shared" si="166"/>
        <v>0</v>
      </c>
      <c r="W471">
        <f t="shared" si="167"/>
        <v>70.86</v>
      </c>
      <c r="X471">
        <f t="shared" si="168"/>
        <v>175.02</v>
      </c>
      <c r="Y471">
        <f t="shared" si="155"/>
        <v>820.94334738916268</v>
      </c>
      <c r="Z471">
        <f t="shared" si="156"/>
        <v>1094.5911298522169</v>
      </c>
      <c r="AA471">
        <f t="shared" si="157"/>
        <v>1368.2389123152711</v>
      </c>
      <c r="AB471">
        <f t="shared" si="158"/>
        <v>2024.3094707704436</v>
      </c>
      <c r="AC471">
        <f t="shared" si="159"/>
        <v>2699.0792943605916</v>
      </c>
      <c r="AD471">
        <f t="shared" si="160"/>
        <v>3373.8491179507396</v>
      </c>
      <c r="AE471">
        <f t="shared" si="169"/>
        <v>734.65334738916272</v>
      </c>
      <c r="AF471">
        <f t="shared" si="170"/>
        <v>1008.3011298522169</v>
      </c>
      <c r="AG471">
        <f t="shared" si="171"/>
        <v>1281.9489123152712</v>
      </c>
      <c r="AH471">
        <f t="shared" si="172"/>
        <v>1811.1794707704435</v>
      </c>
      <c r="AI471">
        <f t="shared" si="173"/>
        <v>2485.9492943605915</v>
      </c>
      <c r="AJ471">
        <f t="shared" si="174"/>
        <v>3160.7191179507395</v>
      </c>
      <c r="AO471" t="e">
        <f>_xlfn.CONCAT(A471," ",B471," ",C471," ",#REF!," ",E471," ",F471," ",G471," ",H471," ",I471," ",N471," ",O471," ",P471," ",Q471," ",R471," ",AE471," ",AF471," ",AG471," ",AH471," ",AI471," ",AJ471)</f>
        <v>#REF!</v>
      </c>
    </row>
    <row r="472" spans="1:41" x14ac:dyDescent="0.35">
      <c r="A472" s="1" t="s">
        <v>22</v>
      </c>
      <c r="B472" s="1">
        <v>2021</v>
      </c>
      <c r="C472" s="1">
        <v>8</v>
      </c>
      <c r="D472" s="15">
        <v>215</v>
      </c>
      <c r="E472" s="15">
        <v>2</v>
      </c>
      <c r="F472" s="15">
        <v>12</v>
      </c>
      <c r="G472" s="4">
        <v>100</v>
      </c>
      <c r="H472" s="1" t="s">
        <v>17</v>
      </c>
      <c r="I472" s="1" t="s">
        <v>28</v>
      </c>
      <c r="J472" s="7">
        <v>150</v>
      </c>
      <c r="K472" s="7">
        <f t="shared" si="161"/>
        <v>326.08695652173913</v>
      </c>
      <c r="L472" s="7">
        <f t="shared" si="162"/>
        <v>366.10671936758894</v>
      </c>
      <c r="M472" s="7" t="s">
        <v>14</v>
      </c>
      <c r="N472" s="1">
        <v>0</v>
      </c>
      <c r="O472" s="1">
        <v>0</v>
      </c>
      <c r="P472" s="1">
        <v>0</v>
      </c>
      <c r="Q472" s="1">
        <v>83.454379507389163</v>
      </c>
      <c r="R472" s="1">
        <v>5612.3070218719213</v>
      </c>
      <c r="S472" s="15">
        <f t="shared" si="163"/>
        <v>44.29</v>
      </c>
      <c r="T472" s="7">
        <f t="shared" si="164"/>
        <v>109.39</v>
      </c>
      <c r="U472">
        <f t="shared" si="165"/>
        <v>17.875</v>
      </c>
      <c r="V472">
        <f t="shared" si="166"/>
        <v>44.15</v>
      </c>
      <c r="W472">
        <f t="shared" si="167"/>
        <v>62.164999999999999</v>
      </c>
      <c r="X472">
        <f t="shared" si="168"/>
        <v>153.54</v>
      </c>
      <c r="Y472">
        <f t="shared" si="155"/>
        <v>751.08941556650245</v>
      </c>
      <c r="Z472">
        <f t="shared" si="156"/>
        <v>1001.45255408867</v>
      </c>
      <c r="AA472">
        <f t="shared" si="157"/>
        <v>1251.8156926108375</v>
      </c>
      <c r="AB472">
        <f t="shared" si="158"/>
        <v>1852.0613172177341</v>
      </c>
      <c r="AC472">
        <f t="shared" si="159"/>
        <v>2469.4150896236456</v>
      </c>
      <c r="AD472">
        <f t="shared" si="160"/>
        <v>3086.7688620295571</v>
      </c>
      <c r="AE472">
        <f t="shared" si="169"/>
        <v>664.79941556650249</v>
      </c>
      <c r="AF472">
        <f t="shared" si="170"/>
        <v>915.16255408867005</v>
      </c>
      <c r="AG472">
        <f t="shared" si="171"/>
        <v>1165.5256926108375</v>
      </c>
      <c r="AH472">
        <f t="shared" si="172"/>
        <v>1638.931317217734</v>
      </c>
      <c r="AI472">
        <f t="shared" si="173"/>
        <v>2256.2850896236455</v>
      </c>
      <c r="AJ472">
        <f t="shared" si="174"/>
        <v>2873.638862029557</v>
      </c>
      <c r="AO472" t="e">
        <f>_xlfn.CONCAT(A472," ",B472," ",C472," ",#REF!," ",E472," ",F472," ",G472," ",H472," ",I472," ",N472," ",O472," ",P472," ",Q472," ",R472," ",AE472," ",AF472," ",AG472," ",AH472," ",AI472," ",AJ472)</f>
        <v>#REF!</v>
      </c>
    </row>
    <row r="473" spans="1:41" x14ac:dyDescent="0.35">
      <c r="A473" s="1" t="s">
        <v>22</v>
      </c>
      <c r="B473" s="1">
        <v>2021</v>
      </c>
      <c r="C473" s="1">
        <v>8</v>
      </c>
      <c r="D473" s="15">
        <v>216</v>
      </c>
      <c r="E473" s="15">
        <v>2</v>
      </c>
      <c r="F473" s="15">
        <v>16</v>
      </c>
      <c r="G473" s="4">
        <v>160</v>
      </c>
      <c r="H473" s="1" t="s">
        <v>17</v>
      </c>
      <c r="I473" s="1" t="s">
        <v>28</v>
      </c>
      <c r="J473" s="7">
        <v>150</v>
      </c>
      <c r="K473" s="7">
        <f t="shared" si="161"/>
        <v>326.08695652173913</v>
      </c>
      <c r="L473" s="7">
        <f t="shared" si="162"/>
        <v>366.10671936758894</v>
      </c>
      <c r="M473" s="7" t="s">
        <v>14</v>
      </c>
      <c r="N473" s="1">
        <v>0</v>
      </c>
      <c r="O473" s="1">
        <v>0</v>
      </c>
      <c r="P473" s="1">
        <v>0</v>
      </c>
      <c r="Q473" s="1">
        <v>90.10182147783253</v>
      </c>
      <c r="R473" s="1">
        <v>6059.3474943842375</v>
      </c>
      <c r="S473" s="15">
        <f t="shared" si="163"/>
        <v>70.86</v>
      </c>
      <c r="T473" s="7">
        <f t="shared" si="164"/>
        <v>175.02</v>
      </c>
      <c r="U473">
        <f t="shared" si="165"/>
        <v>17.875</v>
      </c>
      <c r="V473">
        <f t="shared" si="166"/>
        <v>44.15</v>
      </c>
      <c r="W473">
        <f t="shared" si="167"/>
        <v>88.734999999999999</v>
      </c>
      <c r="X473">
        <f t="shared" si="168"/>
        <v>219.17000000000002</v>
      </c>
      <c r="Y473">
        <f t="shared" si="155"/>
        <v>810.91639330049281</v>
      </c>
      <c r="Z473">
        <f t="shared" si="156"/>
        <v>1081.2218577339904</v>
      </c>
      <c r="AA473">
        <f t="shared" si="157"/>
        <v>1351.5273221674879</v>
      </c>
      <c r="AB473">
        <f t="shared" si="158"/>
        <v>1999.5846731467984</v>
      </c>
      <c r="AC473">
        <f t="shared" si="159"/>
        <v>2666.1128975290644</v>
      </c>
      <c r="AD473">
        <f t="shared" si="160"/>
        <v>3332.6411219113311</v>
      </c>
      <c r="AE473">
        <f t="shared" si="169"/>
        <v>724.62639330049285</v>
      </c>
      <c r="AF473">
        <f t="shared" si="170"/>
        <v>994.93185773399046</v>
      </c>
      <c r="AG473">
        <f t="shared" si="171"/>
        <v>1265.2373221674879</v>
      </c>
      <c r="AH473">
        <f t="shared" si="172"/>
        <v>1786.4546731467985</v>
      </c>
      <c r="AI473">
        <f t="shared" si="173"/>
        <v>2452.9828975290643</v>
      </c>
      <c r="AJ473">
        <f t="shared" si="174"/>
        <v>3119.511121911331</v>
      </c>
      <c r="AO473" t="e">
        <f>_xlfn.CONCAT(A473," ",B473," ",C473," ",#REF!," ",E473," ",F473," ",G473," ",H473," ",I473," ",N473," ",O473," ",P473," ",Q473," ",R473," ",AE473," ",AF473," ",AG473," ",AH473," ",AI473," ",AJ473)</f>
        <v>#REF!</v>
      </c>
    </row>
    <row r="474" spans="1:41" x14ac:dyDescent="0.35">
      <c r="A474" s="1" t="s">
        <v>22</v>
      </c>
      <c r="B474" s="1">
        <v>2021</v>
      </c>
      <c r="C474" s="1">
        <v>8</v>
      </c>
      <c r="D474" s="15">
        <v>301</v>
      </c>
      <c r="E474" s="15">
        <v>3</v>
      </c>
      <c r="F474" s="15">
        <v>3</v>
      </c>
      <c r="G474" s="4">
        <v>100</v>
      </c>
      <c r="H474" s="1" t="s">
        <v>16</v>
      </c>
      <c r="I474" s="1" t="s">
        <v>30</v>
      </c>
      <c r="J474" s="7" t="s">
        <v>14</v>
      </c>
      <c r="K474" s="7" t="str">
        <f t="shared" si="161"/>
        <v>.</v>
      </c>
      <c r="L474" s="7" t="str">
        <f t="shared" si="162"/>
        <v>.</v>
      </c>
      <c r="M474" s="7" t="s">
        <v>16</v>
      </c>
      <c r="N474" s="1">
        <v>0</v>
      </c>
      <c r="O474" s="1">
        <v>0</v>
      </c>
      <c r="P474" s="1">
        <v>0</v>
      </c>
      <c r="Q474" s="1">
        <v>74.965696630541871</v>
      </c>
      <c r="R474" s="1">
        <v>5041.4430984039409</v>
      </c>
      <c r="S474" s="15">
        <f t="shared" si="163"/>
        <v>44.29</v>
      </c>
      <c r="T474" s="7">
        <f t="shared" si="164"/>
        <v>109.39</v>
      </c>
      <c r="U474">
        <f t="shared" si="165"/>
        <v>0</v>
      </c>
      <c r="V474">
        <f t="shared" si="166"/>
        <v>0</v>
      </c>
      <c r="W474">
        <f t="shared" si="167"/>
        <v>44.29</v>
      </c>
      <c r="X474">
        <f t="shared" si="168"/>
        <v>109.39</v>
      </c>
      <c r="Y474">
        <f t="shared" si="155"/>
        <v>674.69126967487682</v>
      </c>
      <c r="Z474">
        <f t="shared" si="156"/>
        <v>899.5883595665025</v>
      </c>
      <c r="AA474">
        <f t="shared" si="157"/>
        <v>1124.485449458128</v>
      </c>
      <c r="AB474">
        <f t="shared" si="158"/>
        <v>1663.6762224733006</v>
      </c>
      <c r="AC474">
        <f t="shared" si="159"/>
        <v>2218.2349632977339</v>
      </c>
      <c r="AD474">
        <f t="shared" si="160"/>
        <v>2772.7937041221676</v>
      </c>
      <c r="AE474">
        <f t="shared" si="169"/>
        <v>588.40126967487686</v>
      </c>
      <c r="AF474">
        <f t="shared" si="170"/>
        <v>813.29835956650254</v>
      </c>
      <c r="AG474">
        <f t="shared" si="171"/>
        <v>1038.195449458128</v>
      </c>
      <c r="AH474">
        <f t="shared" si="172"/>
        <v>1450.5462224733005</v>
      </c>
      <c r="AI474">
        <f t="shared" si="173"/>
        <v>2005.1049632977338</v>
      </c>
      <c r="AJ474">
        <f t="shared" si="174"/>
        <v>2559.6637041221675</v>
      </c>
      <c r="AO474" t="e">
        <f>_xlfn.CONCAT(A474," ",B474," ",C474," ",#REF!," ",E474," ",F474," ",G474," ",H474," ",I474," ",N474," ",O474," ",P474," ",Q474," ",R474," ",AE474," ",AF474," ",AG474," ",AH474," ",AI474," ",AJ474)</f>
        <v>#REF!</v>
      </c>
    </row>
    <row r="475" spans="1:41" x14ac:dyDescent="0.35">
      <c r="A475" s="1" t="s">
        <v>22</v>
      </c>
      <c r="B475" s="1">
        <v>2021</v>
      </c>
      <c r="C475" s="1">
        <v>8</v>
      </c>
      <c r="D475" s="15">
        <v>302</v>
      </c>
      <c r="E475" s="15">
        <v>3</v>
      </c>
      <c r="F475" s="15">
        <v>6</v>
      </c>
      <c r="G475" s="4">
        <v>160</v>
      </c>
      <c r="H475" s="1" t="s">
        <v>16</v>
      </c>
      <c r="I475" s="1" t="s">
        <v>29</v>
      </c>
      <c r="J475" s="7" t="s">
        <v>14</v>
      </c>
      <c r="K475" s="7" t="str">
        <f t="shared" si="161"/>
        <v>.</v>
      </c>
      <c r="L475" s="7" t="str">
        <f t="shared" si="162"/>
        <v>.</v>
      </c>
      <c r="M475" s="7" t="s">
        <v>14</v>
      </c>
      <c r="N475" s="1">
        <v>0</v>
      </c>
      <c r="O475" s="1">
        <v>0</v>
      </c>
      <c r="P475" s="1">
        <v>0</v>
      </c>
      <c r="Q475" s="1">
        <v>71.604915073891618</v>
      </c>
      <c r="R475" s="1">
        <v>4815.4305387192117</v>
      </c>
      <c r="S475" s="15">
        <f t="shared" si="163"/>
        <v>70.86</v>
      </c>
      <c r="T475" s="7">
        <f t="shared" si="164"/>
        <v>175.02</v>
      </c>
      <c r="U475">
        <f t="shared" si="165"/>
        <v>42</v>
      </c>
      <c r="V475">
        <f t="shared" si="166"/>
        <v>103.74</v>
      </c>
      <c r="W475">
        <f t="shared" si="167"/>
        <v>112.86</v>
      </c>
      <c r="X475">
        <f t="shared" si="168"/>
        <v>278.76</v>
      </c>
      <c r="Y475">
        <f t="shared" si="155"/>
        <v>644.44423566502451</v>
      </c>
      <c r="Z475">
        <f t="shared" si="156"/>
        <v>859.25898088669942</v>
      </c>
      <c r="AA475">
        <f t="shared" si="157"/>
        <v>1074.0737261083743</v>
      </c>
      <c r="AB475">
        <f t="shared" si="158"/>
        <v>1589.0920777773399</v>
      </c>
      <c r="AC475">
        <f t="shared" si="159"/>
        <v>2118.7894370364534</v>
      </c>
      <c r="AD475">
        <f t="shared" si="160"/>
        <v>2648.4867962955668</v>
      </c>
      <c r="AE475">
        <f t="shared" si="169"/>
        <v>558.15423566502454</v>
      </c>
      <c r="AF475">
        <f t="shared" si="170"/>
        <v>772.96898088669946</v>
      </c>
      <c r="AG475">
        <f t="shared" si="171"/>
        <v>987.78372610837437</v>
      </c>
      <c r="AH475">
        <f t="shared" si="172"/>
        <v>1375.9620777773398</v>
      </c>
      <c r="AI475">
        <f t="shared" si="173"/>
        <v>1905.6594370364533</v>
      </c>
      <c r="AJ475">
        <f t="shared" si="174"/>
        <v>2435.3567962955667</v>
      </c>
      <c r="AO475" t="e">
        <f>_xlfn.CONCAT(A475," ",B475," ",C475," ",#REF!," ",E475," ",F475," ",G475," ",H475," ",I475," ",N475," ",O475," ",P475," ",Q475," ",R475," ",AE475," ",AF475," ",AG475," ",AH475," ",AI475," ",AJ475)</f>
        <v>#REF!</v>
      </c>
    </row>
    <row r="476" spans="1:41" x14ac:dyDescent="0.35">
      <c r="A476" s="1" t="s">
        <v>22</v>
      </c>
      <c r="B476" s="1">
        <v>2021</v>
      </c>
      <c r="C476" s="1">
        <v>8</v>
      </c>
      <c r="D476" s="15">
        <v>303</v>
      </c>
      <c r="E476" s="15">
        <v>3</v>
      </c>
      <c r="F476" s="15">
        <v>1</v>
      </c>
      <c r="G476" s="4">
        <v>100</v>
      </c>
      <c r="H476" s="1" t="s">
        <v>16</v>
      </c>
      <c r="I476" s="1" t="s">
        <v>27</v>
      </c>
      <c r="J476" s="7" t="s">
        <v>14</v>
      </c>
      <c r="K476" s="7" t="str">
        <f t="shared" si="161"/>
        <v>.</v>
      </c>
      <c r="L476" s="7" t="str">
        <f t="shared" si="162"/>
        <v>.</v>
      </c>
      <c r="M476" s="7" t="s">
        <v>14</v>
      </c>
      <c r="N476" s="1">
        <v>0</v>
      </c>
      <c r="O476" s="1">
        <v>0</v>
      </c>
      <c r="P476" s="1">
        <v>0</v>
      </c>
      <c r="Q476" s="1">
        <v>67.582994285714292</v>
      </c>
      <c r="R476" s="1">
        <v>4544.9563657142862</v>
      </c>
      <c r="S476" s="15">
        <f t="shared" si="163"/>
        <v>44.29</v>
      </c>
      <c r="T476" s="7">
        <f t="shared" si="164"/>
        <v>109.39</v>
      </c>
      <c r="U476">
        <f t="shared" si="165"/>
        <v>0</v>
      </c>
      <c r="V476">
        <f t="shared" si="166"/>
        <v>0</v>
      </c>
      <c r="W476">
        <f t="shared" si="167"/>
        <v>44.29</v>
      </c>
      <c r="X476">
        <f t="shared" si="168"/>
        <v>109.39</v>
      </c>
      <c r="Y476">
        <f t="shared" si="155"/>
        <v>608.24694857142867</v>
      </c>
      <c r="Z476">
        <f t="shared" si="156"/>
        <v>810.99593142857157</v>
      </c>
      <c r="AA476">
        <f t="shared" si="157"/>
        <v>1013.7449142857143</v>
      </c>
      <c r="AB476">
        <f t="shared" si="158"/>
        <v>1499.8356006857146</v>
      </c>
      <c r="AC476">
        <f t="shared" si="159"/>
        <v>1999.7808009142859</v>
      </c>
      <c r="AD476">
        <f t="shared" si="160"/>
        <v>2499.7260011428575</v>
      </c>
      <c r="AE476">
        <f t="shared" si="169"/>
        <v>521.95694857142871</v>
      </c>
      <c r="AF476">
        <f t="shared" si="170"/>
        <v>724.7059314285716</v>
      </c>
      <c r="AG476">
        <f t="shared" si="171"/>
        <v>927.45491428571438</v>
      </c>
      <c r="AH476">
        <f t="shared" si="172"/>
        <v>1286.7056006857147</v>
      </c>
      <c r="AI476">
        <f t="shared" si="173"/>
        <v>1786.6508009142858</v>
      </c>
      <c r="AJ476">
        <f t="shared" si="174"/>
        <v>2286.5960011428574</v>
      </c>
      <c r="AO476" t="e">
        <f>_xlfn.CONCAT(A476," ",B476," ",C476," ",#REF!," ",E476," ",F476," ",G476," ",H476," ",I476," ",N476," ",O476," ",P476," ",Q476," ",R476," ",AE476," ",AF476," ",AG476," ",AH476," ",AI476," ",AJ476)</f>
        <v>#REF!</v>
      </c>
    </row>
    <row r="477" spans="1:41" x14ac:dyDescent="0.35">
      <c r="A477" s="1" t="s">
        <v>22</v>
      </c>
      <c r="B477" s="1">
        <v>2021</v>
      </c>
      <c r="C477" s="1">
        <v>8</v>
      </c>
      <c r="D477" s="15">
        <v>304</v>
      </c>
      <c r="E477" s="15">
        <v>3</v>
      </c>
      <c r="F477" s="15">
        <v>4</v>
      </c>
      <c r="G477" s="4">
        <v>100</v>
      </c>
      <c r="H477" s="1" t="s">
        <v>16</v>
      </c>
      <c r="I477" s="1" t="s">
        <v>28</v>
      </c>
      <c r="J477" s="7" t="s">
        <v>14</v>
      </c>
      <c r="K477" s="7" t="str">
        <f t="shared" si="161"/>
        <v>.</v>
      </c>
      <c r="L477" s="7" t="str">
        <f t="shared" si="162"/>
        <v>.</v>
      </c>
      <c r="M477" s="7" t="s">
        <v>14</v>
      </c>
      <c r="N477" s="1">
        <v>0</v>
      </c>
      <c r="O477" s="1">
        <v>0</v>
      </c>
      <c r="P477" s="1">
        <v>0</v>
      </c>
      <c r="Q477" s="1">
        <v>71.528819783251237</v>
      </c>
      <c r="R477" s="1">
        <v>4810.3131304236458</v>
      </c>
      <c r="S477" s="15">
        <f t="shared" si="163"/>
        <v>44.29</v>
      </c>
      <c r="T477" s="7">
        <f t="shared" si="164"/>
        <v>109.39</v>
      </c>
      <c r="U477">
        <f t="shared" si="165"/>
        <v>17.875</v>
      </c>
      <c r="V477">
        <f t="shared" si="166"/>
        <v>44.15</v>
      </c>
      <c r="W477">
        <f t="shared" si="167"/>
        <v>62.164999999999999</v>
      </c>
      <c r="X477">
        <f t="shared" si="168"/>
        <v>153.54</v>
      </c>
      <c r="Y477">
        <f t="shared" si="155"/>
        <v>643.75937804926116</v>
      </c>
      <c r="Z477">
        <f t="shared" si="156"/>
        <v>858.34583739901484</v>
      </c>
      <c r="AA477">
        <f t="shared" si="157"/>
        <v>1072.9322967487685</v>
      </c>
      <c r="AB477">
        <f t="shared" si="158"/>
        <v>1587.4033330398031</v>
      </c>
      <c r="AC477">
        <f t="shared" si="159"/>
        <v>2116.5377773864043</v>
      </c>
      <c r="AD477">
        <f t="shared" si="160"/>
        <v>2645.6722217330052</v>
      </c>
      <c r="AE477">
        <f t="shared" si="169"/>
        <v>557.46937804926119</v>
      </c>
      <c r="AF477">
        <f t="shared" si="170"/>
        <v>772.05583739901488</v>
      </c>
      <c r="AG477">
        <f t="shared" si="171"/>
        <v>986.64229674876856</v>
      </c>
      <c r="AH477">
        <f t="shared" si="172"/>
        <v>1374.2733330398032</v>
      </c>
      <c r="AI477">
        <f t="shared" si="173"/>
        <v>1903.4077773864042</v>
      </c>
      <c r="AJ477">
        <f t="shared" si="174"/>
        <v>2432.5422217330051</v>
      </c>
      <c r="AO477" t="e">
        <f>_xlfn.CONCAT(A477," ",B477," ",C477," ",#REF!," ",E477," ",F477," ",G477," ",H477," ",I477," ",N477," ",O477," ",P477," ",Q477," ",R477," ",AE477," ",AF477," ",AG477," ",AH477," ",AI477," ",AJ477)</f>
        <v>#REF!</v>
      </c>
    </row>
    <row r="478" spans="1:41" x14ac:dyDescent="0.35">
      <c r="A478" s="1" t="s">
        <v>22</v>
      </c>
      <c r="B478" s="1">
        <v>2021</v>
      </c>
      <c r="C478" s="1">
        <v>8</v>
      </c>
      <c r="D478" s="1">
        <v>305</v>
      </c>
      <c r="E478" s="1">
        <v>3</v>
      </c>
      <c r="F478" s="1">
        <v>2</v>
      </c>
      <c r="G478" s="4">
        <v>100</v>
      </c>
      <c r="H478" s="1" t="s">
        <v>16</v>
      </c>
      <c r="I478" s="1" t="s">
        <v>29</v>
      </c>
      <c r="J478" s="7" t="s">
        <v>14</v>
      </c>
      <c r="K478" s="7" t="str">
        <f t="shared" si="161"/>
        <v>.</v>
      </c>
      <c r="L478" s="7" t="str">
        <f t="shared" si="162"/>
        <v>.</v>
      </c>
      <c r="M478" s="7" t="s">
        <v>14</v>
      </c>
      <c r="N478" s="1">
        <v>0</v>
      </c>
      <c r="O478" s="1">
        <v>0</v>
      </c>
      <c r="P478" s="1">
        <v>0</v>
      </c>
      <c r="Q478" s="1">
        <v>69.570922955665026</v>
      </c>
      <c r="R478" s="1">
        <v>4678.6445687684727</v>
      </c>
      <c r="S478" s="15">
        <f t="shared" si="163"/>
        <v>44.29</v>
      </c>
      <c r="T478" s="7">
        <f t="shared" si="164"/>
        <v>109.39</v>
      </c>
      <c r="U478">
        <f t="shared" si="165"/>
        <v>42</v>
      </c>
      <c r="V478">
        <f t="shared" si="166"/>
        <v>103.74</v>
      </c>
      <c r="W478">
        <f t="shared" si="167"/>
        <v>86.289999999999992</v>
      </c>
      <c r="X478">
        <f t="shared" si="168"/>
        <v>213.13</v>
      </c>
      <c r="Y478">
        <f t="shared" si="155"/>
        <v>626.13830660098529</v>
      </c>
      <c r="Z478">
        <f t="shared" si="156"/>
        <v>834.85107546798031</v>
      </c>
      <c r="AA478">
        <f t="shared" si="157"/>
        <v>1043.5638443349753</v>
      </c>
      <c r="AB478">
        <f t="shared" si="158"/>
        <v>1543.952707693596</v>
      </c>
      <c r="AC478">
        <f t="shared" si="159"/>
        <v>2058.6036102581279</v>
      </c>
      <c r="AD478">
        <f t="shared" si="160"/>
        <v>2573.2545128226602</v>
      </c>
      <c r="AE478">
        <f t="shared" si="169"/>
        <v>539.84830660098532</v>
      </c>
      <c r="AF478">
        <f t="shared" si="170"/>
        <v>748.56107546798034</v>
      </c>
      <c r="AG478">
        <f t="shared" si="171"/>
        <v>957.27384433497537</v>
      </c>
      <c r="AH478">
        <f t="shared" si="172"/>
        <v>1330.8227076935959</v>
      </c>
      <c r="AI478">
        <f t="shared" si="173"/>
        <v>1845.4736102581278</v>
      </c>
      <c r="AJ478">
        <f t="shared" si="174"/>
        <v>2360.1245128226601</v>
      </c>
      <c r="AO478" t="e">
        <f>_xlfn.CONCAT(A478," ",B478," ",C478," ",#REF!," ",E478," ",F478," ",G478," ",H478," ",I478," ",N478," ",O478," ",P478," ",Q478," ",R478," ",AE478," ",AF478," ",AG478," ",AH478," ",AI478," ",AJ478)</f>
        <v>#REF!</v>
      </c>
    </row>
    <row r="479" spans="1:41" x14ac:dyDescent="0.35">
      <c r="A479" s="1" t="s">
        <v>22</v>
      </c>
      <c r="B479" s="1">
        <v>2021</v>
      </c>
      <c r="C479" s="1">
        <v>8</v>
      </c>
      <c r="D479" s="1">
        <v>306</v>
      </c>
      <c r="E479" s="1">
        <v>3</v>
      </c>
      <c r="F479" s="1">
        <v>7</v>
      </c>
      <c r="G479" s="4">
        <v>160</v>
      </c>
      <c r="H479" s="1" t="s">
        <v>16</v>
      </c>
      <c r="I479" s="1" t="s">
        <v>30</v>
      </c>
      <c r="J479" s="7" t="s">
        <v>14</v>
      </c>
      <c r="K479" s="7" t="str">
        <f t="shared" si="161"/>
        <v>.</v>
      </c>
      <c r="L479" s="7" t="str">
        <f t="shared" si="162"/>
        <v>.</v>
      </c>
      <c r="M479" s="7" t="s">
        <v>16</v>
      </c>
      <c r="N479" s="1">
        <v>0</v>
      </c>
      <c r="O479" s="1">
        <v>0</v>
      </c>
      <c r="P479" s="1">
        <v>0</v>
      </c>
      <c r="Q479" s="1">
        <v>87.165548453201978</v>
      </c>
      <c r="R479" s="1">
        <v>5861.8831334778333</v>
      </c>
      <c r="S479" s="15">
        <f t="shared" si="163"/>
        <v>70.86</v>
      </c>
      <c r="T479" s="7">
        <f t="shared" si="164"/>
        <v>175.02</v>
      </c>
      <c r="U479">
        <f t="shared" si="165"/>
        <v>0</v>
      </c>
      <c r="V479">
        <f t="shared" si="166"/>
        <v>0</v>
      </c>
      <c r="W479">
        <f t="shared" si="167"/>
        <v>70.86</v>
      </c>
      <c r="X479">
        <f t="shared" si="168"/>
        <v>175.02</v>
      </c>
      <c r="Y479">
        <f t="shared" si="155"/>
        <v>784.48993607881778</v>
      </c>
      <c r="Z479">
        <f t="shared" si="156"/>
        <v>1045.9865814384239</v>
      </c>
      <c r="AA479">
        <f t="shared" si="157"/>
        <v>1307.4832267980296</v>
      </c>
      <c r="AB479">
        <f t="shared" si="158"/>
        <v>1934.4214340476851</v>
      </c>
      <c r="AC479">
        <f t="shared" si="159"/>
        <v>2579.2285787302467</v>
      </c>
      <c r="AD479">
        <f t="shared" si="160"/>
        <v>3224.0357234128087</v>
      </c>
      <c r="AE479">
        <f t="shared" si="169"/>
        <v>698.19993607881781</v>
      </c>
      <c r="AF479">
        <f t="shared" si="170"/>
        <v>959.69658143842389</v>
      </c>
      <c r="AG479">
        <f t="shared" si="171"/>
        <v>1221.1932267980296</v>
      </c>
      <c r="AH479">
        <f t="shared" si="172"/>
        <v>1721.291434047685</v>
      </c>
      <c r="AI479">
        <f t="shared" si="173"/>
        <v>2366.0985787302466</v>
      </c>
      <c r="AJ479">
        <f t="shared" si="174"/>
        <v>3010.9057234128086</v>
      </c>
      <c r="AO479" t="e">
        <f>_xlfn.CONCAT(A479," ",B479," ",C479," ",#REF!," ",E479," ",F479," ",G479," ",H479," ",I479," ",N479," ",O479," ",P479," ",Q479," ",R479," ",AE479," ",AF479," ",AG479," ",AH479," ",AI479," ",AJ479)</f>
        <v>#REF!</v>
      </c>
    </row>
    <row r="480" spans="1:41" x14ac:dyDescent="0.35">
      <c r="A480" s="1" t="s">
        <v>22</v>
      </c>
      <c r="B480" s="1">
        <v>2021</v>
      </c>
      <c r="C480" s="1">
        <v>8</v>
      </c>
      <c r="D480" s="1">
        <v>307</v>
      </c>
      <c r="E480" s="1">
        <v>3</v>
      </c>
      <c r="F480" s="1">
        <v>8</v>
      </c>
      <c r="G480" s="4">
        <v>160</v>
      </c>
      <c r="H480" s="1" t="s">
        <v>16</v>
      </c>
      <c r="I480" s="1" t="s">
        <v>28</v>
      </c>
      <c r="J480" s="7" t="s">
        <v>14</v>
      </c>
      <c r="K480" s="7" t="str">
        <f t="shared" si="161"/>
        <v>.</v>
      </c>
      <c r="L480" s="7" t="str">
        <f t="shared" si="162"/>
        <v>.</v>
      </c>
      <c r="M480" s="7" t="s">
        <v>14</v>
      </c>
      <c r="N480" s="1">
        <v>0</v>
      </c>
      <c r="O480" s="1">
        <v>0</v>
      </c>
      <c r="P480" s="1">
        <v>0</v>
      </c>
      <c r="Q480" s="1">
        <v>79.809778443349771</v>
      </c>
      <c r="R480" s="1">
        <v>5367.2076003152724</v>
      </c>
      <c r="S480" s="15">
        <f t="shared" si="163"/>
        <v>70.86</v>
      </c>
      <c r="T480" s="7">
        <f t="shared" si="164"/>
        <v>175.02</v>
      </c>
      <c r="U480">
        <f t="shared" si="165"/>
        <v>17.875</v>
      </c>
      <c r="V480">
        <f t="shared" si="166"/>
        <v>44.15</v>
      </c>
      <c r="W480">
        <f t="shared" si="167"/>
        <v>88.734999999999999</v>
      </c>
      <c r="X480">
        <f t="shared" si="168"/>
        <v>219.17000000000002</v>
      </c>
      <c r="Y480">
        <f t="shared" si="155"/>
        <v>718.28800599014789</v>
      </c>
      <c r="Z480">
        <f t="shared" si="156"/>
        <v>957.71734132019719</v>
      </c>
      <c r="AA480">
        <f t="shared" si="157"/>
        <v>1197.1466766502465</v>
      </c>
      <c r="AB480">
        <f t="shared" si="158"/>
        <v>1771.17850810404</v>
      </c>
      <c r="AC480">
        <f t="shared" si="159"/>
        <v>2361.5713441387197</v>
      </c>
      <c r="AD480">
        <f t="shared" si="160"/>
        <v>2951.9641801734001</v>
      </c>
      <c r="AE480">
        <f t="shared" si="169"/>
        <v>631.99800599014793</v>
      </c>
      <c r="AF480">
        <f t="shared" si="170"/>
        <v>871.42734132019723</v>
      </c>
      <c r="AG480">
        <f t="shared" si="171"/>
        <v>1110.8566766502465</v>
      </c>
      <c r="AH480">
        <f t="shared" si="172"/>
        <v>1558.0485081040401</v>
      </c>
      <c r="AI480">
        <f t="shared" si="173"/>
        <v>2148.4413441387196</v>
      </c>
      <c r="AJ480">
        <f t="shared" si="174"/>
        <v>2738.8341801734</v>
      </c>
      <c r="AO480" t="e">
        <f>_xlfn.CONCAT(A480," ",B480," ",C480," ",#REF!," ",E480," ",F480," ",G480," ",H480," ",I480," ",N480," ",O480," ",P480," ",Q480," ",R480," ",AE480," ",AF480," ",AG480," ",AH480," ",AI480," ",AJ480)</f>
        <v>#REF!</v>
      </c>
    </row>
    <row r="481" spans="1:41" x14ac:dyDescent="0.35">
      <c r="A481" s="1" t="s">
        <v>22</v>
      </c>
      <c r="B481" s="1">
        <v>2021</v>
      </c>
      <c r="C481" s="1">
        <v>8</v>
      </c>
      <c r="D481" s="1">
        <v>308</v>
      </c>
      <c r="E481" s="1">
        <v>3</v>
      </c>
      <c r="F481" s="1">
        <v>5</v>
      </c>
      <c r="G481" s="4">
        <v>160</v>
      </c>
      <c r="H481" s="1" t="s">
        <v>16</v>
      </c>
      <c r="I481" s="1" t="s">
        <v>27</v>
      </c>
      <c r="J481" s="7" t="s">
        <v>14</v>
      </c>
      <c r="K481" s="7" t="str">
        <f t="shared" si="161"/>
        <v>.</v>
      </c>
      <c r="L481" s="7" t="str">
        <f t="shared" si="162"/>
        <v>.</v>
      </c>
      <c r="M481" s="7" t="s">
        <v>14</v>
      </c>
      <c r="N481" s="1">
        <v>0</v>
      </c>
      <c r="O481" s="1">
        <v>0</v>
      </c>
      <c r="P481" s="1">
        <v>0</v>
      </c>
      <c r="Q481" s="1">
        <v>83.264117438423654</v>
      </c>
      <c r="R481" s="1">
        <v>5599.5118977339907</v>
      </c>
      <c r="S481" s="15">
        <f t="shared" si="163"/>
        <v>70.86</v>
      </c>
      <c r="T481" s="7">
        <f t="shared" si="164"/>
        <v>175.02</v>
      </c>
      <c r="U481">
        <f t="shared" si="165"/>
        <v>0</v>
      </c>
      <c r="V481">
        <f t="shared" si="166"/>
        <v>0</v>
      </c>
      <c r="W481">
        <f t="shared" si="167"/>
        <v>70.86</v>
      </c>
      <c r="X481">
        <f t="shared" si="168"/>
        <v>175.02</v>
      </c>
      <c r="Y481">
        <f t="shared" si="155"/>
        <v>749.37705694581291</v>
      </c>
      <c r="Z481">
        <f t="shared" si="156"/>
        <v>999.16940926108384</v>
      </c>
      <c r="AA481">
        <f t="shared" si="157"/>
        <v>1248.9617615763548</v>
      </c>
      <c r="AB481">
        <f t="shared" si="158"/>
        <v>1847.8389262522171</v>
      </c>
      <c r="AC481">
        <f t="shared" si="159"/>
        <v>2463.7852350029561</v>
      </c>
      <c r="AD481">
        <f t="shared" si="160"/>
        <v>3079.731543753695</v>
      </c>
      <c r="AE481">
        <f t="shared" si="169"/>
        <v>663.08705694581295</v>
      </c>
      <c r="AF481">
        <f t="shared" si="170"/>
        <v>912.87940926108388</v>
      </c>
      <c r="AG481">
        <f t="shared" si="171"/>
        <v>1162.6717615763548</v>
      </c>
      <c r="AH481">
        <f t="shared" si="172"/>
        <v>1634.7089262522172</v>
      </c>
      <c r="AI481">
        <f t="shared" si="173"/>
        <v>2250.655235002956</v>
      </c>
      <c r="AJ481">
        <f t="shared" si="174"/>
        <v>2866.6015437536948</v>
      </c>
      <c r="AO481" t="e">
        <f>_xlfn.CONCAT(A481," ",B481," ",C481," ",#REF!," ",E481," ",F481," ",G481," ",H481," ",I481," ",N481," ",O481," ",P481," ",Q481," ",R481," ",AE481," ",AF481," ",AG481," ",AH481," ",AI481," ",AJ481)</f>
        <v>#REF!</v>
      </c>
    </row>
    <row r="482" spans="1:41" x14ac:dyDescent="0.35">
      <c r="A482" s="1" t="s">
        <v>22</v>
      </c>
      <c r="B482" s="1">
        <v>2021</v>
      </c>
      <c r="C482" s="1">
        <v>8</v>
      </c>
      <c r="D482" s="1">
        <v>309</v>
      </c>
      <c r="E482" s="1">
        <v>3</v>
      </c>
      <c r="F482" s="1">
        <v>16</v>
      </c>
      <c r="G482" s="4">
        <v>160</v>
      </c>
      <c r="H482" s="1" t="s">
        <v>17</v>
      </c>
      <c r="I482" s="1" t="s">
        <v>28</v>
      </c>
      <c r="J482" s="7">
        <v>150</v>
      </c>
      <c r="K482" s="7">
        <f t="shared" si="161"/>
        <v>326.08695652173913</v>
      </c>
      <c r="L482" s="7">
        <f t="shared" si="162"/>
        <v>366.10671936758894</v>
      </c>
      <c r="M482" s="7" t="s">
        <v>14</v>
      </c>
      <c r="N482" s="1">
        <v>0</v>
      </c>
      <c r="O482" s="1">
        <v>0</v>
      </c>
      <c r="P482" s="1">
        <v>0</v>
      </c>
      <c r="Q482" s="1">
        <v>77.35775337931031</v>
      </c>
      <c r="R482" s="1">
        <v>5202.3089147586179</v>
      </c>
      <c r="S482" s="15">
        <f t="shared" si="163"/>
        <v>70.86</v>
      </c>
      <c r="T482" s="7">
        <f t="shared" si="164"/>
        <v>175.02</v>
      </c>
      <c r="U482">
        <f t="shared" si="165"/>
        <v>17.875</v>
      </c>
      <c r="V482">
        <f t="shared" si="166"/>
        <v>44.15</v>
      </c>
      <c r="W482">
        <f t="shared" si="167"/>
        <v>88.734999999999999</v>
      </c>
      <c r="X482">
        <f t="shared" si="168"/>
        <v>219.17000000000002</v>
      </c>
      <c r="Y482">
        <f t="shared" si="155"/>
        <v>696.21978041379282</v>
      </c>
      <c r="Z482">
        <f t="shared" si="156"/>
        <v>928.29304055172372</v>
      </c>
      <c r="AA482">
        <f t="shared" si="157"/>
        <v>1160.3663006896547</v>
      </c>
      <c r="AB482">
        <f t="shared" si="158"/>
        <v>1716.7619418703439</v>
      </c>
      <c r="AC482">
        <f t="shared" si="159"/>
        <v>2289.015922493792</v>
      </c>
      <c r="AD482">
        <f t="shared" si="160"/>
        <v>2861.2699031172401</v>
      </c>
      <c r="AE482">
        <f t="shared" si="169"/>
        <v>609.92978041379286</v>
      </c>
      <c r="AF482">
        <f t="shared" si="170"/>
        <v>842.00304055172376</v>
      </c>
      <c r="AG482">
        <f t="shared" si="171"/>
        <v>1074.0763006896548</v>
      </c>
      <c r="AH482">
        <f t="shared" si="172"/>
        <v>1503.6319418703438</v>
      </c>
      <c r="AI482">
        <f t="shared" si="173"/>
        <v>2075.8859224937919</v>
      </c>
      <c r="AJ482">
        <f t="shared" si="174"/>
        <v>2648.13990311724</v>
      </c>
      <c r="AO482" t="e">
        <f>_xlfn.CONCAT(A482," ",B482," ",C482," ",#REF!," ",E482," ",F482," ",G482," ",H482," ",I482," ",N482," ",O482," ",P482," ",Q482," ",R482," ",AE482," ",AF482," ",AG482," ",AH482," ",AI482," ",AJ482)</f>
        <v>#REF!</v>
      </c>
    </row>
    <row r="483" spans="1:41" x14ac:dyDescent="0.35">
      <c r="A483" s="1" t="s">
        <v>22</v>
      </c>
      <c r="B483" s="1">
        <v>2021</v>
      </c>
      <c r="C483" s="1">
        <v>8</v>
      </c>
      <c r="D483" s="1">
        <v>310</v>
      </c>
      <c r="E483" s="1">
        <v>3</v>
      </c>
      <c r="F483" s="1">
        <v>11</v>
      </c>
      <c r="G483" s="4">
        <v>100</v>
      </c>
      <c r="H483" s="1" t="s">
        <v>17</v>
      </c>
      <c r="I483" s="1" t="s">
        <v>30</v>
      </c>
      <c r="J483" s="7">
        <v>150</v>
      </c>
      <c r="K483" s="7">
        <f t="shared" si="161"/>
        <v>326.08695652173913</v>
      </c>
      <c r="L483" s="7">
        <f t="shared" si="162"/>
        <v>366.10671936758894</v>
      </c>
      <c r="M483" s="7" t="s">
        <v>16</v>
      </c>
      <c r="N483" s="1">
        <v>0</v>
      </c>
      <c r="O483" s="1">
        <v>0</v>
      </c>
      <c r="P483" s="1">
        <v>0</v>
      </c>
      <c r="Q483" s="1">
        <v>71.982482758620691</v>
      </c>
      <c r="R483" s="1">
        <v>4840.8219655172416</v>
      </c>
      <c r="S483" s="15">
        <f t="shared" si="163"/>
        <v>44.29</v>
      </c>
      <c r="T483" s="7">
        <f t="shared" si="164"/>
        <v>109.39</v>
      </c>
      <c r="U483">
        <f t="shared" si="165"/>
        <v>0</v>
      </c>
      <c r="V483">
        <f t="shared" si="166"/>
        <v>0</v>
      </c>
      <c r="W483">
        <f t="shared" si="167"/>
        <v>44.29</v>
      </c>
      <c r="X483">
        <f t="shared" si="168"/>
        <v>109.39</v>
      </c>
      <c r="Y483">
        <f t="shared" si="155"/>
        <v>647.8423448275862</v>
      </c>
      <c r="Z483">
        <f t="shared" si="156"/>
        <v>863.78979310344835</v>
      </c>
      <c r="AA483">
        <f t="shared" si="157"/>
        <v>1079.7372413793103</v>
      </c>
      <c r="AB483">
        <f t="shared" si="158"/>
        <v>1597.4712486206897</v>
      </c>
      <c r="AC483">
        <f t="shared" si="159"/>
        <v>2129.9616648275864</v>
      </c>
      <c r="AD483">
        <f t="shared" si="160"/>
        <v>2662.4520810344829</v>
      </c>
      <c r="AE483">
        <f t="shared" si="169"/>
        <v>561.55234482758624</v>
      </c>
      <c r="AF483">
        <f t="shared" si="170"/>
        <v>777.49979310344838</v>
      </c>
      <c r="AG483">
        <f t="shared" si="171"/>
        <v>993.4472413793103</v>
      </c>
      <c r="AH483">
        <f t="shared" si="172"/>
        <v>1384.3412486206898</v>
      </c>
      <c r="AI483">
        <f t="shared" si="173"/>
        <v>1916.8316648275863</v>
      </c>
      <c r="AJ483">
        <f t="shared" si="174"/>
        <v>2449.3220810344828</v>
      </c>
      <c r="AO483" t="e">
        <f>_xlfn.CONCAT(A483," ",B483," ",C483," ",#REF!," ",E483," ",F483," ",G483," ",H483," ",I483," ",N483," ",O483," ",P483," ",Q483," ",R483," ",AE483," ",AF483," ",AG483," ",AH483," ",AI483," ",AJ483)</f>
        <v>#REF!</v>
      </c>
    </row>
    <row r="484" spans="1:41" x14ac:dyDescent="0.35">
      <c r="A484" s="1" t="s">
        <v>22</v>
      </c>
      <c r="B484" s="1">
        <v>2021</v>
      </c>
      <c r="C484" s="1">
        <v>8</v>
      </c>
      <c r="D484" s="1">
        <v>311</v>
      </c>
      <c r="E484" s="1">
        <v>3</v>
      </c>
      <c r="F484" s="1">
        <v>13</v>
      </c>
      <c r="G484" s="4">
        <v>160</v>
      </c>
      <c r="H484" s="1" t="s">
        <v>17</v>
      </c>
      <c r="I484" s="1" t="s">
        <v>27</v>
      </c>
      <c r="J484" s="7">
        <v>150</v>
      </c>
      <c r="K484" s="7">
        <f t="shared" si="161"/>
        <v>326.08695652173913</v>
      </c>
      <c r="L484" s="7">
        <f t="shared" si="162"/>
        <v>366.10671936758894</v>
      </c>
      <c r="M484" s="7" t="s">
        <v>14</v>
      </c>
      <c r="N484" s="1">
        <v>0</v>
      </c>
      <c r="O484" s="1">
        <v>0</v>
      </c>
      <c r="P484" s="1">
        <v>0</v>
      </c>
      <c r="Q484" s="1">
        <v>82.161522522167473</v>
      </c>
      <c r="R484" s="1">
        <v>5525.3623896157624</v>
      </c>
      <c r="S484" s="15">
        <f t="shared" si="163"/>
        <v>70.86</v>
      </c>
      <c r="T484" s="7">
        <f t="shared" si="164"/>
        <v>175.02</v>
      </c>
      <c r="U484">
        <f t="shared" si="165"/>
        <v>0</v>
      </c>
      <c r="V484">
        <f t="shared" si="166"/>
        <v>0</v>
      </c>
      <c r="W484">
        <f t="shared" si="167"/>
        <v>70.86</v>
      </c>
      <c r="X484">
        <f t="shared" si="168"/>
        <v>175.02</v>
      </c>
      <c r="Y484">
        <f t="shared" si="155"/>
        <v>739.45370269950729</v>
      </c>
      <c r="Z484">
        <f t="shared" si="156"/>
        <v>985.93827026600968</v>
      </c>
      <c r="AA484">
        <f t="shared" si="157"/>
        <v>1232.4228378325122</v>
      </c>
      <c r="AB484">
        <f t="shared" si="158"/>
        <v>1823.3695885732016</v>
      </c>
      <c r="AC484">
        <f t="shared" si="159"/>
        <v>2431.1594514309354</v>
      </c>
      <c r="AD484">
        <f t="shared" si="160"/>
        <v>3038.9493142886695</v>
      </c>
      <c r="AE484">
        <f t="shared" si="169"/>
        <v>653.16370269950733</v>
      </c>
      <c r="AF484">
        <f t="shared" si="170"/>
        <v>899.64827026600972</v>
      </c>
      <c r="AG484">
        <f t="shared" si="171"/>
        <v>1146.1328378325122</v>
      </c>
      <c r="AH484">
        <f t="shared" si="172"/>
        <v>1610.2395885732017</v>
      </c>
      <c r="AI484">
        <f t="shared" si="173"/>
        <v>2218.0294514309353</v>
      </c>
      <c r="AJ484">
        <f t="shared" si="174"/>
        <v>2825.8193142886694</v>
      </c>
      <c r="AO484" t="e">
        <f>_xlfn.CONCAT(A484," ",B484," ",C484," ",#REF!," ",E484," ",F484," ",G484," ",H484," ",I484," ",N484," ",O484," ",P484," ",Q484," ",R484," ",AE484," ",AF484," ",AG484," ",AH484," ",AI484," ",AJ484)</f>
        <v>#REF!</v>
      </c>
    </row>
    <row r="485" spans="1:41" x14ac:dyDescent="0.35">
      <c r="A485" s="1" t="s">
        <v>22</v>
      </c>
      <c r="B485" s="1">
        <v>2021</v>
      </c>
      <c r="C485" s="1">
        <v>8</v>
      </c>
      <c r="D485" s="1">
        <v>312</v>
      </c>
      <c r="E485" s="1">
        <v>3</v>
      </c>
      <c r="F485" s="1">
        <v>9</v>
      </c>
      <c r="G485" s="4">
        <v>100</v>
      </c>
      <c r="H485" s="1" t="s">
        <v>17</v>
      </c>
      <c r="I485" s="1" t="s">
        <v>27</v>
      </c>
      <c r="J485" s="7">
        <v>150</v>
      </c>
      <c r="K485" s="7">
        <f t="shared" si="161"/>
        <v>326.08695652173913</v>
      </c>
      <c r="L485" s="7">
        <f t="shared" si="162"/>
        <v>366.10671936758894</v>
      </c>
      <c r="M485" s="7" t="s">
        <v>14</v>
      </c>
      <c r="N485" s="1">
        <v>0</v>
      </c>
      <c r="O485" s="1">
        <v>0</v>
      </c>
      <c r="P485" s="1">
        <v>0</v>
      </c>
      <c r="Q485" s="1">
        <v>75.787457103448276</v>
      </c>
      <c r="R485" s="1">
        <v>5096.7064902068969</v>
      </c>
      <c r="S485" s="15">
        <f t="shared" si="163"/>
        <v>44.29</v>
      </c>
      <c r="T485" s="7">
        <f t="shared" si="164"/>
        <v>109.39</v>
      </c>
      <c r="U485">
        <f t="shared" si="165"/>
        <v>0</v>
      </c>
      <c r="V485">
        <f t="shared" si="166"/>
        <v>0</v>
      </c>
      <c r="W485">
        <f t="shared" si="167"/>
        <v>44.29</v>
      </c>
      <c r="X485">
        <f t="shared" si="168"/>
        <v>109.39</v>
      </c>
      <c r="Y485">
        <f t="shared" si="155"/>
        <v>682.08711393103454</v>
      </c>
      <c r="Z485">
        <f t="shared" si="156"/>
        <v>909.44948524137931</v>
      </c>
      <c r="AA485">
        <f t="shared" si="157"/>
        <v>1136.8118565517241</v>
      </c>
      <c r="AB485">
        <f t="shared" si="158"/>
        <v>1681.9131417682761</v>
      </c>
      <c r="AC485">
        <f t="shared" si="159"/>
        <v>2242.5508556910345</v>
      </c>
      <c r="AD485">
        <f t="shared" si="160"/>
        <v>2803.1885696137933</v>
      </c>
      <c r="AE485">
        <f t="shared" si="169"/>
        <v>595.79711393103457</v>
      </c>
      <c r="AF485">
        <f t="shared" si="170"/>
        <v>823.15948524137934</v>
      </c>
      <c r="AG485">
        <f t="shared" si="171"/>
        <v>1050.5218565517241</v>
      </c>
      <c r="AH485">
        <f t="shared" si="172"/>
        <v>1468.783141768276</v>
      </c>
      <c r="AI485">
        <f t="shared" si="173"/>
        <v>2029.4208556910344</v>
      </c>
      <c r="AJ485">
        <f t="shared" si="174"/>
        <v>2590.0585696137932</v>
      </c>
      <c r="AO485" t="e">
        <f>_xlfn.CONCAT(A485," ",B485," ",C485," ",#REF!," ",E485," ",F485," ",G485," ",H485," ",I485," ",N485," ",O485," ",P485," ",Q485," ",R485," ",AE485," ",AF485," ",AG485," ",AH485," ",AI485," ",AJ485)</f>
        <v>#REF!</v>
      </c>
    </row>
    <row r="486" spans="1:41" x14ac:dyDescent="0.35">
      <c r="A486" s="1" t="s">
        <v>22</v>
      </c>
      <c r="B486" s="1">
        <v>2021</v>
      </c>
      <c r="C486" s="1">
        <v>8</v>
      </c>
      <c r="D486" s="1">
        <v>313</v>
      </c>
      <c r="E486" s="1">
        <v>3</v>
      </c>
      <c r="F486" s="1">
        <v>14</v>
      </c>
      <c r="G486" s="4">
        <v>160</v>
      </c>
      <c r="H486" s="1" t="s">
        <v>17</v>
      </c>
      <c r="I486" s="1" t="s">
        <v>29</v>
      </c>
      <c r="J486" s="7">
        <v>150</v>
      </c>
      <c r="K486" s="7">
        <f t="shared" si="161"/>
        <v>326.08695652173913</v>
      </c>
      <c r="L486" s="7">
        <f t="shared" si="162"/>
        <v>366.10671936758894</v>
      </c>
      <c r="M486" s="7" t="s">
        <v>14</v>
      </c>
      <c r="N486" s="1">
        <v>0</v>
      </c>
      <c r="O486" s="1">
        <v>0</v>
      </c>
      <c r="P486" s="1">
        <v>0</v>
      </c>
      <c r="Q486" s="1">
        <v>75.721270699507386</v>
      </c>
      <c r="R486" s="1">
        <v>5092.2554545418716</v>
      </c>
      <c r="S486" s="15">
        <f t="shared" si="163"/>
        <v>70.86</v>
      </c>
      <c r="T486" s="7">
        <f t="shared" si="164"/>
        <v>175.02</v>
      </c>
      <c r="U486">
        <f t="shared" si="165"/>
        <v>42</v>
      </c>
      <c r="V486">
        <f t="shared" si="166"/>
        <v>103.74</v>
      </c>
      <c r="W486">
        <f t="shared" si="167"/>
        <v>112.86</v>
      </c>
      <c r="X486">
        <f t="shared" si="168"/>
        <v>278.76</v>
      </c>
      <c r="Y486">
        <f t="shared" si="155"/>
        <v>681.49143629556647</v>
      </c>
      <c r="Z486">
        <f t="shared" si="156"/>
        <v>908.65524839408863</v>
      </c>
      <c r="AA486">
        <f t="shared" si="157"/>
        <v>1135.8190604926108</v>
      </c>
      <c r="AB486">
        <f t="shared" si="158"/>
        <v>1680.4442999988178</v>
      </c>
      <c r="AC486">
        <f t="shared" si="159"/>
        <v>2240.5923999984234</v>
      </c>
      <c r="AD486">
        <f t="shared" si="160"/>
        <v>2800.7404999980295</v>
      </c>
      <c r="AE486">
        <f t="shared" si="169"/>
        <v>595.20143629556651</v>
      </c>
      <c r="AF486">
        <f t="shared" si="170"/>
        <v>822.36524839408867</v>
      </c>
      <c r="AG486">
        <f t="shared" si="171"/>
        <v>1049.5290604926108</v>
      </c>
      <c r="AH486">
        <f t="shared" si="172"/>
        <v>1467.3142999988177</v>
      </c>
      <c r="AI486">
        <f t="shared" si="173"/>
        <v>2027.4623999984233</v>
      </c>
      <c r="AJ486">
        <f t="shared" si="174"/>
        <v>2587.6104999980294</v>
      </c>
      <c r="AO486" t="e">
        <f>_xlfn.CONCAT(A486," ",B486," ",C486," ",#REF!," ",E486," ",F486," ",G486," ",H486," ",I486," ",N486," ",O486," ",P486," ",Q486," ",R486," ",AE486," ",AF486," ",AG486," ",AH486," ",AI486," ",AJ486)</f>
        <v>#REF!</v>
      </c>
    </row>
    <row r="487" spans="1:41" x14ac:dyDescent="0.35">
      <c r="A487" s="1" t="s">
        <v>22</v>
      </c>
      <c r="B487" s="1">
        <v>2021</v>
      </c>
      <c r="C487" s="1">
        <v>8</v>
      </c>
      <c r="D487" s="1">
        <v>314</v>
      </c>
      <c r="E487" s="1">
        <v>3</v>
      </c>
      <c r="F487" s="1">
        <v>10</v>
      </c>
      <c r="G487" s="4">
        <v>100</v>
      </c>
      <c r="H487" s="1" t="s">
        <v>17</v>
      </c>
      <c r="I487" s="1" t="s">
        <v>29</v>
      </c>
      <c r="J487" s="7">
        <v>150</v>
      </c>
      <c r="K487" s="7">
        <f t="shared" si="161"/>
        <v>326.08695652173913</v>
      </c>
      <c r="L487" s="7">
        <f t="shared" si="162"/>
        <v>366.10671936758894</v>
      </c>
      <c r="M487" s="7" t="s">
        <v>14</v>
      </c>
      <c r="N487" s="1">
        <v>0</v>
      </c>
      <c r="O487" s="1">
        <v>0</v>
      </c>
      <c r="P487" s="1">
        <v>0</v>
      </c>
      <c r="Q487" s="1">
        <v>86.714183881773394</v>
      </c>
      <c r="R487" s="1">
        <v>5831.5288660492606</v>
      </c>
      <c r="S487" s="15">
        <f t="shared" si="163"/>
        <v>44.29</v>
      </c>
      <c r="T487" s="7">
        <f t="shared" si="164"/>
        <v>109.39</v>
      </c>
      <c r="U487">
        <f t="shared" si="165"/>
        <v>42</v>
      </c>
      <c r="V487">
        <f t="shared" si="166"/>
        <v>103.74</v>
      </c>
      <c r="W487">
        <f t="shared" si="167"/>
        <v>86.289999999999992</v>
      </c>
      <c r="X487">
        <f t="shared" si="168"/>
        <v>213.13</v>
      </c>
      <c r="Y487">
        <f t="shared" si="155"/>
        <v>780.4276549359605</v>
      </c>
      <c r="Z487">
        <f t="shared" si="156"/>
        <v>1040.5702065812807</v>
      </c>
      <c r="AA487">
        <f t="shared" si="157"/>
        <v>1300.712758226601</v>
      </c>
      <c r="AB487">
        <f t="shared" si="158"/>
        <v>1924.4045257962562</v>
      </c>
      <c r="AC487">
        <f t="shared" si="159"/>
        <v>2565.8727010616749</v>
      </c>
      <c r="AD487">
        <f t="shared" si="160"/>
        <v>3207.3408763270936</v>
      </c>
      <c r="AE487">
        <f t="shared" si="169"/>
        <v>694.13765493596054</v>
      </c>
      <c r="AF487">
        <f t="shared" si="170"/>
        <v>954.28020658128071</v>
      </c>
      <c r="AG487">
        <f t="shared" si="171"/>
        <v>1214.422758226601</v>
      </c>
      <c r="AH487">
        <f t="shared" si="172"/>
        <v>1711.2745257962561</v>
      </c>
      <c r="AI487">
        <f t="shared" si="173"/>
        <v>2352.7427010616748</v>
      </c>
      <c r="AJ487">
        <f t="shared" si="174"/>
        <v>2994.2108763270935</v>
      </c>
      <c r="AO487" t="e">
        <f>_xlfn.CONCAT(A487," ",B487," ",C487," ",#REF!," ",E487," ",F487," ",G487," ",H487," ",I487," ",N487," ",O487," ",P487," ",Q487," ",R487," ",AE487," ",AF487," ",AG487," ",AH487," ",AI487," ",AJ487)</f>
        <v>#REF!</v>
      </c>
    </row>
    <row r="488" spans="1:41" x14ac:dyDescent="0.35">
      <c r="A488" s="1" t="s">
        <v>22</v>
      </c>
      <c r="B488" s="1">
        <v>2021</v>
      </c>
      <c r="C488" s="1">
        <v>8</v>
      </c>
      <c r="D488" s="1">
        <v>315</v>
      </c>
      <c r="E488" s="1">
        <v>3</v>
      </c>
      <c r="F488" s="1">
        <v>15</v>
      </c>
      <c r="G488" s="4">
        <v>160</v>
      </c>
      <c r="H488" s="1" t="s">
        <v>17</v>
      </c>
      <c r="I488" s="1" t="s">
        <v>30</v>
      </c>
      <c r="J488" s="7">
        <v>150</v>
      </c>
      <c r="K488" s="7">
        <f t="shared" si="161"/>
        <v>326.08695652173913</v>
      </c>
      <c r="L488" s="7">
        <f t="shared" si="162"/>
        <v>366.10671936758894</v>
      </c>
      <c r="M488" s="7" t="s">
        <v>16</v>
      </c>
      <c r="N488" s="1">
        <v>0</v>
      </c>
      <c r="O488" s="1">
        <v>0</v>
      </c>
      <c r="P488" s="1">
        <v>0</v>
      </c>
      <c r="Q488" s="1">
        <v>89.847728630541866</v>
      </c>
      <c r="R488" s="1">
        <v>6042.2597504039404</v>
      </c>
      <c r="S488" s="15">
        <f t="shared" si="163"/>
        <v>70.86</v>
      </c>
      <c r="T488" s="7">
        <f t="shared" si="164"/>
        <v>175.02</v>
      </c>
      <c r="U488">
        <f t="shared" si="165"/>
        <v>0</v>
      </c>
      <c r="V488">
        <f t="shared" si="166"/>
        <v>0</v>
      </c>
      <c r="W488">
        <f t="shared" si="167"/>
        <v>70.86</v>
      </c>
      <c r="X488">
        <f t="shared" si="168"/>
        <v>175.02</v>
      </c>
      <c r="Y488">
        <f t="shared" si="155"/>
        <v>808.62955767487676</v>
      </c>
      <c r="Z488">
        <f t="shared" si="156"/>
        <v>1078.1727435665025</v>
      </c>
      <c r="AA488">
        <f t="shared" si="157"/>
        <v>1347.7159294581279</v>
      </c>
      <c r="AB488">
        <f t="shared" si="158"/>
        <v>1993.9457176333003</v>
      </c>
      <c r="AC488">
        <f t="shared" si="159"/>
        <v>2658.5942901777339</v>
      </c>
      <c r="AD488">
        <f t="shared" si="160"/>
        <v>3323.2428627221675</v>
      </c>
      <c r="AE488">
        <f t="shared" si="169"/>
        <v>722.3395576748768</v>
      </c>
      <c r="AF488">
        <f t="shared" si="170"/>
        <v>991.88274356650254</v>
      </c>
      <c r="AG488">
        <f t="shared" si="171"/>
        <v>1261.4259294581279</v>
      </c>
      <c r="AH488">
        <f t="shared" si="172"/>
        <v>1780.8157176333002</v>
      </c>
      <c r="AI488">
        <f t="shared" si="173"/>
        <v>2445.4642901777338</v>
      </c>
      <c r="AJ488">
        <f t="shared" si="174"/>
        <v>3110.1128627221674</v>
      </c>
      <c r="AO488" t="e">
        <f>_xlfn.CONCAT(A488," ",B488," ",C488," ",#REF!," ",E488," ",F488," ",G488," ",H488," ",I488," ",N488," ",O488," ",P488," ",Q488," ",R488," ",AE488," ",AF488," ",AG488," ",AH488," ",AI488," ",AJ488)</f>
        <v>#REF!</v>
      </c>
    </row>
    <row r="489" spans="1:41" x14ac:dyDescent="0.35">
      <c r="A489" s="1" t="s">
        <v>22</v>
      </c>
      <c r="B489" s="1">
        <v>2021</v>
      </c>
      <c r="C489" s="1">
        <v>8</v>
      </c>
      <c r="D489" s="1">
        <v>316</v>
      </c>
      <c r="E489" s="1">
        <v>3</v>
      </c>
      <c r="F489" s="1">
        <v>12</v>
      </c>
      <c r="G489" s="4">
        <v>100</v>
      </c>
      <c r="H489" s="1" t="s">
        <v>17</v>
      </c>
      <c r="I489" s="1" t="s">
        <v>28</v>
      </c>
      <c r="J489" s="7">
        <v>150</v>
      </c>
      <c r="K489" s="7">
        <f t="shared" si="161"/>
        <v>326.08695652173913</v>
      </c>
      <c r="L489" s="7">
        <f t="shared" si="162"/>
        <v>366.10671936758894</v>
      </c>
      <c r="M489" s="7" t="s">
        <v>14</v>
      </c>
      <c r="N489" s="1">
        <v>0</v>
      </c>
      <c r="O489" s="1">
        <v>0</v>
      </c>
      <c r="P489" s="1">
        <v>0</v>
      </c>
      <c r="Q489" s="1">
        <v>81.002030187192105</v>
      </c>
      <c r="R489" s="1">
        <v>5447.3865300886691</v>
      </c>
      <c r="S489" s="15">
        <f t="shared" si="163"/>
        <v>44.29</v>
      </c>
      <c r="T489" s="7">
        <f t="shared" si="164"/>
        <v>109.39</v>
      </c>
      <c r="U489">
        <f t="shared" si="165"/>
        <v>17.875</v>
      </c>
      <c r="V489">
        <f t="shared" si="166"/>
        <v>44.15</v>
      </c>
      <c r="W489">
        <f t="shared" si="167"/>
        <v>62.164999999999999</v>
      </c>
      <c r="X489">
        <f t="shared" si="168"/>
        <v>153.54</v>
      </c>
      <c r="Y489">
        <f t="shared" ref="Y489:Y552" si="175">$Q489*9</f>
        <v>729.01827168472892</v>
      </c>
      <c r="Z489">
        <f t="shared" ref="Z489:Z552" si="176">$Q489*12</f>
        <v>972.02436224630526</v>
      </c>
      <c r="AA489">
        <f t="shared" ref="AA489:AA552" si="177">$Q489*15</f>
        <v>1215.0304528078816</v>
      </c>
      <c r="AB489">
        <f t="shared" ref="AB489:AB552" si="178">$R489*0.33</f>
        <v>1797.6375549292609</v>
      </c>
      <c r="AC489">
        <f t="shared" ref="AC489:AC552" si="179">$R489*0.44</f>
        <v>2396.8500732390144</v>
      </c>
      <c r="AD489">
        <f t="shared" ref="AD489:AD552" si="180">$R489*0.55</f>
        <v>2996.0625915487681</v>
      </c>
      <c r="AE489">
        <f t="shared" si="169"/>
        <v>642.72827168472895</v>
      </c>
      <c r="AF489">
        <f t="shared" si="170"/>
        <v>885.7343622463053</v>
      </c>
      <c r="AG489">
        <f t="shared" si="171"/>
        <v>1128.7404528078816</v>
      </c>
      <c r="AH489">
        <f t="shared" si="172"/>
        <v>1584.507554929261</v>
      </c>
      <c r="AI489">
        <f t="shared" si="173"/>
        <v>2183.7200732390143</v>
      </c>
      <c r="AJ489">
        <f t="shared" si="174"/>
        <v>2782.932591548768</v>
      </c>
      <c r="AO489" t="e">
        <f>_xlfn.CONCAT(A489," ",B489," ",C489," ",#REF!," ",E489," ",F489," ",G489," ",H489," ",I489," ",N489," ",O489," ",P489," ",Q489," ",R489," ",AE489," ",AF489," ",AG489," ",AH489," ",AI489," ",AJ489)</f>
        <v>#REF!</v>
      </c>
    </row>
    <row r="490" spans="1:41" x14ac:dyDescent="0.35">
      <c r="A490" s="1" t="s">
        <v>22</v>
      </c>
      <c r="B490" s="1">
        <v>2021</v>
      </c>
      <c r="C490" s="1">
        <v>8</v>
      </c>
      <c r="D490" s="1">
        <v>401</v>
      </c>
      <c r="E490" s="1">
        <v>4</v>
      </c>
      <c r="F490" s="1">
        <v>3</v>
      </c>
      <c r="G490" s="4">
        <v>100</v>
      </c>
      <c r="H490" s="1" t="s">
        <v>16</v>
      </c>
      <c r="I490" s="1" t="s">
        <v>30</v>
      </c>
      <c r="J490" s="7" t="s">
        <v>14</v>
      </c>
      <c r="K490" s="7" t="str">
        <f t="shared" si="161"/>
        <v>.</v>
      </c>
      <c r="L490" s="7" t="str">
        <f t="shared" si="162"/>
        <v>.</v>
      </c>
      <c r="M490" s="7" t="s">
        <v>16</v>
      </c>
      <c r="N490" s="1">
        <v>0</v>
      </c>
      <c r="O490" s="1">
        <v>0</v>
      </c>
      <c r="P490" s="1">
        <v>0</v>
      </c>
      <c r="Q490" s="1">
        <v>72.074275862068973</v>
      </c>
      <c r="R490" s="1">
        <v>4846.9950517241386</v>
      </c>
      <c r="S490" s="15">
        <f t="shared" si="163"/>
        <v>44.29</v>
      </c>
      <c r="T490" s="7">
        <f t="shared" si="164"/>
        <v>109.39</v>
      </c>
      <c r="U490">
        <f t="shared" si="165"/>
        <v>0</v>
      </c>
      <c r="V490">
        <f t="shared" si="166"/>
        <v>0</v>
      </c>
      <c r="W490">
        <f t="shared" si="167"/>
        <v>44.29</v>
      </c>
      <c r="X490">
        <f t="shared" si="168"/>
        <v>109.39</v>
      </c>
      <c r="Y490">
        <f t="shared" si="175"/>
        <v>648.66848275862071</v>
      </c>
      <c r="Z490">
        <f t="shared" si="176"/>
        <v>864.89131034482762</v>
      </c>
      <c r="AA490">
        <f t="shared" si="177"/>
        <v>1081.1141379310345</v>
      </c>
      <c r="AB490">
        <f t="shared" si="178"/>
        <v>1599.5083670689658</v>
      </c>
      <c r="AC490">
        <f t="shared" si="179"/>
        <v>2132.677822758621</v>
      </c>
      <c r="AD490">
        <f t="shared" si="180"/>
        <v>2665.8472784482765</v>
      </c>
      <c r="AE490">
        <f t="shared" si="169"/>
        <v>562.37848275862075</v>
      </c>
      <c r="AF490">
        <f t="shared" si="170"/>
        <v>778.60131034482765</v>
      </c>
      <c r="AG490">
        <f t="shared" si="171"/>
        <v>994.82413793103456</v>
      </c>
      <c r="AH490">
        <f t="shared" si="172"/>
        <v>1386.3783670689659</v>
      </c>
      <c r="AI490">
        <f t="shared" si="173"/>
        <v>1919.5478227586209</v>
      </c>
      <c r="AJ490">
        <f t="shared" si="174"/>
        <v>2452.7172784482764</v>
      </c>
      <c r="AO490" t="e">
        <f>_xlfn.CONCAT(A490," ",B490," ",C490," ",#REF!," ",E490," ",F490," ",G490," ",H490," ",I490," ",N490," ",O490," ",P490," ",Q490," ",R490," ",AE490," ",AF490," ",AG490," ",AH490," ",AI490," ",AJ490)</f>
        <v>#REF!</v>
      </c>
    </row>
    <row r="491" spans="1:41" x14ac:dyDescent="0.35">
      <c r="A491" s="1" t="s">
        <v>22</v>
      </c>
      <c r="B491" s="1">
        <v>2021</v>
      </c>
      <c r="C491" s="1">
        <v>8</v>
      </c>
      <c r="D491" s="1">
        <v>402</v>
      </c>
      <c r="E491" s="1">
        <v>4</v>
      </c>
      <c r="F491" s="1">
        <v>1</v>
      </c>
      <c r="G491" s="4">
        <v>100</v>
      </c>
      <c r="H491" s="1" t="s">
        <v>16</v>
      </c>
      <c r="I491" s="1" t="s">
        <v>27</v>
      </c>
      <c r="J491" s="7" t="s">
        <v>14</v>
      </c>
      <c r="K491" s="7" t="str">
        <f t="shared" si="161"/>
        <v>.</v>
      </c>
      <c r="L491" s="7" t="str">
        <f t="shared" si="162"/>
        <v>.</v>
      </c>
      <c r="M491" s="7" t="s">
        <v>14</v>
      </c>
      <c r="N491" s="1">
        <v>0</v>
      </c>
      <c r="O491" s="1">
        <v>0</v>
      </c>
      <c r="P491" s="1">
        <v>0</v>
      </c>
      <c r="Q491" s="1">
        <v>75.463878068965499</v>
      </c>
      <c r="R491" s="1">
        <v>5074.9458001379298</v>
      </c>
      <c r="S491" s="15">
        <f t="shared" si="163"/>
        <v>44.29</v>
      </c>
      <c r="T491" s="7">
        <f t="shared" si="164"/>
        <v>109.39</v>
      </c>
      <c r="U491">
        <f t="shared" si="165"/>
        <v>0</v>
      </c>
      <c r="V491">
        <f t="shared" si="166"/>
        <v>0</v>
      </c>
      <c r="W491">
        <f t="shared" si="167"/>
        <v>44.29</v>
      </c>
      <c r="X491">
        <f t="shared" si="168"/>
        <v>109.39</v>
      </c>
      <c r="Y491">
        <f t="shared" si="175"/>
        <v>679.17490262068952</v>
      </c>
      <c r="Z491">
        <f t="shared" si="176"/>
        <v>905.56653682758599</v>
      </c>
      <c r="AA491">
        <f t="shared" si="177"/>
        <v>1131.9581710344826</v>
      </c>
      <c r="AB491">
        <f t="shared" si="178"/>
        <v>1674.7321140455169</v>
      </c>
      <c r="AC491">
        <f t="shared" si="179"/>
        <v>2232.9761520606889</v>
      </c>
      <c r="AD491">
        <f t="shared" si="180"/>
        <v>2791.2201900758614</v>
      </c>
      <c r="AE491">
        <f t="shared" si="169"/>
        <v>592.88490262068956</v>
      </c>
      <c r="AF491">
        <f t="shared" si="170"/>
        <v>819.27653682758603</v>
      </c>
      <c r="AG491">
        <f t="shared" si="171"/>
        <v>1045.6681710344826</v>
      </c>
      <c r="AH491">
        <f t="shared" si="172"/>
        <v>1461.6021140455168</v>
      </c>
      <c r="AI491">
        <f t="shared" si="173"/>
        <v>2019.8461520606888</v>
      </c>
      <c r="AJ491">
        <f t="shared" si="174"/>
        <v>2578.0901900758613</v>
      </c>
      <c r="AO491" t="e">
        <f>_xlfn.CONCAT(A491," ",B491," ",C491," ",#REF!," ",E491," ",F491," ",G491," ",H491," ",I491," ",N491," ",O491," ",P491," ",Q491," ",R491," ",AE491," ",AF491," ",AG491," ",AH491," ",AI491," ",AJ491)</f>
        <v>#REF!</v>
      </c>
    </row>
    <row r="492" spans="1:41" x14ac:dyDescent="0.35">
      <c r="A492" s="1" t="s">
        <v>22</v>
      </c>
      <c r="B492" s="1">
        <v>2021</v>
      </c>
      <c r="C492" s="1">
        <v>8</v>
      </c>
      <c r="D492" s="1">
        <v>403</v>
      </c>
      <c r="E492" s="1">
        <v>4</v>
      </c>
      <c r="F492" s="1">
        <v>8</v>
      </c>
      <c r="G492" s="4">
        <v>160</v>
      </c>
      <c r="H492" s="1" t="s">
        <v>16</v>
      </c>
      <c r="I492" s="1" t="s">
        <v>28</v>
      </c>
      <c r="J492" s="7" t="s">
        <v>14</v>
      </c>
      <c r="K492" s="7" t="str">
        <f t="shared" si="161"/>
        <v>.</v>
      </c>
      <c r="L492" s="7" t="str">
        <f t="shared" si="162"/>
        <v>.</v>
      </c>
      <c r="M492" s="7" t="s">
        <v>14</v>
      </c>
      <c r="N492" s="1">
        <v>0</v>
      </c>
      <c r="O492" s="1">
        <v>0</v>
      </c>
      <c r="P492" s="1">
        <v>0</v>
      </c>
      <c r="Q492" s="1">
        <v>78.278307073891625</v>
      </c>
      <c r="R492" s="1">
        <v>5264.2161507192122</v>
      </c>
      <c r="S492" s="15">
        <f t="shared" si="163"/>
        <v>70.86</v>
      </c>
      <c r="T492" s="7">
        <f t="shared" si="164"/>
        <v>175.02</v>
      </c>
      <c r="U492">
        <f t="shared" si="165"/>
        <v>17.875</v>
      </c>
      <c r="V492">
        <f t="shared" si="166"/>
        <v>44.15</v>
      </c>
      <c r="W492">
        <f t="shared" si="167"/>
        <v>88.734999999999999</v>
      </c>
      <c r="X492">
        <f t="shared" si="168"/>
        <v>219.17000000000002</v>
      </c>
      <c r="Y492">
        <f t="shared" si="175"/>
        <v>704.5047636650246</v>
      </c>
      <c r="Z492">
        <f t="shared" si="176"/>
        <v>939.3396848866995</v>
      </c>
      <c r="AA492">
        <f t="shared" si="177"/>
        <v>1174.1746061083743</v>
      </c>
      <c r="AB492">
        <f t="shared" si="178"/>
        <v>1737.1913297373401</v>
      </c>
      <c r="AC492">
        <f t="shared" si="179"/>
        <v>2316.2551063164533</v>
      </c>
      <c r="AD492">
        <f t="shared" si="180"/>
        <v>2895.3188828955672</v>
      </c>
      <c r="AE492">
        <f t="shared" si="169"/>
        <v>618.21476366502463</v>
      </c>
      <c r="AF492">
        <f t="shared" si="170"/>
        <v>853.04968488669954</v>
      </c>
      <c r="AG492">
        <f t="shared" si="171"/>
        <v>1087.8846061083743</v>
      </c>
      <c r="AH492">
        <f t="shared" si="172"/>
        <v>1524.0613297373402</v>
      </c>
      <c r="AI492">
        <f t="shared" si="173"/>
        <v>2103.1251063164532</v>
      </c>
      <c r="AJ492">
        <f t="shared" si="174"/>
        <v>2682.1888828955671</v>
      </c>
      <c r="AO492" t="e">
        <f>_xlfn.CONCAT(A492," ",B492," ",C492," ",#REF!," ",E492," ",F492," ",G492," ",H492," ",I492," ",N492," ",O492," ",P492," ",Q492," ",R492," ",AE492," ",AF492," ",AG492," ",AH492," ",AI492," ",AJ492)</f>
        <v>#REF!</v>
      </c>
    </row>
    <row r="493" spans="1:41" x14ac:dyDescent="0.35">
      <c r="A493" s="1" t="s">
        <v>22</v>
      </c>
      <c r="B493" s="1">
        <v>2021</v>
      </c>
      <c r="C493" s="1">
        <v>8</v>
      </c>
      <c r="D493" s="1">
        <v>404</v>
      </c>
      <c r="E493" s="1">
        <v>4</v>
      </c>
      <c r="F493" s="1">
        <v>5</v>
      </c>
      <c r="G493" s="4">
        <v>160</v>
      </c>
      <c r="H493" s="1" t="s">
        <v>16</v>
      </c>
      <c r="I493" s="1" t="s">
        <v>27</v>
      </c>
      <c r="J493" s="7" t="s">
        <v>14</v>
      </c>
      <c r="K493" s="7" t="str">
        <f t="shared" si="161"/>
        <v>.</v>
      </c>
      <c r="L493" s="7" t="str">
        <f t="shared" si="162"/>
        <v>.</v>
      </c>
      <c r="M493" s="7" t="s">
        <v>14</v>
      </c>
      <c r="N493" s="1">
        <v>0</v>
      </c>
      <c r="O493" s="1">
        <v>0</v>
      </c>
      <c r="P493" s="1">
        <v>0</v>
      </c>
      <c r="Q493" s="1">
        <v>77.641515665024627</v>
      </c>
      <c r="R493" s="1">
        <v>5221.3919284729063</v>
      </c>
      <c r="S493" s="15">
        <f t="shared" si="163"/>
        <v>70.86</v>
      </c>
      <c r="T493" s="7">
        <f t="shared" si="164"/>
        <v>175.02</v>
      </c>
      <c r="U493">
        <f t="shared" si="165"/>
        <v>0</v>
      </c>
      <c r="V493">
        <f t="shared" si="166"/>
        <v>0</v>
      </c>
      <c r="W493">
        <f t="shared" si="167"/>
        <v>70.86</v>
      </c>
      <c r="X493">
        <f t="shared" si="168"/>
        <v>175.02</v>
      </c>
      <c r="Y493">
        <f t="shared" si="175"/>
        <v>698.77364098522162</v>
      </c>
      <c r="Z493">
        <f t="shared" si="176"/>
        <v>931.69818798029553</v>
      </c>
      <c r="AA493">
        <f t="shared" si="177"/>
        <v>1164.6227349753694</v>
      </c>
      <c r="AB493">
        <f t="shared" si="178"/>
        <v>1723.0593363960593</v>
      </c>
      <c r="AC493">
        <f t="shared" si="179"/>
        <v>2297.4124485280786</v>
      </c>
      <c r="AD493">
        <f t="shared" si="180"/>
        <v>2871.7655606600988</v>
      </c>
      <c r="AE493">
        <f t="shared" si="169"/>
        <v>612.48364098522165</v>
      </c>
      <c r="AF493">
        <f t="shared" si="170"/>
        <v>845.40818798029557</v>
      </c>
      <c r="AG493">
        <f t="shared" si="171"/>
        <v>1078.3327349753695</v>
      </c>
      <c r="AH493">
        <f t="shared" si="172"/>
        <v>1509.9293363960592</v>
      </c>
      <c r="AI493">
        <f t="shared" si="173"/>
        <v>2084.2824485280785</v>
      </c>
      <c r="AJ493">
        <f t="shared" si="174"/>
        <v>2658.6355606600987</v>
      </c>
      <c r="AO493" t="e">
        <f>_xlfn.CONCAT(A493," ",B493," ",C493," ",#REF!," ",E493," ",F493," ",G493," ",H493," ",I493," ",N493," ",O493," ",P493," ",Q493," ",R493," ",AE493," ",AF493," ",AG493," ",AH493," ",AI493," ",AJ493)</f>
        <v>#REF!</v>
      </c>
    </row>
    <row r="494" spans="1:41" x14ac:dyDescent="0.35">
      <c r="A494" s="1" t="s">
        <v>22</v>
      </c>
      <c r="B494" s="1">
        <v>2021</v>
      </c>
      <c r="C494" s="1">
        <v>8</v>
      </c>
      <c r="D494" s="1">
        <v>405</v>
      </c>
      <c r="E494" s="1">
        <v>4</v>
      </c>
      <c r="F494" s="1">
        <v>6</v>
      </c>
      <c r="G494" s="4">
        <v>160</v>
      </c>
      <c r="H494" s="1" t="s">
        <v>16</v>
      </c>
      <c r="I494" s="1" t="s">
        <v>29</v>
      </c>
      <c r="J494" s="7" t="s">
        <v>14</v>
      </c>
      <c r="K494" s="7" t="str">
        <f t="shared" si="161"/>
        <v>.</v>
      </c>
      <c r="L494" s="7" t="str">
        <f t="shared" si="162"/>
        <v>.</v>
      </c>
      <c r="M494" s="7" t="s">
        <v>14</v>
      </c>
      <c r="N494" s="1">
        <v>0</v>
      </c>
      <c r="O494" s="1">
        <v>0</v>
      </c>
      <c r="P494" s="1">
        <v>0</v>
      </c>
      <c r="Q494" s="1">
        <v>71.02821596059114</v>
      </c>
      <c r="R494" s="1">
        <v>4776.647523349754</v>
      </c>
      <c r="S494" s="15">
        <f t="shared" si="163"/>
        <v>70.86</v>
      </c>
      <c r="T494" s="7">
        <f t="shared" si="164"/>
        <v>175.02</v>
      </c>
      <c r="U494">
        <f t="shared" si="165"/>
        <v>42</v>
      </c>
      <c r="V494">
        <f t="shared" si="166"/>
        <v>103.74</v>
      </c>
      <c r="W494">
        <f t="shared" si="167"/>
        <v>112.86</v>
      </c>
      <c r="X494">
        <f t="shared" si="168"/>
        <v>278.76</v>
      </c>
      <c r="Y494">
        <f t="shared" si="175"/>
        <v>639.25394364532031</v>
      </c>
      <c r="Z494">
        <f t="shared" si="176"/>
        <v>852.33859152709374</v>
      </c>
      <c r="AA494">
        <f t="shared" si="177"/>
        <v>1065.4232394088672</v>
      </c>
      <c r="AB494">
        <f t="shared" si="178"/>
        <v>1576.2936827054189</v>
      </c>
      <c r="AC494">
        <f t="shared" si="179"/>
        <v>2101.724910273892</v>
      </c>
      <c r="AD494">
        <f t="shared" si="180"/>
        <v>2627.1561378423648</v>
      </c>
      <c r="AE494">
        <f t="shared" si="169"/>
        <v>552.96394364532034</v>
      </c>
      <c r="AF494">
        <f t="shared" si="170"/>
        <v>766.04859152709378</v>
      </c>
      <c r="AG494">
        <f t="shared" si="171"/>
        <v>979.13323940886721</v>
      </c>
      <c r="AH494">
        <f t="shared" si="172"/>
        <v>1363.163682705419</v>
      </c>
      <c r="AI494">
        <f t="shared" si="173"/>
        <v>1888.5949102738919</v>
      </c>
      <c r="AJ494">
        <f t="shared" si="174"/>
        <v>2414.0261378423647</v>
      </c>
      <c r="AO494" t="e">
        <f>_xlfn.CONCAT(A494," ",B494," ",C494," ",#REF!," ",E494," ",F494," ",G494," ",H494," ",I494," ",N494," ",O494," ",P494," ",Q494," ",R494," ",AE494," ",AF494," ",AG494," ",AH494," ",AI494," ",AJ494)</f>
        <v>#REF!</v>
      </c>
    </row>
    <row r="495" spans="1:41" x14ac:dyDescent="0.35">
      <c r="A495" s="1" t="s">
        <v>22</v>
      </c>
      <c r="B495" s="1">
        <v>2021</v>
      </c>
      <c r="C495" s="1">
        <v>8</v>
      </c>
      <c r="D495" s="1">
        <v>406</v>
      </c>
      <c r="E495" s="1">
        <v>4</v>
      </c>
      <c r="F495" s="1">
        <v>7</v>
      </c>
      <c r="G495" s="4">
        <v>160</v>
      </c>
      <c r="H495" s="1" t="s">
        <v>16</v>
      </c>
      <c r="I495" s="1" t="s">
        <v>30</v>
      </c>
      <c r="J495" s="7" t="s">
        <v>14</v>
      </c>
      <c r="K495" s="7" t="str">
        <f t="shared" si="161"/>
        <v>.</v>
      </c>
      <c r="L495" s="7" t="str">
        <f t="shared" si="162"/>
        <v>.</v>
      </c>
      <c r="M495" s="7" t="s">
        <v>16</v>
      </c>
      <c r="N495" s="1">
        <v>0</v>
      </c>
      <c r="O495" s="1">
        <v>0</v>
      </c>
      <c r="P495" s="1">
        <v>0</v>
      </c>
      <c r="Q495" s="1">
        <v>86.330312275862056</v>
      </c>
      <c r="R495" s="1">
        <v>5805.713500551723</v>
      </c>
      <c r="S495" s="15">
        <f t="shared" si="163"/>
        <v>70.86</v>
      </c>
      <c r="T495" s="7">
        <f t="shared" si="164"/>
        <v>175.02</v>
      </c>
      <c r="U495">
        <f t="shared" si="165"/>
        <v>0</v>
      </c>
      <c r="V495">
        <f t="shared" si="166"/>
        <v>0</v>
      </c>
      <c r="W495">
        <f t="shared" si="167"/>
        <v>70.86</v>
      </c>
      <c r="X495">
        <f t="shared" si="168"/>
        <v>175.02</v>
      </c>
      <c r="Y495">
        <f t="shared" si="175"/>
        <v>776.97281048275852</v>
      </c>
      <c r="Z495">
        <f t="shared" si="176"/>
        <v>1035.9637473103446</v>
      </c>
      <c r="AA495">
        <f t="shared" si="177"/>
        <v>1294.9546841379308</v>
      </c>
      <c r="AB495">
        <f t="shared" si="178"/>
        <v>1915.8854551820687</v>
      </c>
      <c r="AC495">
        <f t="shared" si="179"/>
        <v>2554.5139402427581</v>
      </c>
      <c r="AD495">
        <f t="shared" si="180"/>
        <v>3193.1424253034479</v>
      </c>
      <c r="AE495">
        <f t="shared" si="169"/>
        <v>690.68281048275855</v>
      </c>
      <c r="AF495">
        <f t="shared" si="170"/>
        <v>949.67374731034465</v>
      </c>
      <c r="AG495">
        <f t="shared" si="171"/>
        <v>1208.6646841379309</v>
      </c>
      <c r="AH495">
        <f t="shared" si="172"/>
        <v>1702.7554551820685</v>
      </c>
      <c r="AI495">
        <f t="shared" si="173"/>
        <v>2341.3839402427579</v>
      </c>
      <c r="AJ495">
        <f t="shared" si="174"/>
        <v>2980.0124253034478</v>
      </c>
      <c r="AO495" t="e">
        <f>_xlfn.CONCAT(A495," ",B495," ",C495," ",#REF!," ",E495," ",F495," ",G495," ",H495," ",I495," ",N495," ",O495," ",P495," ",Q495," ",R495," ",AE495," ",AF495," ",AG495," ",AH495," ",AI495," ",AJ495)</f>
        <v>#REF!</v>
      </c>
    </row>
    <row r="496" spans="1:41" x14ac:dyDescent="0.35">
      <c r="A496" s="1" t="s">
        <v>22</v>
      </c>
      <c r="B496" s="1">
        <v>2021</v>
      </c>
      <c r="C496" s="1">
        <v>8</v>
      </c>
      <c r="D496" s="1">
        <v>407</v>
      </c>
      <c r="E496" s="15">
        <v>4</v>
      </c>
      <c r="F496" s="1">
        <v>4</v>
      </c>
      <c r="G496" s="4">
        <v>100</v>
      </c>
      <c r="H496" s="1" t="s">
        <v>16</v>
      </c>
      <c r="I496" s="1" t="s">
        <v>28</v>
      </c>
      <c r="J496" s="7" t="s">
        <v>14</v>
      </c>
      <c r="K496" s="7" t="str">
        <f t="shared" si="161"/>
        <v>.</v>
      </c>
      <c r="L496" s="7" t="str">
        <f t="shared" si="162"/>
        <v>.</v>
      </c>
      <c r="M496" s="7" t="s">
        <v>14</v>
      </c>
      <c r="N496" s="1">
        <v>0</v>
      </c>
      <c r="O496" s="1">
        <v>0</v>
      </c>
      <c r="P496" s="1">
        <v>0</v>
      </c>
      <c r="Q496" s="1">
        <v>82.231971940886694</v>
      </c>
      <c r="R496" s="1">
        <v>5530.1001130246304</v>
      </c>
      <c r="S496" s="15">
        <f t="shared" si="163"/>
        <v>44.29</v>
      </c>
      <c r="T496" s="7">
        <f t="shared" si="164"/>
        <v>109.39</v>
      </c>
      <c r="U496">
        <f t="shared" si="165"/>
        <v>17.875</v>
      </c>
      <c r="V496">
        <f t="shared" si="166"/>
        <v>44.15</v>
      </c>
      <c r="W496">
        <f t="shared" si="167"/>
        <v>62.164999999999999</v>
      </c>
      <c r="X496">
        <f t="shared" si="168"/>
        <v>153.54</v>
      </c>
      <c r="Y496">
        <f t="shared" si="175"/>
        <v>740.08774746798031</v>
      </c>
      <c r="Z496">
        <f t="shared" si="176"/>
        <v>986.78366329064033</v>
      </c>
      <c r="AA496">
        <f t="shared" si="177"/>
        <v>1233.4795791133004</v>
      </c>
      <c r="AB496">
        <f t="shared" si="178"/>
        <v>1824.9330372981281</v>
      </c>
      <c r="AC496">
        <f t="shared" si="179"/>
        <v>2433.2440497308376</v>
      </c>
      <c r="AD496">
        <f t="shared" si="180"/>
        <v>3041.5550621635471</v>
      </c>
      <c r="AE496">
        <f t="shared" si="169"/>
        <v>653.79774746798034</v>
      </c>
      <c r="AF496">
        <f t="shared" si="170"/>
        <v>900.49366329064037</v>
      </c>
      <c r="AG496">
        <f t="shared" si="171"/>
        <v>1147.1895791133004</v>
      </c>
      <c r="AH496">
        <f t="shared" si="172"/>
        <v>1611.8030372981279</v>
      </c>
      <c r="AI496">
        <f t="shared" si="173"/>
        <v>2220.1140497308375</v>
      </c>
      <c r="AJ496">
        <f t="shared" si="174"/>
        <v>2828.425062163547</v>
      </c>
      <c r="AO496" t="e">
        <f>_xlfn.CONCAT(A496," ",B496," ",C496," ",#REF!," ",E496," ",F496," ",G496," ",H496," ",I496," ",N496," ",O496," ",P496," ",Q496," ",R496," ",AE496," ",AF496," ",AG496," ",AH496," ",AI496," ",AJ496)</f>
        <v>#REF!</v>
      </c>
    </row>
    <row r="497" spans="1:41" x14ac:dyDescent="0.35">
      <c r="A497" s="1" t="s">
        <v>22</v>
      </c>
      <c r="B497" s="1">
        <v>2021</v>
      </c>
      <c r="C497" s="1">
        <v>8</v>
      </c>
      <c r="D497" s="1">
        <v>408</v>
      </c>
      <c r="E497" s="15">
        <v>4</v>
      </c>
      <c r="F497" s="1">
        <v>2</v>
      </c>
      <c r="G497" s="4">
        <v>100</v>
      </c>
      <c r="H497" s="1" t="s">
        <v>16</v>
      </c>
      <c r="I497" s="1" t="s">
        <v>29</v>
      </c>
      <c r="J497" s="7" t="s">
        <v>14</v>
      </c>
      <c r="K497" s="7" t="str">
        <f t="shared" si="161"/>
        <v>.</v>
      </c>
      <c r="L497" s="7" t="str">
        <f t="shared" si="162"/>
        <v>.</v>
      </c>
      <c r="M497" s="7" t="s">
        <v>14</v>
      </c>
      <c r="N497" s="1">
        <v>0</v>
      </c>
      <c r="O497" s="1">
        <v>0</v>
      </c>
      <c r="P497" s="1">
        <v>0</v>
      </c>
      <c r="Q497" s="1">
        <v>81.845735172413782</v>
      </c>
      <c r="R497" s="1">
        <v>5504.1256903448266</v>
      </c>
      <c r="S497" s="15">
        <f t="shared" si="163"/>
        <v>44.29</v>
      </c>
      <c r="T497" s="7">
        <f t="shared" si="164"/>
        <v>109.39</v>
      </c>
      <c r="U497">
        <f t="shared" si="165"/>
        <v>42</v>
      </c>
      <c r="V497">
        <f t="shared" si="166"/>
        <v>103.74</v>
      </c>
      <c r="W497">
        <f t="shared" si="167"/>
        <v>86.289999999999992</v>
      </c>
      <c r="X497">
        <f t="shared" si="168"/>
        <v>213.13</v>
      </c>
      <c r="Y497">
        <f t="shared" si="175"/>
        <v>736.61161655172407</v>
      </c>
      <c r="Z497">
        <f t="shared" si="176"/>
        <v>982.14882206896539</v>
      </c>
      <c r="AA497">
        <f t="shared" si="177"/>
        <v>1227.6860275862068</v>
      </c>
      <c r="AB497">
        <f t="shared" si="178"/>
        <v>1816.3614778137928</v>
      </c>
      <c r="AC497">
        <f t="shared" si="179"/>
        <v>2421.8153037517236</v>
      </c>
      <c r="AD497">
        <f t="shared" si="180"/>
        <v>3027.2691296896551</v>
      </c>
      <c r="AE497">
        <f t="shared" si="169"/>
        <v>650.32161655172411</v>
      </c>
      <c r="AF497">
        <f t="shared" si="170"/>
        <v>895.85882206896542</v>
      </c>
      <c r="AG497">
        <f t="shared" si="171"/>
        <v>1141.3960275862069</v>
      </c>
      <c r="AH497">
        <f t="shared" si="172"/>
        <v>1603.2314778137929</v>
      </c>
      <c r="AI497">
        <f t="shared" si="173"/>
        <v>2208.6853037517235</v>
      </c>
      <c r="AJ497">
        <f t="shared" si="174"/>
        <v>2814.139129689655</v>
      </c>
      <c r="AO497" t="e">
        <f>_xlfn.CONCAT(A497," ",B497," ",C497," ",#REF!," ",E497," ",F497," ",G497," ",H497," ",I497," ",N497," ",O497," ",P497," ",Q497," ",R497," ",AE497," ",AF497," ",AG497," ",AH497," ",AI497," ",AJ497)</f>
        <v>#REF!</v>
      </c>
    </row>
    <row r="498" spans="1:41" x14ac:dyDescent="0.35">
      <c r="A498" s="1" t="s">
        <v>22</v>
      </c>
      <c r="B498" s="1">
        <v>2021</v>
      </c>
      <c r="C498" s="1">
        <v>8</v>
      </c>
      <c r="D498" s="1">
        <v>409</v>
      </c>
      <c r="E498" s="15">
        <v>4</v>
      </c>
      <c r="F498" s="1">
        <v>15</v>
      </c>
      <c r="G498" s="4">
        <v>160</v>
      </c>
      <c r="H498" s="1" t="s">
        <v>17</v>
      </c>
      <c r="I498" s="1" t="s">
        <v>30</v>
      </c>
      <c r="J498" s="7">
        <v>150</v>
      </c>
      <c r="K498" s="7">
        <f t="shared" si="161"/>
        <v>326.08695652173913</v>
      </c>
      <c r="L498" s="7">
        <f t="shared" si="162"/>
        <v>366.10671936758894</v>
      </c>
      <c r="M498" s="7" t="s">
        <v>16</v>
      </c>
      <c r="N498" s="1">
        <v>0</v>
      </c>
      <c r="O498" s="1">
        <v>0</v>
      </c>
      <c r="P498" s="1">
        <v>0</v>
      </c>
      <c r="Q498" s="1">
        <v>80.972217694581289</v>
      </c>
      <c r="R498" s="1">
        <v>5445.3816399605921</v>
      </c>
      <c r="S498" s="15">
        <f t="shared" si="163"/>
        <v>70.86</v>
      </c>
      <c r="T498" s="7">
        <f t="shared" si="164"/>
        <v>175.02</v>
      </c>
      <c r="U498">
        <f t="shared" si="165"/>
        <v>0</v>
      </c>
      <c r="V498">
        <f t="shared" si="166"/>
        <v>0</v>
      </c>
      <c r="W498">
        <f t="shared" si="167"/>
        <v>70.86</v>
      </c>
      <c r="X498">
        <f t="shared" si="168"/>
        <v>175.02</v>
      </c>
      <c r="Y498">
        <f t="shared" si="175"/>
        <v>728.74995925123164</v>
      </c>
      <c r="Z498">
        <f t="shared" si="176"/>
        <v>971.66661233497553</v>
      </c>
      <c r="AA498">
        <f t="shared" si="177"/>
        <v>1214.5832654187193</v>
      </c>
      <c r="AB498">
        <f t="shared" si="178"/>
        <v>1796.9759411869954</v>
      </c>
      <c r="AC498">
        <f t="shared" si="179"/>
        <v>2395.9679215826604</v>
      </c>
      <c r="AD498">
        <f t="shared" si="180"/>
        <v>2994.9599019783259</v>
      </c>
      <c r="AE498">
        <f t="shared" si="169"/>
        <v>642.45995925123168</v>
      </c>
      <c r="AF498">
        <f t="shared" si="170"/>
        <v>885.37661233497556</v>
      </c>
      <c r="AG498">
        <f t="shared" si="171"/>
        <v>1128.2932654187193</v>
      </c>
      <c r="AH498">
        <f t="shared" si="172"/>
        <v>1583.8459411869953</v>
      </c>
      <c r="AI498">
        <f t="shared" si="173"/>
        <v>2182.8379215826603</v>
      </c>
      <c r="AJ498">
        <f t="shared" si="174"/>
        <v>2781.8299019783258</v>
      </c>
      <c r="AO498" t="e">
        <f>_xlfn.CONCAT(A498," ",B498," ",C498," ",#REF!," ",E498," ",F498," ",G498," ",H498," ",I498," ",N498," ",O498," ",P498," ",Q498," ",R498," ",AE498," ",AF498," ",AG498," ",AH498," ",AI498," ",AJ498)</f>
        <v>#REF!</v>
      </c>
    </row>
    <row r="499" spans="1:41" x14ac:dyDescent="0.35">
      <c r="A499" s="1" t="s">
        <v>22</v>
      </c>
      <c r="B499" s="1">
        <v>2021</v>
      </c>
      <c r="C499" s="1">
        <v>8</v>
      </c>
      <c r="D499" s="1">
        <v>410</v>
      </c>
      <c r="E499" s="15">
        <v>4</v>
      </c>
      <c r="F499" s="1">
        <v>14</v>
      </c>
      <c r="G499" s="4">
        <v>160</v>
      </c>
      <c r="H499" s="1" t="s">
        <v>17</v>
      </c>
      <c r="I499" s="1" t="s">
        <v>29</v>
      </c>
      <c r="J499" s="7">
        <v>150</v>
      </c>
      <c r="K499" s="7">
        <f t="shared" si="161"/>
        <v>326.08695652173913</v>
      </c>
      <c r="L499" s="7">
        <f t="shared" si="162"/>
        <v>366.10671936758894</v>
      </c>
      <c r="M499" s="7" t="s">
        <v>14</v>
      </c>
      <c r="N499" s="1">
        <v>0</v>
      </c>
      <c r="O499" s="1">
        <v>0</v>
      </c>
      <c r="P499" s="1">
        <v>0</v>
      </c>
      <c r="Q499" s="1">
        <v>81.535107310344827</v>
      </c>
      <c r="R499" s="1">
        <v>5483.2359666206894</v>
      </c>
      <c r="S499" s="15">
        <f t="shared" si="163"/>
        <v>70.86</v>
      </c>
      <c r="T499" s="7">
        <f t="shared" si="164"/>
        <v>175.02</v>
      </c>
      <c r="U499">
        <f t="shared" si="165"/>
        <v>42</v>
      </c>
      <c r="V499">
        <f t="shared" si="166"/>
        <v>103.74</v>
      </c>
      <c r="W499">
        <f t="shared" si="167"/>
        <v>112.86</v>
      </c>
      <c r="X499">
        <f t="shared" si="168"/>
        <v>278.76</v>
      </c>
      <c r="Y499">
        <f t="shared" si="175"/>
        <v>733.81596579310349</v>
      </c>
      <c r="Z499">
        <f t="shared" si="176"/>
        <v>978.42128772413798</v>
      </c>
      <c r="AA499">
        <f t="shared" si="177"/>
        <v>1223.0266096551725</v>
      </c>
      <c r="AB499">
        <f t="shared" si="178"/>
        <v>1809.4678689848276</v>
      </c>
      <c r="AC499">
        <f t="shared" si="179"/>
        <v>2412.6238253131032</v>
      </c>
      <c r="AD499">
        <f t="shared" si="180"/>
        <v>3015.7797816413795</v>
      </c>
      <c r="AE499">
        <f t="shared" si="169"/>
        <v>647.52596579310352</v>
      </c>
      <c r="AF499">
        <f t="shared" si="170"/>
        <v>892.13128772413802</v>
      </c>
      <c r="AG499">
        <f t="shared" si="171"/>
        <v>1136.7366096551725</v>
      </c>
      <c r="AH499">
        <f t="shared" si="172"/>
        <v>1596.3378689848278</v>
      </c>
      <c r="AI499">
        <f t="shared" si="173"/>
        <v>2199.4938253131031</v>
      </c>
      <c r="AJ499">
        <f t="shared" si="174"/>
        <v>2802.6497816413794</v>
      </c>
      <c r="AO499" t="e">
        <f>_xlfn.CONCAT(A499," ",B499," ",C499," ",#REF!," ",E499," ",F499," ",G499," ",H499," ",I499," ",N499," ",O499," ",P499," ",Q499," ",R499," ",AE499," ",AF499," ",AG499," ",AH499," ",AI499," ",AJ499)</f>
        <v>#REF!</v>
      </c>
    </row>
    <row r="500" spans="1:41" x14ac:dyDescent="0.35">
      <c r="A500" s="1" t="s">
        <v>22</v>
      </c>
      <c r="B500" s="1">
        <v>2021</v>
      </c>
      <c r="C500" s="1">
        <v>8</v>
      </c>
      <c r="D500" s="1">
        <v>411</v>
      </c>
      <c r="E500" s="15">
        <v>4</v>
      </c>
      <c r="F500" s="1">
        <v>13</v>
      </c>
      <c r="G500" s="4">
        <v>160</v>
      </c>
      <c r="H500" s="1" t="s">
        <v>17</v>
      </c>
      <c r="I500" s="1" t="s">
        <v>27</v>
      </c>
      <c r="J500" s="7">
        <v>150</v>
      </c>
      <c r="K500" s="7">
        <f t="shared" si="161"/>
        <v>326.08695652173913</v>
      </c>
      <c r="L500" s="7">
        <f t="shared" si="162"/>
        <v>366.10671936758894</v>
      </c>
      <c r="M500" s="7" t="s">
        <v>14</v>
      </c>
      <c r="N500" s="1">
        <v>0</v>
      </c>
      <c r="O500" s="1">
        <v>0</v>
      </c>
      <c r="P500" s="1">
        <v>0</v>
      </c>
      <c r="Q500" s="1">
        <v>75.21766273891626</v>
      </c>
      <c r="R500" s="1">
        <v>5058.3878191921185</v>
      </c>
      <c r="S500" s="15">
        <f t="shared" si="163"/>
        <v>70.86</v>
      </c>
      <c r="T500" s="7">
        <f t="shared" si="164"/>
        <v>175.02</v>
      </c>
      <c r="U500">
        <f t="shared" si="165"/>
        <v>0</v>
      </c>
      <c r="V500">
        <f t="shared" si="166"/>
        <v>0</v>
      </c>
      <c r="W500">
        <f t="shared" si="167"/>
        <v>70.86</v>
      </c>
      <c r="X500">
        <f t="shared" si="168"/>
        <v>175.02</v>
      </c>
      <c r="Y500">
        <f t="shared" si="175"/>
        <v>676.95896465024634</v>
      </c>
      <c r="Z500">
        <f t="shared" si="176"/>
        <v>902.61195286699513</v>
      </c>
      <c r="AA500">
        <f t="shared" si="177"/>
        <v>1128.2649410837439</v>
      </c>
      <c r="AB500">
        <f t="shared" si="178"/>
        <v>1669.2679803333992</v>
      </c>
      <c r="AC500">
        <f t="shared" si="179"/>
        <v>2225.6906404445322</v>
      </c>
      <c r="AD500">
        <f t="shared" si="180"/>
        <v>2782.1133005556653</v>
      </c>
      <c r="AE500">
        <f t="shared" si="169"/>
        <v>590.66896465024638</v>
      </c>
      <c r="AF500">
        <f t="shared" si="170"/>
        <v>816.32195286699516</v>
      </c>
      <c r="AG500">
        <f t="shared" si="171"/>
        <v>1041.9749410837439</v>
      </c>
      <c r="AH500">
        <f t="shared" si="172"/>
        <v>1456.1379803333994</v>
      </c>
      <c r="AI500">
        <f t="shared" si="173"/>
        <v>2012.5606404445321</v>
      </c>
      <c r="AJ500">
        <f t="shared" si="174"/>
        <v>2568.9833005556652</v>
      </c>
      <c r="AO500" t="e">
        <f>_xlfn.CONCAT(A500," ",B500," ",C500," ",#REF!," ",E500," ",F500," ",G500," ",H500," ",I500," ",N500," ",O500," ",P500," ",Q500," ",R500," ",AE500," ",AF500," ",AG500," ",AH500," ",AI500," ",AJ500)</f>
        <v>#REF!</v>
      </c>
    </row>
    <row r="501" spans="1:41" x14ac:dyDescent="0.35">
      <c r="A501" s="1" t="s">
        <v>22</v>
      </c>
      <c r="B501" s="1">
        <v>2021</v>
      </c>
      <c r="C501" s="1">
        <v>8</v>
      </c>
      <c r="D501" s="1">
        <v>412</v>
      </c>
      <c r="E501" s="15">
        <v>4</v>
      </c>
      <c r="F501" s="1">
        <v>11</v>
      </c>
      <c r="G501" s="4">
        <v>100</v>
      </c>
      <c r="H501" s="1" t="s">
        <v>17</v>
      </c>
      <c r="I501" s="1" t="s">
        <v>30</v>
      </c>
      <c r="J501" s="7">
        <v>150</v>
      </c>
      <c r="K501" s="7">
        <f t="shared" si="161"/>
        <v>326.08695652173913</v>
      </c>
      <c r="L501" s="7">
        <f t="shared" si="162"/>
        <v>366.10671936758894</v>
      </c>
      <c r="M501" s="7" t="s">
        <v>16</v>
      </c>
      <c r="N501" s="1">
        <v>0</v>
      </c>
      <c r="O501" s="1">
        <v>0</v>
      </c>
      <c r="P501" s="1">
        <v>0</v>
      </c>
      <c r="Q501" s="1">
        <v>65.800233931034498</v>
      </c>
      <c r="R501" s="1">
        <v>4425.0657318620697</v>
      </c>
      <c r="S501" s="15">
        <f t="shared" si="163"/>
        <v>44.29</v>
      </c>
      <c r="T501" s="7">
        <f t="shared" si="164"/>
        <v>109.39</v>
      </c>
      <c r="U501">
        <f t="shared" si="165"/>
        <v>0</v>
      </c>
      <c r="V501">
        <f t="shared" si="166"/>
        <v>0</v>
      </c>
      <c r="W501">
        <f t="shared" si="167"/>
        <v>44.29</v>
      </c>
      <c r="X501">
        <f t="shared" si="168"/>
        <v>109.39</v>
      </c>
      <c r="Y501">
        <f t="shared" si="175"/>
        <v>592.20210537931052</v>
      </c>
      <c r="Z501">
        <f t="shared" si="176"/>
        <v>789.60280717241403</v>
      </c>
      <c r="AA501">
        <f t="shared" si="177"/>
        <v>987.00350896551743</v>
      </c>
      <c r="AB501">
        <f t="shared" si="178"/>
        <v>1460.2716915144831</v>
      </c>
      <c r="AC501">
        <f t="shared" si="179"/>
        <v>1947.0289220193106</v>
      </c>
      <c r="AD501">
        <f t="shared" si="180"/>
        <v>2433.7861525241387</v>
      </c>
      <c r="AE501">
        <f t="shared" si="169"/>
        <v>505.91210537931056</v>
      </c>
      <c r="AF501">
        <f t="shared" si="170"/>
        <v>703.31280717241407</v>
      </c>
      <c r="AG501">
        <f t="shared" si="171"/>
        <v>900.71350896551746</v>
      </c>
      <c r="AH501">
        <f t="shared" si="172"/>
        <v>1247.1416915144832</v>
      </c>
      <c r="AI501">
        <f t="shared" si="173"/>
        <v>1733.8989220193107</v>
      </c>
      <c r="AJ501">
        <f t="shared" si="174"/>
        <v>2220.6561525241386</v>
      </c>
      <c r="AO501" t="e">
        <f>_xlfn.CONCAT(A501," ",B501," ",C501," ",#REF!," ",E501," ",F501," ",G501," ",H501," ",I501," ",N501," ",O501," ",P501," ",Q501," ",R501," ",AE501," ",AF501," ",AG501," ",AH501," ",AI501," ",AJ501)</f>
        <v>#REF!</v>
      </c>
    </row>
    <row r="502" spans="1:41" x14ac:dyDescent="0.35">
      <c r="A502" s="1" t="s">
        <v>22</v>
      </c>
      <c r="B502" s="1">
        <v>2021</v>
      </c>
      <c r="C502" s="1">
        <v>8</v>
      </c>
      <c r="D502" s="1">
        <v>413</v>
      </c>
      <c r="E502" s="15">
        <v>4</v>
      </c>
      <c r="F502" s="1">
        <v>16</v>
      </c>
      <c r="G502" s="4">
        <v>160</v>
      </c>
      <c r="H502" s="1" t="s">
        <v>17</v>
      </c>
      <c r="I502" s="1" t="s">
        <v>28</v>
      </c>
      <c r="J502" s="7">
        <v>150</v>
      </c>
      <c r="K502" s="7">
        <f t="shared" si="161"/>
        <v>326.08695652173913</v>
      </c>
      <c r="L502" s="7">
        <f t="shared" si="162"/>
        <v>366.10671936758894</v>
      </c>
      <c r="M502" s="7" t="s">
        <v>14</v>
      </c>
      <c r="N502" s="1">
        <v>0</v>
      </c>
      <c r="O502" s="1">
        <v>0</v>
      </c>
      <c r="P502" s="1">
        <v>0</v>
      </c>
      <c r="Q502" s="1">
        <v>77.650470857142849</v>
      </c>
      <c r="R502" s="1">
        <v>5221.9941651428562</v>
      </c>
      <c r="S502" s="15">
        <f t="shared" si="163"/>
        <v>70.86</v>
      </c>
      <c r="T502" s="7">
        <f t="shared" si="164"/>
        <v>175.02</v>
      </c>
      <c r="U502">
        <f t="shared" si="165"/>
        <v>17.875</v>
      </c>
      <c r="V502">
        <f t="shared" si="166"/>
        <v>44.15</v>
      </c>
      <c r="W502">
        <f t="shared" si="167"/>
        <v>88.734999999999999</v>
      </c>
      <c r="X502">
        <f t="shared" si="168"/>
        <v>219.17000000000002</v>
      </c>
      <c r="Y502">
        <f t="shared" si="175"/>
        <v>698.85423771428566</v>
      </c>
      <c r="Z502">
        <f t="shared" si="176"/>
        <v>931.80565028571414</v>
      </c>
      <c r="AA502">
        <f t="shared" si="177"/>
        <v>1164.7570628571427</v>
      </c>
      <c r="AB502">
        <f t="shared" si="178"/>
        <v>1723.2580744971426</v>
      </c>
      <c r="AC502">
        <f t="shared" si="179"/>
        <v>2297.677432662857</v>
      </c>
      <c r="AD502">
        <f t="shared" si="180"/>
        <v>2872.0967908285711</v>
      </c>
      <c r="AE502">
        <f t="shared" si="169"/>
        <v>612.5642377142857</v>
      </c>
      <c r="AF502">
        <f t="shared" si="170"/>
        <v>845.51565028571417</v>
      </c>
      <c r="AG502">
        <f t="shared" si="171"/>
        <v>1078.4670628571428</v>
      </c>
      <c r="AH502">
        <f t="shared" si="172"/>
        <v>1510.1280744971427</v>
      </c>
      <c r="AI502">
        <f t="shared" si="173"/>
        <v>2084.5474326628569</v>
      </c>
      <c r="AJ502">
        <f t="shared" si="174"/>
        <v>2658.966790828571</v>
      </c>
      <c r="AO502" t="e">
        <f>_xlfn.CONCAT(A502," ",B502," ",C502," ",#REF!," ",E502," ",F502," ",G502," ",H502," ",I502," ",N502," ",O502," ",P502," ",Q502," ",R502," ",AE502," ",AF502," ",AG502," ",AH502," ",AI502," ",AJ502)</f>
        <v>#REF!</v>
      </c>
    </row>
    <row r="503" spans="1:41" x14ac:dyDescent="0.35">
      <c r="A503" s="1" t="s">
        <v>22</v>
      </c>
      <c r="B503" s="1">
        <v>2021</v>
      </c>
      <c r="C503" s="1">
        <v>8</v>
      </c>
      <c r="D503" s="1">
        <v>414</v>
      </c>
      <c r="E503" s="15">
        <v>4</v>
      </c>
      <c r="F503" s="1">
        <v>9</v>
      </c>
      <c r="G503" s="4">
        <v>100</v>
      </c>
      <c r="H503" s="1" t="s">
        <v>17</v>
      </c>
      <c r="I503" s="1" t="s">
        <v>27</v>
      </c>
      <c r="J503" s="7">
        <v>150</v>
      </c>
      <c r="K503" s="7">
        <f t="shared" si="161"/>
        <v>326.08695652173913</v>
      </c>
      <c r="L503" s="7">
        <f t="shared" si="162"/>
        <v>366.10671936758894</v>
      </c>
      <c r="M503" s="7" t="s">
        <v>14</v>
      </c>
      <c r="N503" s="1">
        <v>0</v>
      </c>
      <c r="O503" s="1">
        <v>0</v>
      </c>
      <c r="P503" s="1">
        <v>0</v>
      </c>
      <c r="Q503" s="1">
        <v>86.118134305418735</v>
      </c>
      <c r="R503" s="1">
        <v>5791.4445320394098</v>
      </c>
      <c r="S503" s="15">
        <f t="shared" si="163"/>
        <v>44.29</v>
      </c>
      <c r="T503" s="7">
        <f t="shared" si="164"/>
        <v>109.39</v>
      </c>
      <c r="U503">
        <f t="shared" si="165"/>
        <v>0</v>
      </c>
      <c r="V503">
        <f t="shared" si="166"/>
        <v>0</v>
      </c>
      <c r="W503">
        <f t="shared" si="167"/>
        <v>44.29</v>
      </c>
      <c r="X503">
        <f t="shared" si="168"/>
        <v>109.39</v>
      </c>
      <c r="Y503">
        <f t="shared" si="175"/>
        <v>775.0632087487686</v>
      </c>
      <c r="Z503">
        <f t="shared" si="176"/>
        <v>1033.4176116650249</v>
      </c>
      <c r="AA503">
        <f t="shared" si="177"/>
        <v>1291.7720145812809</v>
      </c>
      <c r="AB503">
        <f t="shared" si="178"/>
        <v>1911.1766955730054</v>
      </c>
      <c r="AC503">
        <f t="shared" si="179"/>
        <v>2548.2355940973403</v>
      </c>
      <c r="AD503">
        <f t="shared" si="180"/>
        <v>3185.2944926216755</v>
      </c>
      <c r="AE503">
        <f t="shared" si="169"/>
        <v>688.77320874876864</v>
      </c>
      <c r="AF503">
        <f t="shared" si="170"/>
        <v>947.12761166502492</v>
      </c>
      <c r="AG503">
        <f t="shared" si="171"/>
        <v>1205.482014581281</v>
      </c>
      <c r="AH503">
        <f t="shared" si="172"/>
        <v>1698.0466955730053</v>
      </c>
      <c r="AI503">
        <f t="shared" si="173"/>
        <v>2335.1055940973401</v>
      </c>
      <c r="AJ503">
        <f t="shared" si="174"/>
        <v>2972.1644926216754</v>
      </c>
      <c r="AO503" t="e">
        <f>_xlfn.CONCAT(A503," ",B503," ",C503," ",#REF!," ",E503," ",F503," ",G503," ",H503," ",I503," ",N503," ",O503," ",P503," ",Q503," ",R503," ",AE503," ",AF503," ",AG503," ",AH503," ",AI503," ",AJ503)</f>
        <v>#REF!</v>
      </c>
    </row>
    <row r="504" spans="1:41" x14ac:dyDescent="0.35">
      <c r="A504" s="1" t="s">
        <v>22</v>
      </c>
      <c r="B504" s="1">
        <v>2021</v>
      </c>
      <c r="C504" s="1">
        <v>8</v>
      </c>
      <c r="D504" s="1">
        <v>415</v>
      </c>
      <c r="E504" s="15">
        <v>4</v>
      </c>
      <c r="F504" s="1">
        <v>12</v>
      </c>
      <c r="G504" s="4">
        <v>100</v>
      </c>
      <c r="H504" s="1" t="s">
        <v>17</v>
      </c>
      <c r="I504" s="1" t="s">
        <v>28</v>
      </c>
      <c r="J504" s="7">
        <v>150</v>
      </c>
      <c r="K504" s="7">
        <f t="shared" si="161"/>
        <v>326.08695652173913</v>
      </c>
      <c r="L504" s="7">
        <f t="shared" si="162"/>
        <v>366.10671936758894</v>
      </c>
      <c r="M504" s="7" t="s">
        <v>14</v>
      </c>
      <c r="N504" s="1">
        <v>0</v>
      </c>
      <c r="O504" s="1">
        <v>0</v>
      </c>
      <c r="P504" s="1">
        <v>0</v>
      </c>
      <c r="Q504" s="1">
        <v>82.402072906403944</v>
      </c>
      <c r="R504" s="1">
        <v>5541.5394029556655</v>
      </c>
      <c r="S504" s="15">
        <f t="shared" si="163"/>
        <v>44.29</v>
      </c>
      <c r="T504" s="7">
        <f t="shared" si="164"/>
        <v>109.39</v>
      </c>
      <c r="U504">
        <f t="shared" si="165"/>
        <v>17.875</v>
      </c>
      <c r="V504">
        <f t="shared" si="166"/>
        <v>44.15</v>
      </c>
      <c r="W504">
        <f t="shared" si="167"/>
        <v>62.164999999999999</v>
      </c>
      <c r="X504">
        <f t="shared" si="168"/>
        <v>153.54</v>
      </c>
      <c r="Y504">
        <f t="shared" si="175"/>
        <v>741.61865615763554</v>
      </c>
      <c r="Z504">
        <f t="shared" si="176"/>
        <v>988.82487487684739</v>
      </c>
      <c r="AA504">
        <f t="shared" si="177"/>
        <v>1236.0310935960592</v>
      </c>
      <c r="AB504">
        <f t="shared" si="178"/>
        <v>1828.7080029753697</v>
      </c>
      <c r="AC504">
        <f t="shared" si="179"/>
        <v>2438.2773373004929</v>
      </c>
      <c r="AD504">
        <f t="shared" si="180"/>
        <v>3047.8466716256162</v>
      </c>
      <c r="AE504">
        <f t="shared" si="169"/>
        <v>655.32865615763558</v>
      </c>
      <c r="AF504">
        <f t="shared" si="170"/>
        <v>902.53487487684743</v>
      </c>
      <c r="AG504">
        <f t="shared" si="171"/>
        <v>1149.7410935960593</v>
      </c>
      <c r="AH504">
        <f t="shared" si="172"/>
        <v>1615.5780029753696</v>
      </c>
      <c r="AI504">
        <f t="shared" si="173"/>
        <v>2225.1473373004928</v>
      </c>
      <c r="AJ504">
        <f t="shared" si="174"/>
        <v>2834.7166716256161</v>
      </c>
      <c r="AO504" t="e">
        <f>_xlfn.CONCAT(A504," ",B504," ",C504," ",#REF!," ",E504," ",F504," ",G504," ",H504," ",I504," ",N504," ",O504," ",P504," ",Q504," ",R504," ",AE504," ",AF504," ",AG504," ",AH504," ",AI504," ",AJ504)</f>
        <v>#REF!</v>
      </c>
    </row>
    <row r="505" spans="1:41" x14ac:dyDescent="0.35">
      <c r="A505" s="1" t="s">
        <v>22</v>
      </c>
      <c r="B505" s="1">
        <v>2021</v>
      </c>
      <c r="C505" s="1">
        <v>8</v>
      </c>
      <c r="D505" s="1">
        <v>416</v>
      </c>
      <c r="E505" s="15">
        <v>4</v>
      </c>
      <c r="F505" s="1">
        <v>10</v>
      </c>
      <c r="G505" s="4">
        <v>100</v>
      </c>
      <c r="H505" s="1" t="s">
        <v>17</v>
      </c>
      <c r="I505" s="1" t="s">
        <v>29</v>
      </c>
      <c r="J505" s="7">
        <v>150</v>
      </c>
      <c r="K505" s="7">
        <f t="shared" si="161"/>
        <v>326.08695652173913</v>
      </c>
      <c r="L505" s="7">
        <f t="shared" si="162"/>
        <v>366.10671936758894</v>
      </c>
      <c r="M505" s="7" t="s">
        <v>14</v>
      </c>
      <c r="N505" s="1">
        <v>0</v>
      </c>
      <c r="O505" s="1">
        <v>0</v>
      </c>
      <c r="P505" s="1">
        <v>0</v>
      </c>
      <c r="Q505" s="1">
        <v>79.193739428571448</v>
      </c>
      <c r="R505" s="1">
        <v>5325.7789765714297</v>
      </c>
      <c r="S505" s="15">
        <f t="shared" si="163"/>
        <v>44.29</v>
      </c>
      <c r="T505" s="7">
        <f t="shared" si="164"/>
        <v>109.39</v>
      </c>
      <c r="U505">
        <f t="shared" si="165"/>
        <v>42</v>
      </c>
      <c r="V505">
        <f t="shared" si="166"/>
        <v>103.74</v>
      </c>
      <c r="W505">
        <f t="shared" si="167"/>
        <v>86.289999999999992</v>
      </c>
      <c r="X505">
        <f t="shared" si="168"/>
        <v>213.13</v>
      </c>
      <c r="Y505">
        <f t="shared" si="175"/>
        <v>712.74365485714304</v>
      </c>
      <c r="Z505">
        <f t="shared" si="176"/>
        <v>950.32487314285731</v>
      </c>
      <c r="AA505">
        <f t="shared" si="177"/>
        <v>1187.9060914285717</v>
      </c>
      <c r="AB505">
        <f t="shared" si="178"/>
        <v>1757.5070622685719</v>
      </c>
      <c r="AC505">
        <f t="shared" si="179"/>
        <v>2343.3427496914292</v>
      </c>
      <c r="AD505">
        <f t="shared" si="180"/>
        <v>2929.1784371142867</v>
      </c>
      <c r="AE505">
        <f t="shared" si="169"/>
        <v>626.45365485714308</v>
      </c>
      <c r="AF505">
        <f t="shared" si="170"/>
        <v>864.03487314285735</v>
      </c>
      <c r="AG505">
        <f t="shared" si="171"/>
        <v>1101.6160914285717</v>
      </c>
      <c r="AH505">
        <f t="shared" si="172"/>
        <v>1544.377062268572</v>
      </c>
      <c r="AI505">
        <f t="shared" si="173"/>
        <v>2130.2127496914291</v>
      </c>
      <c r="AJ505">
        <f t="shared" si="174"/>
        <v>2716.0484371142866</v>
      </c>
      <c r="AO505" t="e">
        <f>_xlfn.CONCAT(A505," ",B505," ",C505," ",#REF!," ",E505," ",F505," ",G505," ",H505," ",I505," ",N505," ",O505," ",P505," ",Q505," ",R505," ",AE505," ",AF505," ",AG505," ",AH505," ",AI505," ",AJ505)</f>
        <v>#REF!</v>
      </c>
    </row>
    <row r="506" spans="1:41" x14ac:dyDescent="0.35">
      <c r="A506" s="1" t="s">
        <v>19</v>
      </c>
      <c r="B506" s="1">
        <v>2021</v>
      </c>
      <c r="C506" s="1">
        <v>9</v>
      </c>
      <c r="D506" s="5">
        <v>101</v>
      </c>
      <c r="E506" s="5">
        <v>1</v>
      </c>
      <c r="F506" s="5">
        <v>5</v>
      </c>
      <c r="G506" s="4">
        <v>160</v>
      </c>
      <c r="H506" s="1" t="s">
        <v>16</v>
      </c>
      <c r="I506" s="1" t="s">
        <v>27</v>
      </c>
      <c r="J506" s="7" t="s">
        <v>14</v>
      </c>
      <c r="K506" s="7" t="str">
        <f t="shared" si="161"/>
        <v>.</v>
      </c>
      <c r="L506" s="7" t="str">
        <f t="shared" si="162"/>
        <v>.</v>
      </c>
      <c r="M506" s="7" t="s">
        <v>14</v>
      </c>
      <c r="N506" s="1">
        <v>0</v>
      </c>
      <c r="O506" s="1">
        <v>0</v>
      </c>
      <c r="P506" s="1">
        <v>0</v>
      </c>
      <c r="Q506" s="1">
        <v>41.524396137931035</v>
      </c>
      <c r="R506" s="1">
        <v>2792.5156402758621</v>
      </c>
      <c r="S506" s="15">
        <f t="shared" si="163"/>
        <v>70.86</v>
      </c>
      <c r="T506" s="7">
        <f t="shared" si="164"/>
        <v>175.02</v>
      </c>
      <c r="U506">
        <f t="shared" si="165"/>
        <v>0</v>
      </c>
      <c r="V506">
        <f t="shared" si="166"/>
        <v>0</v>
      </c>
      <c r="W506">
        <f t="shared" si="167"/>
        <v>70.86</v>
      </c>
      <c r="X506">
        <f t="shared" si="168"/>
        <v>175.02</v>
      </c>
      <c r="Y506">
        <f t="shared" si="175"/>
        <v>373.71956524137931</v>
      </c>
      <c r="Z506">
        <f t="shared" si="176"/>
        <v>498.29275365517242</v>
      </c>
      <c r="AA506">
        <f t="shared" si="177"/>
        <v>622.86594206896552</v>
      </c>
      <c r="AB506">
        <f t="shared" si="178"/>
        <v>921.53016129103457</v>
      </c>
      <c r="AC506">
        <f t="shared" si="179"/>
        <v>1228.7068817213794</v>
      </c>
      <c r="AD506">
        <f t="shared" si="180"/>
        <v>1535.8836021517243</v>
      </c>
      <c r="AE506">
        <f t="shared" si="169"/>
        <v>287.42956524137935</v>
      </c>
      <c r="AF506">
        <f t="shared" si="170"/>
        <v>412.00275365517246</v>
      </c>
      <c r="AG506">
        <f t="shared" si="171"/>
        <v>536.57594206896556</v>
      </c>
      <c r="AH506">
        <f t="shared" si="172"/>
        <v>708.40016129103458</v>
      </c>
      <c r="AI506">
        <f t="shared" si="173"/>
        <v>1015.5768817213794</v>
      </c>
      <c r="AJ506">
        <f t="shared" si="174"/>
        <v>1322.7536021517244</v>
      </c>
      <c r="AO506" t="e">
        <f>_xlfn.CONCAT(A506," ",B506," ",C506," ",#REF!," ",E506," ",F506," ",G506," ",H506," ",I506," ",N506," ",O506," ",P506," ",Q506," ",R506," ",AE506," ",AF506," ",AG506," ",AH506," ",AI506," ",AJ506)</f>
        <v>#REF!</v>
      </c>
    </row>
    <row r="507" spans="1:41" x14ac:dyDescent="0.35">
      <c r="A507" s="1" t="s">
        <v>19</v>
      </c>
      <c r="B507" s="1">
        <v>2021</v>
      </c>
      <c r="C507" s="1">
        <v>9</v>
      </c>
      <c r="D507" s="5">
        <v>102</v>
      </c>
      <c r="E507" s="5">
        <v>1</v>
      </c>
      <c r="F507" s="5">
        <v>2</v>
      </c>
      <c r="G507" s="4">
        <v>100</v>
      </c>
      <c r="H507" s="1" t="s">
        <v>16</v>
      </c>
      <c r="I507" s="1" t="s">
        <v>29</v>
      </c>
      <c r="J507" s="7" t="s">
        <v>14</v>
      </c>
      <c r="K507" s="7" t="str">
        <f t="shared" si="161"/>
        <v>.</v>
      </c>
      <c r="L507" s="7" t="str">
        <f t="shared" si="162"/>
        <v>.</v>
      </c>
      <c r="M507" s="7" t="s">
        <v>14</v>
      </c>
      <c r="N507" s="1">
        <v>0</v>
      </c>
      <c r="O507" s="1">
        <v>0</v>
      </c>
      <c r="P507" s="1">
        <v>0</v>
      </c>
      <c r="Q507" s="1">
        <v>62.891579901477826</v>
      </c>
      <c r="R507" s="1">
        <v>4229.4587483743835</v>
      </c>
      <c r="S507" s="15">
        <f t="shared" si="163"/>
        <v>44.29</v>
      </c>
      <c r="T507" s="7">
        <f t="shared" si="164"/>
        <v>109.39</v>
      </c>
      <c r="U507">
        <f t="shared" si="165"/>
        <v>42</v>
      </c>
      <c r="V507">
        <f t="shared" si="166"/>
        <v>103.74</v>
      </c>
      <c r="W507">
        <f t="shared" si="167"/>
        <v>86.289999999999992</v>
      </c>
      <c r="X507">
        <f t="shared" si="168"/>
        <v>213.13</v>
      </c>
      <c r="Y507">
        <f t="shared" si="175"/>
        <v>566.02421911330043</v>
      </c>
      <c r="Z507">
        <f t="shared" si="176"/>
        <v>754.69895881773391</v>
      </c>
      <c r="AA507">
        <f t="shared" si="177"/>
        <v>943.37369852216739</v>
      </c>
      <c r="AB507">
        <f t="shared" si="178"/>
        <v>1395.7213869635466</v>
      </c>
      <c r="AC507">
        <f t="shared" si="179"/>
        <v>1860.9618492847287</v>
      </c>
      <c r="AD507">
        <f t="shared" si="180"/>
        <v>2326.2023116059113</v>
      </c>
      <c r="AE507">
        <f t="shared" si="169"/>
        <v>479.73421911330047</v>
      </c>
      <c r="AF507">
        <f t="shared" si="170"/>
        <v>668.40895881773395</v>
      </c>
      <c r="AG507">
        <f t="shared" si="171"/>
        <v>857.08369852216742</v>
      </c>
      <c r="AH507">
        <f t="shared" si="172"/>
        <v>1182.5913869635465</v>
      </c>
      <c r="AI507">
        <f t="shared" si="173"/>
        <v>1647.8318492847288</v>
      </c>
      <c r="AJ507">
        <f t="shared" si="174"/>
        <v>2113.0723116059112</v>
      </c>
      <c r="AO507" t="e">
        <f>_xlfn.CONCAT(A507," ",B507," ",C507," ",#REF!," ",E507," ",F507," ",G507," ",H507," ",I507," ",N507," ",O507," ",P507," ",Q507," ",R507," ",AE507," ",AF507," ",AG507," ",AH507," ",AI507," ",AJ507)</f>
        <v>#REF!</v>
      </c>
    </row>
    <row r="508" spans="1:41" x14ac:dyDescent="0.35">
      <c r="A508" s="1" t="s">
        <v>19</v>
      </c>
      <c r="B508" s="1">
        <v>2021</v>
      </c>
      <c r="C508" s="1">
        <v>9</v>
      </c>
      <c r="D508" s="5">
        <v>103</v>
      </c>
      <c r="E508" s="5">
        <v>1</v>
      </c>
      <c r="F508" s="5">
        <v>1</v>
      </c>
      <c r="G508" s="4">
        <v>100</v>
      </c>
      <c r="H508" s="1" t="s">
        <v>16</v>
      </c>
      <c r="I508" s="1" t="s">
        <v>27</v>
      </c>
      <c r="J508" s="7" t="s">
        <v>14</v>
      </c>
      <c r="K508" s="7" t="str">
        <f t="shared" si="161"/>
        <v>.</v>
      </c>
      <c r="L508" s="7" t="str">
        <f t="shared" si="162"/>
        <v>.</v>
      </c>
      <c r="M508" s="7" t="s">
        <v>14</v>
      </c>
      <c r="N508" s="1">
        <v>0</v>
      </c>
      <c r="O508" s="1">
        <v>0</v>
      </c>
      <c r="P508" s="1">
        <v>0</v>
      </c>
      <c r="Q508" s="1">
        <v>67.413656275862067</v>
      </c>
      <c r="R508" s="1">
        <v>4533.5683845517242</v>
      </c>
      <c r="S508" s="15">
        <f t="shared" si="163"/>
        <v>44.29</v>
      </c>
      <c r="T508" s="7">
        <f t="shared" si="164"/>
        <v>109.39</v>
      </c>
      <c r="U508">
        <f t="shared" si="165"/>
        <v>0</v>
      </c>
      <c r="V508">
        <f t="shared" si="166"/>
        <v>0</v>
      </c>
      <c r="W508">
        <f t="shared" si="167"/>
        <v>44.29</v>
      </c>
      <c r="X508">
        <f t="shared" si="168"/>
        <v>109.39</v>
      </c>
      <c r="Y508">
        <f t="shared" si="175"/>
        <v>606.72290648275862</v>
      </c>
      <c r="Z508">
        <f t="shared" si="176"/>
        <v>808.96387531034475</v>
      </c>
      <c r="AA508">
        <f t="shared" si="177"/>
        <v>1011.204844137931</v>
      </c>
      <c r="AB508">
        <f t="shared" si="178"/>
        <v>1496.0775669020691</v>
      </c>
      <c r="AC508">
        <f t="shared" si="179"/>
        <v>1994.7700892027588</v>
      </c>
      <c r="AD508">
        <f t="shared" si="180"/>
        <v>2493.4626115034484</v>
      </c>
      <c r="AE508">
        <f t="shared" si="169"/>
        <v>520.43290648275865</v>
      </c>
      <c r="AF508">
        <f t="shared" si="170"/>
        <v>722.67387531034478</v>
      </c>
      <c r="AG508">
        <f t="shared" si="171"/>
        <v>924.91484413793103</v>
      </c>
      <c r="AH508">
        <f t="shared" si="172"/>
        <v>1282.947566902069</v>
      </c>
      <c r="AI508">
        <f t="shared" si="173"/>
        <v>1781.6400892027586</v>
      </c>
      <c r="AJ508">
        <f t="shared" si="174"/>
        <v>2280.3326115034483</v>
      </c>
      <c r="AO508" t="e">
        <f>_xlfn.CONCAT(A508," ",B508," ",C508," ",#REF!," ",E508," ",F508," ",G508," ",H508," ",I508," ",N508," ",O508," ",P508," ",Q508," ",R508," ",AE508," ",AF508," ",AG508," ",AH508," ",AI508," ",AJ508)</f>
        <v>#REF!</v>
      </c>
    </row>
    <row r="509" spans="1:41" x14ac:dyDescent="0.35">
      <c r="A509" s="1" t="s">
        <v>19</v>
      </c>
      <c r="B509" s="1">
        <v>2021</v>
      </c>
      <c r="C509" s="1">
        <v>9</v>
      </c>
      <c r="D509" s="5">
        <v>104</v>
      </c>
      <c r="E509" s="5">
        <v>1</v>
      </c>
      <c r="F509" s="5">
        <v>3</v>
      </c>
      <c r="G509" s="4">
        <v>100</v>
      </c>
      <c r="H509" s="1" t="s">
        <v>16</v>
      </c>
      <c r="I509" s="1" t="s">
        <v>30</v>
      </c>
      <c r="J509" s="7" t="s">
        <v>14</v>
      </c>
      <c r="K509" s="7" t="str">
        <f t="shared" si="161"/>
        <v>.</v>
      </c>
      <c r="L509" s="7" t="str">
        <f t="shared" si="162"/>
        <v>.</v>
      </c>
      <c r="M509" s="7" t="s">
        <v>16</v>
      </c>
      <c r="N509" s="1">
        <v>0</v>
      </c>
      <c r="O509" s="1">
        <v>0</v>
      </c>
      <c r="P509" s="1">
        <v>0</v>
      </c>
      <c r="Q509" s="1">
        <v>78.965110226600999</v>
      </c>
      <c r="R509" s="1">
        <v>5310.4036627389169</v>
      </c>
      <c r="S509" s="15">
        <f t="shared" si="163"/>
        <v>44.29</v>
      </c>
      <c r="T509" s="7">
        <f t="shared" si="164"/>
        <v>109.39</v>
      </c>
      <c r="U509">
        <f t="shared" si="165"/>
        <v>0</v>
      </c>
      <c r="V509">
        <f t="shared" si="166"/>
        <v>0</v>
      </c>
      <c r="W509">
        <f t="shared" si="167"/>
        <v>44.29</v>
      </c>
      <c r="X509">
        <f t="shared" si="168"/>
        <v>109.39</v>
      </c>
      <c r="Y509">
        <f t="shared" si="175"/>
        <v>710.68599203940903</v>
      </c>
      <c r="Z509">
        <f t="shared" si="176"/>
        <v>947.58132271921204</v>
      </c>
      <c r="AA509">
        <f t="shared" si="177"/>
        <v>1184.476653399015</v>
      </c>
      <c r="AB509">
        <f t="shared" si="178"/>
        <v>1752.4332087038426</v>
      </c>
      <c r="AC509">
        <f t="shared" si="179"/>
        <v>2336.5776116051234</v>
      </c>
      <c r="AD509">
        <f t="shared" si="180"/>
        <v>2920.7220145064043</v>
      </c>
      <c r="AE509">
        <f t="shared" si="169"/>
        <v>624.39599203940907</v>
      </c>
      <c r="AF509">
        <f t="shared" si="170"/>
        <v>861.29132271921208</v>
      </c>
      <c r="AG509">
        <f t="shared" si="171"/>
        <v>1098.1866533990151</v>
      </c>
      <c r="AH509">
        <f t="shared" si="172"/>
        <v>1539.3032087038428</v>
      </c>
      <c r="AI509">
        <f t="shared" si="173"/>
        <v>2123.4476116051233</v>
      </c>
      <c r="AJ509">
        <f t="shared" si="174"/>
        <v>2707.5920145064042</v>
      </c>
      <c r="AO509" t="e">
        <f>_xlfn.CONCAT(A509," ",B509," ",C509," ",#REF!," ",E509," ",F509," ",G509," ",H509," ",I509," ",N509," ",O509," ",P509," ",Q509," ",R509," ",AE509," ",AF509," ",AG509," ",AH509," ",AI509," ",AJ509)</f>
        <v>#REF!</v>
      </c>
    </row>
    <row r="510" spans="1:41" x14ac:dyDescent="0.35">
      <c r="A510" s="1" t="s">
        <v>19</v>
      </c>
      <c r="B510" s="1">
        <v>2021</v>
      </c>
      <c r="C510" s="1">
        <v>9</v>
      </c>
      <c r="D510" s="5">
        <v>105</v>
      </c>
      <c r="E510" s="5">
        <v>1</v>
      </c>
      <c r="F510" s="5">
        <v>8</v>
      </c>
      <c r="G510" s="4">
        <v>160</v>
      </c>
      <c r="H510" s="1" t="s">
        <v>16</v>
      </c>
      <c r="I510" s="1" t="s">
        <v>28</v>
      </c>
      <c r="J510" s="7" t="s">
        <v>14</v>
      </c>
      <c r="K510" s="7" t="str">
        <f t="shared" si="161"/>
        <v>.</v>
      </c>
      <c r="L510" s="7" t="str">
        <f t="shared" si="162"/>
        <v>.</v>
      </c>
      <c r="M510" s="7" t="s">
        <v>14</v>
      </c>
      <c r="N510" s="1">
        <v>0</v>
      </c>
      <c r="O510" s="1">
        <v>0</v>
      </c>
      <c r="P510" s="1">
        <v>0</v>
      </c>
      <c r="Q510" s="1">
        <v>80.709989832512335</v>
      </c>
      <c r="R510" s="1">
        <v>5427.7468162364548</v>
      </c>
      <c r="S510" s="15">
        <f t="shared" si="163"/>
        <v>70.86</v>
      </c>
      <c r="T510" s="7">
        <f t="shared" si="164"/>
        <v>175.02</v>
      </c>
      <c r="U510">
        <f t="shared" si="165"/>
        <v>17.875</v>
      </c>
      <c r="V510">
        <f t="shared" si="166"/>
        <v>44.15</v>
      </c>
      <c r="W510">
        <f t="shared" si="167"/>
        <v>88.734999999999999</v>
      </c>
      <c r="X510">
        <f t="shared" si="168"/>
        <v>219.17000000000002</v>
      </c>
      <c r="Y510">
        <f t="shared" si="175"/>
        <v>726.38990849261097</v>
      </c>
      <c r="Z510">
        <f t="shared" si="176"/>
        <v>968.51987799014796</v>
      </c>
      <c r="AA510">
        <f t="shared" si="177"/>
        <v>1210.6498474876851</v>
      </c>
      <c r="AB510">
        <f t="shared" si="178"/>
        <v>1791.1564493580302</v>
      </c>
      <c r="AC510">
        <f t="shared" si="179"/>
        <v>2388.2085991440404</v>
      </c>
      <c r="AD510">
        <f t="shared" si="180"/>
        <v>2985.2607489300503</v>
      </c>
      <c r="AE510">
        <f t="shared" si="169"/>
        <v>640.09990849261101</v>
      </c>
      <c r="AF510">
        <f t="shared" si="170"/>
        <v>882.229877990148</v>
      </c>
      <c r="AG510">
        <f t="shared" si="171"/>
        <v>1124.3598474876851</v>
      </c>
      <c r="AH510">
        <f t="shared" si="172"/>
        <v>1578.0264493580303</v>
      </c>
      <c r="AI510">
        <f t="shared" si="173"/>
        <v>2175.0785991440403</v>
      </c>
      <c r="AJ510">
        <f t="shared" si="174"/>
        <v>2772.1307489300502</v>
      </c>
      <c r="AO510" t="e">
        <f>_xlfn.CONCAT(A510," ",B510," ",C510," ",#REF!," ",E510," ",F510," ",G510," ",H510," ",I510," ",N510," ",O510," ",P510," ",Q510," ",R510," ",AE510," ",AF510," ",AG510," ",AH510," ",AI510," ",AJ510)</f>
        <v>#REF!</v>
      </c>
    </row>
    <row r="511" spans="1:41" x14ac:dyDescent="0.35">
      <c r="A511" s="1" t="s">
        <v>19</v>
      </c>
      <c r="B511" s="1">
        <v>2021</v>
      </c>
      <c r="C511" s="1">
        <v>9</v>
      </c>
      <c r="D511" s="5">
        <v>106</v>
      </c>
      <c r="E511" s="5">
        <v>1</v>
      </c>
      <c r="F511" s="5">
        <v>6</v>
      </c>
      <c r="G511" s="4">
        <v>160</v>
      </c>
      <c r="H511" s="1" t="s">
        <v>16</v>
      </c>
      <c r="I511" s="1" t="s">
        <v>29</v>
      </c>
      <c r="J511" s="7" t="s">
        <v>14</v>
      </c>
      <c r="K511" s="7" t="str">
        <f t="shared" si="161"/>
        <v>.</v>
      </c>
      <c r="L511" s="7" t="str">
        <f t="shared" si="162"/>
        <v>.</v>
      </c>
      <c r="M511" s="7" t="s">
        <v>14</v>
      </c>
      <c r="N511" s="1">
        <v>0</v>
      </c>
      <c r="O511" s="1">
        <v>0</v>
      </c>
      <c r="P511" s="1">
        <v>0</v>
      </c>
      <c r="Q511" s="1">
        <v>52.765403428571425</v>
      </c>
      <c r="R511" s="1">
        <v>3548.4733805714282</v>
      </c>
      <c r="S511" s="15">
        <f t="shared" si="163"/>
        <v>70.86</v>
      </c>
      <c r="T511" s="7">
        <f t="shared" si="164"/>
        <v>175.02</v>
      </c>
      <c r="U511">
        <f t="shared" si="165"/>
        <v>42</v>
      </c>
      <c r="V511">
        <f t="shared" si="166"/>
        <v>103.74</v>
      </c>
      <c r="W511">
        <f t="shared" si="167"/>
        <v>112.86</v>
      </c>
      <c r="X511">
        <f t="shared" si="168"/>
        <v>278.76</v>
      </c>
      <c r="Y511">
        <f t="shared" si="175"/>
        <v>474.8886308571428</v>
      </c>
      <c r="Z511">
        <f t="shared" si="176"/>
        <v>633.18484114285707</v>
      </c>
      <c r="AA511">
        <f t="shared" si="177"/>
        <v>791.48105142857139</v>
      </c>
      <c r="AB511">
        <f t="shared" si="178"/>
        <v>1170.9962155885714</v>
      </c>
      <c r="AC511">
        <f t="shared" si="179"/>
        <v>1561.3282874514284</v>
      </c>
      <c r="AD511">
        <f t="shared" si="180"/>
        <v>1951.6603593142856</v>
      </c>
      <c r="AE511">
        <f t="shared" si="169"/>
        <v>388.59863085714278</v>
      </c>
      <c r="AF511">
        <f t="shared" si="170"/>
        <v>546.8948411428571</v>
      </c>
      <c r="AG511">
        <f t="shared" si="171"/>
        <v>705.19105142857143</v>
      </c>
      <c r="AH511">
        <f t="shared" si="172"/>
        <v>957.86621558857144</v>
      </c>
      <c r="AI511">
        <f t="shared" si="173"/>
        <v>1348.1982874514283</v>
      </c>
      <c r="AJ511">
        <f t="shared" si="174"/>
        <v>1738.5303593142858</v>
      </c>
      <c r="AO511" t="e">
        <f>_xlfn.CONCAT(A511," ",B511," ",C511," ",#REF!," ",E511," ",F511," ",G511," ",H511," ",I511," ",N511," ",O511," ",P511," ",Q511," ",R511," ",AE511," ",AF511," ",AG511," ",AH511," ",AI511," ",AJ511)</f>
        <v>#REF!</v>
      </c>
    </row>
    <row r="512" spans="1:41" x14ac:dyDescent="0.35">
      <c r="A512" s="1" t="s">
        <v>19</v>
      </c>
      <c r="B512" s="1">
        <v>2021</v>
      </c>
      <c r="C512" s="1">
        <v>9</v>
      </c>
      <c r="D512" s="5">
        <v>107</v>
      </c>
      <c r="E512" s="5">
        <v>1</v>
      </c>
      <c r="F512" s="5">
        <v>4</v>
      </c>
      <c r="G512" s="4">
        <v>100</v>
      </c>
      <c r="H512" s="1" t="s">
        <v>16</v>
      </c>
      <c r="I512" s="1" t="s">
        <v>28</v>
      </c>
      <c r="J512" s="7" t="s">
        <v>14</v>
      </c>
      <c r="K512" s="7" t="str">
        <f t="shared" si="161"/>
        <v>.</v>
      </c>
      <c r="L512" s="7" t="str">
        <f t="shared" si="162"/>
        <v>.</v>
      </c>
      <c r="M512" s="7" t="s">
        <v>14</v>
      </c>
      <c r="N512" s="1">
        <v>0</v>
      </c>
      <c r="O512" s="1">
        <v>0</v>
      </c>
      <c r="P512" s="1">
        <v>0</v>
      </c>
      <c r="Q512" s="1">
        <v>56.545724768472915</v>
      </c>
      <c r="R512" s="1">
        <v>3802.6999906798037</v>
      </c>
      <c r="S512" s="15">
        <f t="shared" si="163"/>
        <v>44.29</v>
      </c>
      <c r="T512" s="7">
        <f t="shared" si="164"/>
        <v>109.39</v>
      </c>
      <c r="U512">
        <f t="shared" si="165"/>
        <v>17.875</v>
      </c>
      <c r="V512">
        <f t="shared" si="166"/>
        <v>44.15</v>
      </c>
      <c r="W512">
        <f t="shared" si="167"/>
        <v>62.164999999999999</v>
      </c>
      <c r="X512">
        <f t="shared" si="168"/>
        <v>153.54</v>
      </c>
      <c r="Y512">
        <f t="shared" si="175"/>
        <v>508.91152291625622</v>
      </c>
      <c r="Z512">
        <f t="shared" si="176"/>
        <v>678.54869722167496</v>
      </c>
      <c r="AA512">
        <f t="shared" si="177"/>
        <v>848.1858715270937</v>
      </c>
      <c r="AB512">
        <f t="shared" si="178"/>
        <v>1254.8909969243352</v>
      </c>
      <c r="AC512">
        <f t="shared" si="179"/>
        <v>1673.1879958991137</v>
      </c>
      <c r="AD512">
        <f t="shared" si="180"/>
        <v>2091.484994873892</v>
      </c>
      <c r="AE512">
        <f t="shared" si="169"/>
        <v>422.62152291625625</v>
      </c>
      <c r="AF512">
        <f t="shared" si="170"/>
        <v>592.25869722167499</v>
      </c>
      <c r="AG512">
        <f t="shared" si="171"/>
        <v>761.89587152709373</v>
      </c>
      <c r="AH512">
        <f t="shared" si="172"/>
        <v>1041.7609969243354</v>
      </c>
      <c r="AI512">
        <f t="shared" si="173"/>
        <v>1460.0579958991138</v>
      </c>
      <c r="AJ512">
        <f t="shared" si="174"/>
        <v>1878.3549948738919</v>
      </c>
      <c r="AO512" t="e">
        <f>_xlfn.CONCAT(A512," ",B512," ",C512," ",#REF!," ",E512," ",F512," ",G512," ",H512," ",I512," ",N512," ",O512," ",P512," ",Q512," ",R512," ",AE512," ",AF512," ",AG512," ",AH512," ",AI512," ",AJ512)</f>
        <v>#REF!</v>
      </c>
    </row>
    <row r="513" spans="1:41" x14ac:dyDescent="0.35">
      <c r="A513" s="1" t="s">
        <v>19</v>
      </c>
      <c r="B513" s="1">
        <v>2021</v>
      </c>
      <c r="C513" s="1">
        <v>9</v>
      </c>
      <c r="D513" s="5">
        <v>108</v>
      </c>
      <c r="E513" s="5">
        <v>1</v>
      </c>
      <c r="F513" s="5">
        <v>7</v>
      </c>
      <c r="G513" s="4">
        <v>160</v>
      </c>
      <c r="H513" s="1" t="s">
        <v>16</v>
      </c>
      <c r="I513" s="1" t="s">
        <v>30</v>
      </c>
      <c r="J513" s="7" t="s">
        <v>14</v>
      </c>
      <c r="K513" s="7" t="str">
        <f t="shared" si="161"/>
        <v>.</v>
      </c>
      <c r="L513" s="7" t="str">
        <f t="shared" si="162"/>
        <v>.</v>
      </c>
      <c r="M513" s="7" t="s">
        <v>16</v>
      </c>
      <c r="N513" s="1">
        <v>0</v>
      </c>
      <c r="O513" s="1">
        <v>0</v>
      </c>
      <c r="P513" s="1">
        <v>0</v>
      </c>
      <c r="Q513" s="1">
        <v>53.38633489655173</v>
      </c>
      <c r="R513" s="1">
        <v>3590.231021793104</v>
      </c>
      <c r="S513" s="15">
        <f t="shared" si="163"/>
        <v>70.86</v>
      </c>
      <c r="T513" s="7">
        <f t="shared" si="164"/>
        <v>175.02</v>
      </c>
      <c r="U513">
        <f t="shared" si="165"/>
        <v>0</v>
      </c>
      <c r="V513">
        <f t="shared" si="166"/>
        <v>0</v>
      </c>
      <c r="W513">
        <f t="shared" si="167"/>
        <v>70.86</v>
      </c>
      <c r="X513">
        <f t="shared" si="168"/>
        <v>175.02</v>
      </c>
      <c r="Y513">
        <f t="shared" si="175"/>
        <v>480.47701406896556</v>
      </c>
      <c r="Z513">
        <f t="shared" si="176"/>
        <v>640.63601875862082</v>
      </c>
      <c r="AA513">
        <f t="shared" si="177"/>
        <v>800.79502344827597</v>
      </c>
      <c r="AB513">
        <f t="shared" si="178"/>
        <v>1184.7762371917245</v>
      </c>
      <c r="AC513">
        <f t="shared" si="179"/>
        <v>1579.7016495889657</v>
      </c>
      <c r="AD513">
        <f t="shared" si="180"/>
        <v>1974.6270619862073</v>
      </c>
      <c r="AE513">
        <f t="shared" si="169"/>
        <v>394.1870140689656</v>
      </c>
      <c r="AF513">
        <f t="shared" si="170"/>
        <v>554.34601875862086</v>
      </c>
      <c r="AG513">
        <f t="shared" si="171"/>
        <v>714.50502344827601</v>
      </c>
      <c r="AH513">
        <f t="shared" si="172"/>
        <v>971.64623719172448</v>
      </c>
      <c r="AI513">
        <f t="shared" si="173"/>
        <v>1366.5716495889656</v>
      </c>
      <c r="AJ513">
        <f t="shared" si="174"/>
        <v>1761.4970619862074</v>
      </c>
      <c r="AO513" t="e">
        <f>_xlfn.CONCAT(A513," ",B513," ",C513," ",#REF!," ",E513," ",F513," ",G513," ",H513," ",I513," ",N513," ",O513," ",P513," ",Q513," ",R513," ",AE513," ",AF513," ",AG513," ",AH513," ",AI513," ",AJ513)</f>
        <v>#REF!</v>
      </c>
    </row>
    <row r="514" spans="1:41" x14ac:dyDescent="0.35">
      <c r="A514" s="1" t="s">
        <v>19</v>
      </c>
      <c r="B514" s="1">
        <v>2021</v>
      </c>
      <c r="C514" s="1">
        <v>9</v>
      </c>
      <c r="D514" s="5">
        <v>109</v>
      </c>
      <c r="E514" s="5">
        <v>1</v>
      </c>
      <c r="F514" s="5">
        <v>13</v>
      </c>
      <c r="G514" s="4">
        <v>160</v>
      </c>
      <c r="H514" s="1" t="s">
        <v>17</v>
      </c>
      <c r="I514" s="1" t="s">
        <v>27</v>
      </c>
      <c r="J514" s="7">
        <v>150</v>
      </c>
      <c r="K514" s="7">
        <f t="shared" ref="K514:K577" si="181">IF(H514="Y",(J514*100)/46,".")</f>
        <v>326.08695652173913</v>
      </c>
      <c r="L514" s="7">
        <f t="shared" ref="L514:L577" si="182">IF(H514="Y",(K514/2.2)*2.47,".")</f>
        <v>366.10671936758894</v>
      </c>
      <c r="M514" s="7" t="s">
        <v>14</v>
      </c>
      <c r="N514" s="1">
        <v>0</v>
      </c>
      <c r="O514" s="1">
        <v>0</v>
      </c>
      <c r="P514" s="1">
        <v>0</v>
      </c>
      <c r="Q514" s="1">
        <v>57.285572413793112</v>
      </c>
      <c r="R514" s="1">
        <v>3852.4547448275866</v>
      </c>
      <c r="S514" s="15">
        <f t="shared" ref="S514:S577" si="183">IF(G514=100,44.29,70.86)</f>
        <v>70.86</v>
      </c>
      <c r="T514" s="7">
        <f t="shared" ref="T514:T577" si="184">IF(G514=100,109.39,175.02)</f>
        <v>175.02</v>
      </c>
      <c r="U514">
        <f t="shared" si="165"/>
        <v>0</v>
      </c>
      <c r="V514">
        <f t="shared" si="166"/>
        <v>0</v>
      </c>
      <c r="W514">
        <f t="shared" si="167"/>
        <v>70.86</v>
      </c>
      <c r="X514">
        <f t="shared" si="168"/>
        <v>175.02</v>
      </c>
      <c r="Y514">
        <f t="shared" si="175"/>
        <v>515.57015172413799</v>
      </c>
      <c r="Z514">
        <f t="shared" si="176"/>
        <v>687.42686896551731</v>
      </c>
      <c r="AA514">
        <f t="shared" si="177"/>
        <v>859.28358620689664</v>
      </c>
      <c r="AB514">
        <f t="shared" si="178"/>
        <v>1271.3100657931036</v>
      </c>
      <c r="AC514">
        <f t="shared" si="179"/>
        <v>1695.0800877241381</v>
      </c>
      <c r="AD514">
        <f t="shared" si="180"/>
        <v>2118.8501096551727</v>
      </c>
      <c r="AE514">
        <f t="shared" si="169"/>
        <v>429.28015172413802</v>
      </c>
      <c r="AF514">
        <f t="shared" si="170"/>
        <v>601.13686896551735</v>
      </c>
      <c r="AG514">
        <f t="shared" si="171"/>
        <v>772.99358620689668</v>
      </c>
      <c r="AH514">
        <f t="shared" si="172"/>
        <v>1058.1800657931035</v>
      </c>
      <c r="AI514">
        <f t="shared" si="173"/>
        <v>1481.950087724138</v>
      </c>
      <c r="AJ514">
        <f t="shared" si="174"/>
        <v>1905.7201096551726</v>
      </c>
      <c r="AO514" t="e">
        <f>_xlfn.CONCAT(A514," ",B514," ",C514," ",#REF!," ",E514," ",F514," ",G514," ",H514," ",I514," ",N514," ",O514," ",P514," ",Q514," ",R514," ",AE514," ",AF514," ",AG514," ",AH514," ",AI514," ",AJ514)</f>
        <v>#REF!</v>
      </c>
    </row>
    <row r="515" spans="1:41" x14ac:dyDescent="0.35">
      <c r="A515" s="1" t="s">
        <v>19</v>
      </c>
      <c r="B515" s="1">
        <v>2021</v>
      </c>
      <c r="C515" s="1">
        <v>9</v>
      </c>
      <c r="D515" s="5">
        <v>110</v>
      </c>
      <c r="E515" s="5">
        <v>1</v>
      </c>
      <c r="F515" s="5">
        <v>15</v>
      </c>
      <c r="G515" s="4">
        <v>160</v>
      </c>
      <c r="H515" s="1" t="s">
        <v>17</v>
      </c>
      <c r="I515" s="1" t="s">
        <v>30</v>
      </c>
      <c r="J515" s="7">
        <v>150</v>
      </c>
      <c r="K515" s="7">
        <f t="shared" si="181"/>
        <v>326.08695652173913</v>
      </c>
      <c r="L515" s="7">
        <f t="shared" si="182"/>
        <v>366.10671936758894</v>
      </c>
      <c r="M515" s="7" t="s">
        <v>16</v>
      </c>
      <c r="N515" s="1">
        <v>0</v>
      </c>
      <c r="O515" s="1">
        <v>0</v>
      </c>
      <c r="P515" s="1">
        <v>0</v>
      </c>
      <c r="Q515" s="1">
        <v>62.607226325123158</v>
      </c>
      <c r="R515" s="1">
        <v>4210.3359703645319</v>
      </c>
      <c r="S515" s="15">
        <f t="shared" si="183"/>
        <v>70.86</v>
      </c>
      <c r="T515" s="7">
        <f t="shared" si="184"/>
        <v>175.02</v>
      </c>
      <c r="U515">
        <f t="shared" ref="U515:U578" si="185">IF(I515="Endura_R3",42,IF(I515="Cobra_V5",17.875,IF((AND(I515="Endura_Sporecaster",M515="Y")),42,0)))</f>
        <v>0</v>
      </c>
      <c r="V515">
        <f t="shared" ref="V515:V578" si="186">IF(I515="Endura_R3",103.74,IF(I515="Cobra_V5",44.15,IF((AND(I515="Endura_Sporecaster",M515="Y")),103.74,0)))</f>
        <v>0</v>
      </c>
      <c r="W515">
        <f t="shared" ref="W515:W578" si="187">SUM(S515,U515)</f>
        <v>70.86</v>
      </c>
      <c r="X515">
        <f t="shared" ref="X515:X578" si="188">SUM(T515,V515)</f>
        <v>175.02</v>
      </c>
      <c r="Y515">
        <f t="shared" si="175"/>
        <v>563.46503692610838</v>
      </c>
      <c r="Z515">
        <f t="shared" si="176"/>
        <v>751.28671590147792</v>
      </c>
      <c r="AA515">
        <f t="shared" si="177"/>
        <v>939.10839487684734</v>
      </c>
      <c r="AB515">
        <f t="shared" si="178"/>
        <v>1389.4108702202957</v>
      </c>
      <c r="AC515">
        <f t="shared" si="179"/>
        <v>1852.5478269603941</v>
      </c>
      <c r="AD515">
        <f t="shared" si="180"/>
        <v>2315.684783700493</v>
      </c>
      <c r="AE515">
        <f t="shared" ref="AE515:AE578" si="189">Y515-$W$2</f>
        <v>477.17503692610842</v>
      </c>
      <c r="AF515">
        <f t="shared" ref="AF515:AF578" si="190">Z515-$W$2</f>
        <v>664.99671590147796</v>
      </c>
      <c r="AG515">
        <f t="shared" ref="AG515:AG578" si="191">AA515-$W$2</f>
        <v>852.81839487684738</v>
      </c>
      <c r="AH515">
        <f t="shared" ref="AH515:AH578" si="192">AB515-$X$2</f>
        <v>1176.2808702202956</v>
      </c>
      <c r="AI515">
        <f t="shared" ref="AI515:AI578" si="193">AC515-$X$2</f>
        <v>1639.417826960394</v>
      </c>
      <c r="AJ515">
        <f t="shared" ref="AJ515:AJ578" si="194">AD515-$X$2</f>
        <v>2102.5547837004929</v>
      </c>
      <c r="AO515" t="e">
        <f>_xlfn.CONCAT(A515," ",B515," ",C515," ",#REF!," ",E515," ",F515," ",G515," ",H515," ",I515," ",N515," ",O515," ",P515," ",Q515," ",R515," ",AE515," ",AF515," ",AG515," ",AH515," ",AI515," ",AJ515)</f>
        <v>#REF!</v>
      </c>
    </row>
    <row r="516" spans="1:41" x14ac:dyDescent="0.35">
      <c r="A516" s="1" t="s">
        <v>19</v>
      </c>
      <c r="B516" s="1">
        <v>2021</v>
      </c>
      <c r="C516" s="1">
        <v>9</v>
      </c>
      <c r="D516" s="5">
        <v>111</v>
      </c>
      <c r="E516" s="5">
        <v>1</v>
      </c>
      <c r="F516" s="5">
        <v>14</v>
      </c>
      <c r="G516" s="4">
        <v>160</v>
      </c>
      <c r="H516" s="1" t="s">
        <v>17</v>
      </c>
      <c r="I516" s="1" t="s">
        <v>29</v>
      </c>
      <c r="J516" s="7">
        <v>150</v>
      </c>
      <c r="K516" s="7">
        <f t="shared" si="181"/>
        <v>326.08695652173913</v>
      </c>
      <c r="L516" s="7">
        <f t="shared" si="182"/>
        <v>366.10671936758894</v>
      </c>
      <c r="M516" s="7" t="s">
        <v>14</v>
      </c>
      <c r="N516" s="1">
        <v>0</v>
      </c>
      <c r="O516" s="1">
        <v>0</v>
      </c>
      <c r="P516" s="1">
        <v>0</v>
      </c>
      <c r="Q516" s="1">
        <v>57.552463842364531</v>
      </c>
      <c r="R516" s="1">
        <v>3870.4031933990145</v>
      </c>
      <c r="S516" s="15">
        <f t="shared" si="183"/>
        <v>70.86</v>
      </c>
      <c r="T516" s="7">
        <f t="shared" si="184"/>
        <v>175.02</v>
      </c>
      <c r="U516">
        <f t="shared" si="185"/>
        <v>42</v>
      </c>
      <c r="V516">
        <f t="shared" si="186"/>
        <v>103.74</v>
      </c>
      <c r="W516">
        <f t="shared" si="187"/>
        <v>112.86</v>
      </c>
      <c r="X516">
        <f t="shared" si="188"/>
        <v>278.76</v>
      </c>
      <c r="Y516">
        <f t="shared" si="175"/>
        <v>517.9721745812808</v>
      </c>
      <c r="Z516">
        <f t="shared" si="176"/>
        <v>690.62956610837432</v>
      </c>
      <c r="AA516">
        <f t="shared" si="177"/>
        <v>863.28695763546796</v>
      </c>
      <c r="AB516">
        <f t="shared" si="178"/>
        <v>1277.233053821675</v>
      </c>
      <c r="AC516">
        <f t="shared" si="179"/>
        <v>1702.9774050955664</v>
      </c>
      <c r="AD516">
        <f t="shared" si="180"/>
        <v>2128.721756369458</v>
      </c>
      <c r="AE516">
        <f t="shared" si="189"/>
        <v>431.68217458128083</v>
      </c>
      <c r="AF516">
        <f t="shared" si="190"/>
        <v>604.33956610837436</v>
      </c>
      <c r="AG516">
        <f t="shared" si="191"/>
        <v>776.99695763546799</v>
      </c>
      <c r="AH516">
        <f t="shared" si="192"/>
        <v>1064.1030538216751</v>
      </c>
      <c r="AI516">
        <f t="shared" si="193"/>
        <v>1489.8474050955665</v>
      </c>
      <c r="AJ516">
        <f t="shared" si="194"/>
        <v>1915.5917563694579</v>
      </c>
      <c r="AO516" t="e">
        <f>_xlfn.CONCAT(A516," ",B516," ",C516," ",#REF!," ",E516," ",F516," ",G516," ",H516," ",I516," ",N516," ",O516," ",P516," ",Q516," ",R516," ",AE516," ",AF516," ",AG516," ",AH516," ",AI516," ",AJ516)</f>
        <v>#REF!</v>
      </c>
    </row>
    <row r="517" spans="1:41" x14ac:dyDescent="0.35">
      <c r="A517" s="1" t="s">
        <v>19</v>
      </c>
      <c r="B517" s="1">
        <v>2021</v>
      </c>
      <c r="C517" s="1">
        <v>9</v>
      </c>
      <c r="D517" s="5">
        <v>112</v>
      </c>
      <c r="E517" s="5">
        <v>1</v>
      </c>
      <c r="F517" s="5">
        <v>16</v>
      </c>
      <c r="G517" s="4">
        <v>160</v>
      </c>
      <c r="H517" s="1" t="s">
        <v>17</v>
      </c>
      <c r="I517" s="1" t="s">
        <v>28</v>
      </c>
      <c r="J517" s="7">
        <v>150</v>
      </c>
      <c r="K517" s="7">
        <f t="shared" si="181"/>
        <v>326.08695652173913</v>
      </c>
      <c r="L517" s="7">
        <f t="shared" si="182"/>
        <v>366.10671936758894</v>
      </c>
      <c r="M517" s="7" t="s">
        <v>14</v>
      </c>
      <c r="N517" s="1">
        <v>0</v>
      </c>
      <c r="O517" s="1">
        <v>0</v>
      </c>
      <c r="P517" s="1">
        <v>0</v>
      </c>
      <c r="Q517" s="1">
        <v>62.89234285714285</v>
      </c>
      <c r="R517" s="1">
        <v>4229.5100571428566</v>
      </c>
      <c r="S517" s="15">
        <f t="shared" si="183"/>
        <v>70.86</v>
      </c>
      <c r="T517" s="7">
        <f t="shared" si="184"/>
        <v>175.02</v>
      </c>
      <c r="U517">
        <f t="shared" si="185"/>
        <v>17.875</v>
      </c>
      <c r="V517">
        <f t="shared" si="186"/>
        <v>44.15</v>
      </c>
      <c r="W517">
        <f t="shared" si="187"/>
        <v>88.734999999999999</v>
      </c>
      <c r="X517">
        <f t="shared" si="188"/>
        <v>219.17000000000002</v>
      </c>
      <c r="Y517">
        <f t="shared" si="175"/>
        <v>566.03108571428561</v>
      </c>
      <c r="Z517">
        <f t="shared" si="176"/>
        <v>754.70811428571415</v>
      </c>
      <c r="AA517">
        <f t="shared" si="177"/>
        <v>943.3851428571428</v>
      </c>
      <c r="AB517">
        <f t="shared" si="178"/>
        <v>1395.7383188571428</v>
      </c>
      <c r="AC517">
        <f t="shared" si="179"/>
        <v>1860.9844251428569</v>
      </c>
      <c r="AD517">
        <f t="shared" si="180"/>
        <v>2326.2305314285713</v>
      </c>
      <c r="AE517">
        <f t="shared" si="189"/>
        <v>479.74108571428565</v>
      </c>
      <c r="AF517">
        <f t="shared" si="190"/>
        <v>668.41811428571418</v>
      </c>
      <c r="AG517">
        <f t="shared" si="191"/>
        <v>857.09514285714283</v>
      </c>
      <c r="AH517">
        <f t="shared" si="192"/>
        <v>1182.6083188571429</v>
      </c>
      <c r="AI517">
        <f t="shared" si="193"/>
        <v>1647.8544251428571</v>
      </c>
      <c r="AJ517">
        <f t="shared" si="194"/>
        <v>2113.1005314285712</v>
      </c>
      <c r="AO517" t="e">
        <f>_xlfn.CONCAT(A517," ",B517," ",C517," ",#REF!," ",E517," ",F517," ",G517," ",H517," ",I517," ",N517," ",O517," ",P517," ",Q517," ",R517," ",AE517," ",AF517," ",AG517," ",AH517," ",AI517," ",AJ517)</f>
        <v>#REF!</v>
      </c>
    </row>
    <row r="518" spans="1:41" x14ac:dyDescent="0.35">
      <c r="A518" s="1" t="s">
        <v>19</v>
      </c>
      <c r="B518" s="1">
        <v>2021</v>
      </c>
      <c r="C518" s="1">
        <v>9</v>
      </c>
      <c r="D518" s="5">
        <v>113</v>
      </c>
      <c r="E518" s="5">
        <v>1</v>
      </c>
      <c r="F518" s="5">
        <v>10</v>
      </c>
      <c r="G518" s="4">
        <v>100</v>
      </c>
      <c r="H518" s="1" t="s">
        <v>17</v>
      </c>
      <c r="I518" s="1" t="s">
        <v>29</v>
      </c>
      <c r="J518" s="7">
        <v>150</v>
      </c>
      <c r="K518" s="7">
        <f t="shared" si="181"/>
        <v>326.08695652173913</v>
      </c>
      <c r="L518" s="7">
        <f t="shared" si="182"/>
        <v>366.10671936758894</v>
      </c>
      <c r="M518" s="7" t="s">
        <v>14</v>
      </c>
      <c r="N518" s="1">
        <v>0</v>
      </c>
      <c r="O518" s="1">
        <v>0</v>
      </c>
      <c r="P518" s="1">
        <v>0</v>
      </c>
      <c r="Q518" s="1">
        <v>70.3879054187192</v>
      </c>
      <c r="R518" s="1">
        <v>4733.5866394088662</v>
      </c>
      <c r="S518" s="15">
        <f t="shared" si="183"/>
        <v>44.29</v>
      </c>
      <c r="T518" s="7">
        <f t="shared" si="184"/>
        <v>109.39</v>
      </c>
      <c r="U518">
        <f t="shared" si="185"/>
        <v>42</v>
      </c>
      <c r="V518">
        <f t="shared" si="186"/>
        <v>103.74</v>
      </c>
      <c r="W518">
        <f t="shared" si="187"/>
        <v>86.289999999999992</v>
      </c>
      <c r="X518">
        <f t="shared" si="188"/>
        <v>213.13</v>
      </c>
      <c r="Y518">
        <f t="shared" si="175"/>
        <v>633.49114876847284</v>
      </c>
      <c r="Z518">
        <f t="shared" si="176"/>
        <v>844.65486502463045</v>
      </c>
      <c r="AA518">
        <f t="shared" si="177"/>
        <v>1055.8185812807881</v>
      </c>
      <c r="AB518">
        <f t="shared" si="178"/>
        <v>1562.0835910049259</v>
      </c>
      <c r="AC518">
        <f t="shared" si="179"/>
        <v>2082.7781213399012</v>
      </c>
      <c r="AD518">
        <f t="shared" si="180"/>
        <v>2603.4726516748765</v>
      </c>
      <c r="AE518">
        <f t="shared" si="189"/>
        <v>547.20114876847288</v>
      </c>
      <c r="AF518">
        <f t="shared" si="190"/>
        <v>758.36486502463049</v>
      </c>
      <c r="AG518">
        <f t="shared" si="191"/>
        <v>969.5285812807881</v>
      </c>
      <c r="AH518">
        <f t="shared" si="192"/>
        <v>1348.9535910049258</v>
      </c>
      <c r="AI518">
        <f t="shared" si="193"/>
        <v>1869.6481213399011</v>
      </c>
      <c r="AJ518">
        <f t="shared" si="194"/>
        <v>2390.3426516748764</v>
      </c>
      <c r="AO518" t="e">
        <f>_xlfn.CONCAT(A518," ",B518," ",C518," ",#REF!," ",E518," ",F518," ",G518," ",H518," ",I518," ",N518," ",O518," ",P518," ",Q518," ",R518," ",AE518," ",AF518," ",AG518," ",AH518," ",AI518," ",AJ518)</f>
        <v>#REF!</v>
      </c>
    </row>
    <row r="519" spans="1:41" x14ac:dyDescent="0.35">
      <c r="A519" s="1" t="s">
        <v>19</v>
      </c>
      <c r="B519" s="1">
        <v>2021</v>
      </c>
      <c r="C519" s="1">
        <v>9</v>
      </c>
      <c r="D519" s="5">
        <v>114</v>
      </c>
      <c r="E519" s="5">
        <v>1</v>
      </c>
      <c r="F519" s="5">
        <v>9</v>
      </c>
      <c r="G519" s="4">
        <v>100</v>
      </c>
      <c r="H519" s="1" t="s">
        <v>17</v>
      </c>
      <c r="I519" s="1" t="s">
        <v>27</v>
      </c>
      <c r="J519" s="7">
        <v>150</v>
      </c>
      <c r="K519" s="7">
        <f t="shared" si="181"/>
        <v>326.08695652173913</v>
      </c>
      <c r="L519" s="7">
        <f t="shared" si="182"/>
        <v>366.10671936758894</v>
      </c>
      <c r="M519" s="7" t="s">
        <v>14</v>
      </c>
      <c r="N519" s="1">
        <v>0</v>
      </c>
      <c r="O519" s="1">
        <v>0</v>
      </c>
      <c r="P519" s="1">
        <v>0</v>
      </c>
      <c r="Q519" s="1">
        <v>52.489003665024633</v>
      </c>
      <c r="R519" s="1">
        <v>3529.8854964729067</v>
      </c>
      <c r="S519" s="15">
        <f t="shared" si="183"/>
        <v>44.29</v>
      </c>
      <c r="T519" s="7">
        <f t="shared" si="184"/>
        <v>109.39</v>
      </c>
      <c r="U519">
        <f t="shared" si="185"/>
        <v>0</v>
      </c>
      <c r="V519">
        <f t="shared" si="186"/>
        <v>0</v>
      </c>
      <c r="W519">
        <f t="shared" si="187"/>
        <v>44.29</v>
      </c>
      <c r="X519">
        <f t="shared" si="188"/>
        <v>109.39</v>
      </c>
      <c r="Y519">
        <f t="shared" si="175"/>
        <v>472.40103298522172</v>
      </c>
      <c r="Z519">
        <f t="shared" si="176"/>
        <v>629.86804398029562</v>
      </c>
      <c r="AA519">
        <f t="shared" si="177"/>
        <v>787.33505497536953</v>
      </c>
      <c r="AB519">
        <f t="shared" si="178"/>
        <v>1164.8622138360593</v>
      </c>
      <c r="AC519">
        <f t="shared" si="179"/>
        <v>1553.1496184480789</v>
      </c>
      <c r="AD519">
        <f t="shared" si="180"/>
        <v>1941.4370230600989</v>
      </c>
      <c r="AE519">
        <f t="shared" si="189"/>
        <v>386.11103298522175</v>
      </c>
      <c r="AF519">
        <f t="shared" si="190"/>
        <v>543.57804398029566</v>
      </c>
      <c r="AG519">
        <f t="shared" si="191"/>
        <v>701.04505497536957</v>
      </c>
      <c r="AH519">
        <f t="shared" si="192"/>
        <v>951.73221383605926</v>
      </c>
      <c r="AI519">
        <f t="shared" si="193"/>
        <v>1340.0196184480787</v>
      </c>
      <c r="AJ519">
        <f t="shared" si="194"/>
        <v>1728.3070230600988</v>
      </c>
      <c r="AO519" t="e">
        <f>_xlfn.CONCAT(A519," ",B519," ",C519," ",#REF!," ",E519," ",F519," ",G519," ",H519," ",I519," ",N519," ",O519," ",P519," ",Q519," ",R519," ",AE519," ",AF519," ",AG519," ",AH519," ",AI519," ",AJ519)</f>
        <v>#REF!</v>
      </c>
    </row>
    <row r="520" spans="1:41" x14ac:dyDescent="0.35">
      <c r="A520" s="1" t="s">
        <v>19</v>
      </c>
      <c r="B520" s="1">
        <v>2021</v>
      </c>
      <c r="C520" s="1">
        <v>9</v>
      </c>
      <c r="D520" s="5">
        <v>115</v>
      </c>
      <c r="E520" s="5">
        <v>1</v>
      </c>
      <c r="F520" s="5">
        <v>11</v>
      </c>
      <c r="G520" s="4">
        <v>100</v>
      </c>
      <c r="H520" s="1" t="s">
        <v>17</v>
      </c>
      <c r="I520" s="1" t="s">
        <v>30</v>
      </c>
      <c r="J520" s="7">
        <v>150</v>
      </c>
      <c r="K520" s="7">
        <f t="shared" si="181"/>
        <v>326.08695652173913</v>
      </c>
      <c r="L520" s="7">
        <f t="shared" si="182"/>
        <v>366.10671936758894</v>
      </c>
      <c r="M520" s="7" t="s">
        <v>16</v>
      </c>
      <c r="N520" s="1">
        <v>0</v>
      </c>
      <c r="O520" s="1">
        <v>0</v>
      </c>
      <c r="P520" s="1">
        <v>0</v>
      </c>
      <c r="Q520" s="1">
        <v>63.112226679802959</v>
      </c>
      <c r="R520" s="1">
        <v>4244.2972442167493</v>
      </c>
      <c r="S520" s="15">
        <f t="shared" si="183"/>
        <v>44.29</v>
      </c>
      <c r="T520" s="7">
        <f t="shared" si="184"/>
        <v>109.39</v>
      </c>
      <c r="U520">
        <f t="shared" si="185"/>
        <v>0</v>
      </c>
      <c r="V520">
        <f t="shared" si="186"/>
        <v>0</v>
      </c>
      <c r="W520">
        <f t="shared" si="187"/>
        <v>44.29</v>
      </c>
      <c r="X520">
        <f t="shared" si="188"/>
        <v>109.39</v>
      </c>
      <c r="Y520">
        <f t="shared" si="175"/>
        <v>568.01004011822658</v>
      </c>
      <c r="Z520">
        <f t="shared" si="176"/>
        <v>757.34672015763545</v>
      </c>
      <c r="AA520">
        <f t="shared" si="177"/>
        <v>946.68340019704442</v>
      </c>
      <c r="AB520">
        <f t="shared" si="178"/>
        <v>1400.6180905915273</v>
      </c>
      <c r="AC520">
        <f t="shared" si="179"/>
        <v>1867.4907874553696</v>
      </c>
      <c r="AD520">
        <f t="shared" si="180"/>
        <v>2334.3634843192121</v>
      </c>
      <c r="AE520">
        <f t="shared" si="189"/>
        <v>481.72004011822662</v>
      </c>
      <c r="AF520">
        <f t="shared" si="190"/>
        <v>671.05672015763548</v>
      </c>
      <c r="AG520">
        <f t="shared" si="191"/>
        <v>860.39340019704446</v>
      </c>
      <c r="AH520">
        <f t="shared" si="192"/>
        <v>1187.4880905915275</v>
      </c>
      <c r="AI520">
        <f t="shared" si="193"/>
        <v>1654.3607874553695</v>
      </c>
      <c r="AJ520">
        <f t="shared" si="194"/>
        <v>2121.233484319212</v>
      </c>
      <c r="AO520" t="e">
        <f>_xlfn.CONCAT(A520," ",B520," ",C520," ",#REF!," ",E520," ",F520," ",G520," ",H520," ",I520," ",N520," ",O520," ",P520," ",Q520," ",R520," ",AE520," ",AF520," ",AG520," ",AH520," ",AI520," ",AJ520)</f>
        <v>#REF!</v>
      </c>
    </row>
    <row r="521" spans="1:41" x14ac:dyDescent="0.35">
      <c r="A521" s="1" t="s">
        <v>19</v>
      </c>
      <c r="B521" s="1">
        <v>2021</v>
      </c>
      <c r="C521" s="1">
        <v>9</v>
      </c>
      <c r="D521" s="5">
        <v>116</v>
      </c>
      <c r="E521" s="5">
        <v>1</v>
      </c>
      <c r="F521" s="5">
        <v>12</v>
      </c>
      <c r="G521" s="4">
        <v>100</v>
      </c>
      <c r="H521" s="1" t="s">
        <v>17</v>
      </c>
      <c r="I521" s="1" t="s">
        <v>28</v>
      </c>
      <c r="J521" s="7">
        <v>150</v>
      </c>
      <c r="K521" s="7">
        <f t="shared" si="181"/>
        <v>326.08695652173913</v>
      </c>
      <c r="L521" s="7">
        <f t="shared" si="182"/>
        <v>366.10671936758894</v>
      </c>
      <c r="M521" s="7" t="s">
        <v>14</v>
      </c>
      <c r="N521" s="1">
        <v>0</v>
      </c>
      <c r="O521" s="1">
        <v>0</v>
      </c>
      <c r="P521" s="1">
        <v>0</v>
      </c>
      <c r="Q521" s="1">
        <v>57.768027428571422</v>
      </c>
      <c r="R521" s="1">
        <v>3884.8998445714283</v>
      </c>
      <c r="S521" s="15">
        <f t="shared" si="183"/>
        <v>44.29</v>
      </c>
      <c r="T521" s="7">
        <f t="shared" si="184"/>
        <v>109.39</v>
      </c>
      <c r="U521">
        <f t="shared" si="185"/>
        <v>17.875</v>
      </c>
      <c r="V521">
        <f t="shared" si="186"/>
        <v>44.15</v>
      </c>
      <c r="W521">
        <f t="shared" si="187"/>
        <v>62.164999999999999</v>
      </c>
      <c r="X521">
        <f t="shared" si="188"/>
        <v>153.54</v>
      </c>
      <c r="Y521">
        <f t="shared" si="175"/>
        <v>519.9122468571428</v>
      </c>
      <c r="Z521">
        <f t="shared" si="176"/>
        <v>693.21632914285703</v>
      </c>
      <c r="AA521">
        <f t="shared" si="177"/>
        <v>866.52041142857138</v>
      </c>
      <c r="AB521">
        <f t="shared" si="178"/>
        <v>1282.0169487085714</v>
      </c>
      <c r="AC521">
        <f t="shared" si="179"/>
        <v>1709.3559316114286</v>
      </c>
      <c r="AD521">
        <f t="shared" si="180"/>
        <v>2136.6949145142858</v>
      </c>
      <c r="AE521">
        <f t="shared" si="189"/>
        <v>433.62224685714284</v>
      </c>
      <c r="AF521">
        <f t="shared" si="190"/>
        <v>606.92632914285707</v>
      </c>
      <c r="AG521">
        <f t="shared" si="191"/>
        <v>780.23041142857141</v>
      </c>
      <c r="AH521">
        <f t="shared" si="192"/>
        <v>1068.8869487085713</v>
      </c>
      <c r="AI521">
        <f t="shared" si="193"/>
        <v>1496.2259316114287</v>
      </c>
      <c r="AJ521">
        <f t="shared" si="194"/>
        <v>1923.5649145142856</v>
      </c>
      <c r="AO521" t="e">
        <f>_xlfn.CONCAT(A521," ",B521," ",C521," ",#REF!," ",E521," ",F521," ",G521," ",H521," ",I521," ",N521," ",O521," ",P521," ",Q521," ",R521," ",AE521," ",AF521," ",AG521," ",AH521," ",AI521," ",AJ521)</f>
        <v>#REF!</v>
      </c>
    </row>
    <row r="522" spans="1:41" x14ac:dyDescent="0.35">
      <c r="A522" s="1" t="s">
        <v>19</v>
      </c>
      <c r="B522" s="1">
        <v>2021</v>
      </c>
      <c r="C522" s="1">
        <v>9</v>
      </c>
      <c r="D522" s="5">
        <v>201</v>
      </c>
      <c r="E522" s="5">
        <v>2</v>
      </c>
      <c r="F522" s="5">
        <v>5</v>
      </c>
      <c r="G522" s="4">
        <v>160</v>
      </c>
      <c r="H522" s="1" t="s">
        <v>16</v>
      </c>
      <c r="I522" s="1" t="s">
        <v>27</v>
      </c>
      <c r="J522" s="7" t="s">
        <v>14</v>
      </c>
      <c r="K522" s="7" t="str">
        <f t="shared" si="181"/>
        <v>.</v>
      </c>
      <c r="L522" s="7" t="str">
        <f t="shared" si="182"/>
        <v>.</v>
      </c>
      <c r="M522" s="7" t="s">
        <v>14</v>
      </c>
      <c r="N522" s="1">
        <v>0</v>
      </c>
      <c r="O522" s="1">
        <v>0</v>
      </c>
      <c r="P522" s="1">
        <v>0</v>
      </c>
      <c r="Q522" s="1">
        <v>81.18761915270936</v>
      </c>
      <c r="R522" s="1">
        <v>5459.8673880197048</v>
      </c>
      <c r="S522" s="15">
        <f t="shared" si="183"/>
        <v>70.86</v>
      </c>
      <c r="T522" s="7">
        <f t="shared" si="184"/>
        <v>175.02</v>
      </c>
      <c r="U522">
        <f t="shared" si="185"/>
        <v>0</v>
      </c>
      <c r="V522">
        <f t="shared" si="186"/>
        <v>0</v>
      </c>
      <c r="W522">
        <f t="shared" si="187"/>
        <v>70.86</v>
      </c>
      <c r="X522">
        <f t="shared" si="188"/>
        <v>175.02</v>
      </c>
      <c r="Y522">
        <f t="shared" si="175"/>
        <v>730.68857237438419</v>
      </c>
      <c r="Z522">
        <f t="shared" si="176"/>
        <v>974.25142983251226</v>
      </c>
      <c r="AA522">
        <f t="shared" si="177"/>
        <v>1217.8142872906403</v>
      </c>
      <c r="AB522">
        <f t="shared" si="178"/>
        <v>1801.7562380465026</v>
      </c>
      <c r="AC522">
        <f t="shared" si="179"/>
        <v>2402.3416507286702</v>
      </c>
      <c r="AD522">
        <f t="shared" si="180"/>
        <v>3002.9270634108379</v>
      </c>
      <c r="AE522">
        <f t="shared" si="189"/>
        <v>644.39857237438423</v>
      </c>
      <c r="AF522">
        <f t="shared" si="190"/>
        <v>887.96142983251229</v>
      </c>
      <c r="AG522">
        <f t="shared" si="191"/>
        <v>1131.5242872906404</v>
      </c>
      <c r="AH522">
        <f t="shared" si="192"/>
        <v>1588.6262380465027</v>
      </c>
      <c r="AI522">
        <f t="shared" si="193"/>
        <v>2189.2116507286701</v>
      </c>
      <c r="AJ522">
        <f t="shared" si="194"/>
        <v>2789.7970634108378</v>
      </c>
      <c r="AO522" t="e">
        <f>_xlfn.CONCAT(A522," ",B522," ",C522," ",#REF!," ",E522," ",F522," ",G522," ",H522," ",I522," ",N522," ",O522," ",P522," ",Q522," ",R522," ",AE522," ",AF522," ",AG522," ",AH522," ",AI522," ",AJ522)</f>
        <v>#REF!</v>
      </c>
    </row>
    <row r="523" spans="1:41" x14ac:dyDescent="0.35">
      <c r="A523" s="1" t="s">
        <v>19</v>
      </c>
      <c r="B523" s="1">
        <v>2021</v>
      </c>
      <c r="C523" s="1">
        <v>9</v>
      </c>
      <c r="D523" s="5">
        <v>202</v>
      </c>
      <c r="E523" s="5">
        <v>2</v>
      </c>
      <c r="F523" s="5">
        <v>1</v>
      </c>
      <c r="G523" s="4">
        <v>100</v>
      </c>
      <c r="H523" s="1" t="s">
        <v>16</v>
      </c>
      <c r="I523" s="1" t="s">
        <v>27</v>
      </c>
      <c r="J523" s="7" t="s">
        <v>14</v>
      </c>
      <c r="K523" s="7" t="str">
        <f t="shared" si="181"/>
        <v>.</v>
      </c>
      <c r="L523" s="7" t="str">
        <f t="shared" si="182"/>
        <v>.</v>
      </c>
      <c r="M523" s="7" t="s">
        <v>14</v>
      </c>
      <c r="N523" s="1">
        <v>0</v>
      </c>
      <c r="O523" s="1">
        <v>0</v>
      </c>
      <c r="P523" s="1">
        <v>0</v>
      </c>
      <c r="Q523" s="1">
        <v>71.108612413793097</v>
      </c>
      <c r="R523" s="1">
        <v>4782.0541848275861</v>
      </c>
      <c r="S523" s="15">
        <f t="shared" si="183"/>
        <v>44.29</v>
      </c>
      <c r="T523" s="7">
        <f t="shared" si="184"/>
        <v>109.39</v>
      </c>
      <c r="U523">
        <f t="shared" si="185"/>
        <v>0</v>
      </c>
      <c r="V523">
        <f t="shared" si="186"/>
        <v>0</v>
      </c>
      <c r="W523">
        <f t="shared" si="187"/>
        <v>44.29</v>
      </c>
      <c r="X523">
        <f t="shared" si="188"/>
        <v>109.39</v>
      </c>
      <c r="Y523">
        <f t="shared" si="175"/>
        <v>639.97751172413791</v>
      </c>
      <c r="Z523">
        <f t="shared" si="176"/>
        <v>853.30334896551722</v>
      </c>
      <c r="AA523">
        <f t="shared" si="177"/>
        <v>1066.6291862068965</v>
      </c>
      <c r="AB523">
        <f t="shared" si="178"/>
        <v>1578.0778809931035</v>
      </c>
      <c r="AC523">
        <f t="shared" si="179"/>
        <v>2104.1038413241381</v>
      </c>
      <c r="AD523">
        <f t="shared" si="180"/>
        <v>2630.1298016551727</v>
      </c>
      <c r="AE523">
        <f t="shared" si="189"/>
        <v>553.68751172413795</v>
      </c>
      <c r="AF523">
        <f t="shared" si="190"/>
        <v>767.01334896551725</v>
      </c>
      <c r="AG523">
        <f t="shared" si="191"/>
        <v>980.33918620689656</v>
      </c>
      <c r="AH523">
        <f t="shared" si="192"/>
        <v>1364.9478809931034</v>
      </c>
      <c r="AI523">
        <f t="shared" si="193"/>
        <v>1890.973841324138</v>
      </c>
      <c r="AJ523">
        <f t="shared" si="194"/>
        <v>2416.9998016551726</v>
      </c>
      <c r="AO523" t="e">
        <f>_xlfn.CONCAT(A523," ",B523," ",C523," ",#REF!," ",E523," ",F523," ",G523," ",H523," ",I523," ",N523," ",O523," ",P523," ",Q523," ",R523," ",AE523," ",AF523," ",AG523," ",AH523," ",AI523," ",AJ523)</f>
        <v>#REF!</v>
      </c>
    </row>
    <row r="524" spans="1:41" x14ac:dyDescent="0.35">
      <c r="A524" s="1" t="s">
        <v>19</v>
      </c>
      <c r="B524" s="1">
        <v>2021</v>
      </c>
      <c r="C524" s="1">
        <v>9</v>
      </c>
      <c r="D524" s="5">
        <v>203</v>
      </c>
      <c r="E524" s="5">
        <v>2</v>
      </c>
      <c r="F524" s="5">
        <v>8</v>
      </c>
      <c r="G524" s="4">
        <v>160</v>
      </c>
      <c r="H524" s="1" t="s">
        <v>16</v>
      </c>
      <c r="I524" s="1" t="s">
        <v>28</v>
      </c>
      <c r="J524" s="7" t="s">
        <v>14</v>
      </c>
      <c r="K524" s="7" t="str">
        <f t="shared" si="181"/>
        <v>.</v>
      </c>
      <c r="L524" s="7" t="str">
        <f t="shared" si="182"/>
        <v>.</v>
      </c>
      <c r="M524" s="7" t="s">
        <v>14</v>
      </c>
      <c r="N524" s="1">
        <v>0</v>
      </c>
      <c r="O524" s="1">
        <v>0</v>
      </c>
      <c r="P524" s="1">
        <v>0</v>
      </c>
      <c r="Q524" s="1">
        <v>78.012808039408881</v>
      </c>
      <c r="R524" s="1">
        <v>5246.3613406502473</v>
      </c>
      <c r="S524" s="15">
        <f t="shared" si="183"/>
        <v>70.86</v>
      </c>
      <c r="T524" s="7">
        <f t="shared" si="184"/>
        <v>175.02</v>
      </c>
      <c r="U524">
        <f t="shared" si="185"/>
        <v>17.875</v>
      </c>
      <c r="V524">
        <f t="shared" si="186"/>
        <v>44.15</v>
      </c>
      <c r="W524">
        <f t="shared" si="187"/>
        <v>88.734999999999999</v>
      </c>
      <c r="X524">
        <f t="shared" si="188"/>
        <v>219.17000000000002</v>
      </c>
      <c r="Y524">
        <f t="shared" si="175"/>
        <v>702.11527235467997</v>
      </c>
      <c r="Z524">
        <f t="shared" si="176"/>
        <v>936.15369647290663</v>
      </c>
      <c r="AA524">
        <f t="shared" si="177"/>
        <v>1170.1921205911333</v>
      </c>
      <c r="AB524">
        <f t="shared" si="178"/>
        <v>1731.2992424145816</v>
      </c>
      <c r="AC524">
        <f t="shared" si="179"/>
        <v>2308.3989898861087</v>
      </c>
      <c r="AD524">
        <f t="shared" si="180"/>
        <v>2885.4987373576364</v>
      </c>
      <c r="AE524">
        <f t="shared" si="189"/>
        <v>615.82527235468001</v>
      </c>
      <c r="AF524">
        <f t="shared" si="190"/>
        <v>849.86369647290667</v>
      </c>
      <c r="AG524">
        <f t="shared" si="191"/>
        <v>1083.9021205911333</v>
      </c>
      <c r="AH524">
        <f t="shared" si="192"/>
        <v>1518.1692424145817</v>
      </c>
      <c r="AI524">
        <f t="shared" si="193"/>
        <v>2095.2689898861086</v>
      </c>
      <c r="AJ524">
        <f t="shared" si="194"/>
        <v>2672.3687373576363</v>
      </c>
      <c r="AO524" t="e">
        <f>_xlfn.CONCAT(A524," ",B524," ",C524," ",#REF!," ",E524," ",F524," ",G524," ",H524," ",I524," ",N524," ",O524," ",P524," ",Q524," ",R524," ",AE524," ",AF524," ",AG524," ",AH524," ",AI524," ",AJ524)</f>
        <v>#REF!</v>
      </c>
    </row>
    <row r="525" spans="1:41" x14ac:dyDescent="0.35">
      <c r="A525" s="1" t="s">
        <v>19</v>
      </c>
      <c r="B525" s="1">
        <v>2021</v>
      </c>
      <c r="C525" s="1">
        <v>9</v>
      </c>
      <c r="D525" s="5">
        <v>204</v>
      </c>
      <c r="E525" s="5">
        <v>2</v>
      </c>
      <c r="F525" s="5">
        <v>7</v>
      </c>
      <c r="G525" s="4">
        <v>160</v>
      </c>
      <c r="H525" s="1" t="s">
        <v>16</v>
      </c>
      <c r="I525" s="1" t="s">
        <v>30</v>
      </c>
      <c r="J525" s="7" t="s">
        <v>14</v>
      </c>
      <c r="K525" s="7" t="str">
        <f t="shared" si="181"/>
        <v>.</v>
      </c>
      <c r="L525" s="7" t="str">
        <f t="shared" si="182"/>
        <v>.</v>
      </c>
      <c r="M525" s="7" t="s">
        <v>16</v>
      </c>
      <c r="N525" s="1">
        <v>0</v>
      </c>
      <c r="O525" s="1">
        <v>0</v>
      </c>
      <c r="P525" s="1">
        <v>0</v>
      </c>
      <c r="Q525" s="1">
        <v>81.437429911330042</v>
      </c>
      <c r="R525" s="1">
        <v>5476.6671615369451</v>
      </c>
      <c r="S525" s="15">
        <f t="shared" si="183"/>
        <v>70.86</v>
      </c>
      <c r="T525" s="7">
        <f t="shared" si="184"/>
        <v>175.02</v>
      </c>
      <c r="U525">
        <f t="shared" si="185"/>
        <v>0</v>
      </c>
      <c r="V525">
        <f t="shared" si="186"/>
        <v>0</v>
      </c>
      <c r="W525">
        <f t="shared" si="187"/>
        <v>70.86</v>
      </c>
      <c r="X525">
        <f t="shared" si="188"/>
        <v>175.02</v>
      </c>
      <c r="Y525">
        <f t="shared" si="175"/>
        <v>732.93686920197035</v>
      </c>
      <c r="Z525">
        <f t="shared" si="176"/>
        <v>977.24915893596051</v>
      </c>
      <c r="AA525">
        <f t="shared" si="177"/>
        <v>1221.5614486699506</v>
      </c>
      <c r="AB525">
        <f t="shared" si="178"/>
        <v>1807.300163307192</v>
      </c>
      <c r="AC525">
        <f t="shared" si="179"/>
        <v>2409.7335510762559</v>
      </c>
      <c r="AD525">
        <f t="shared" si="180"/>
        <v>3012.1669388453201</v>
      </c>
      <c r="AE525">
        <f t="shared" si="189"/>
        <v>646.64686920197039</v>
      </c>
      <c r="AF525">
        <f t="shared" si="190"/>
        <v>890.95915893596055</v>
      </c>
      <c r="AG525">
        <f t="shared" si="191"/>
        <v>1135.2714486699506</v>
      </c>
      <c r="AH525">
        <f t="shared" si="192"/>
        <v>1594.1701633071921</v>
      </c>
      <c r="AI525">
        <f t="shared" si="193"/>
        <v>2196.6035510762558</v>
      </c>
      <c r="AJ525">
        <f t="shared" si="194"/>
        <v>2799.03693884532</v>
      </c>
      <c r="AO525" t="e">
        <f>_xlfn.CONCAT(A525," ",B525," ",C525," ",#REF!," ",E525," ",F525," ",G525," ",H525," ",I525," ",N525," ",O525," ",P525," ",Q525," ",R525," ",AE525," ",AF525," ",AG525," ",AH525," ",AI525," ",AJ525)</f>
        <v>#REF!</v>
      </c>
    </row>
    <row r="526" spans="1:41" x14ac:dyDescent="0.35">
      <c r="A526" s="1" t="s">
        <v>19</v>
      </c>
      <c r="B526" s="1">
        <v>2021</v>
      </c>
      <c r="C526" s="1">
        <v>9</v>
      </c>
      <c r="D526" s="5">
        <v>205</v>
      </c>
      <c r="E526" s="5">
        <v>2</v>
      </c>
      <c r="F526" s="5">
        <v>6</v>
      </c>
      <c r="G526" s="4">
        <v>160</v>
      </c>
      <c r="H526" s="1" t="s">
        <v>16</v>
      </c>
      <c r="I526" s="1" t="s">
        <v>29</v>
      </c>
      <c r="J526" s="7" t="s">
        <v>14</v>
      </c>
      <c r="K526" s="7" t="str">
        <f t="shared" si="181"/>
        <v>.</v>
      </c>
      <c r="L526" s="7" t="str">
        <f t="shared" si="182"/>
        <v>.</v>
      </c>
      <c r="M526" s="7" t="s">
        <v>14</v>
      </c>
      <c r="N526" s="1">
        <v>0</v>
      </c>
      <c r="O526" s="1">
        <v>0</v>
      </c>
      <c r="P526" s="1">
        <v>0</v>
      </c>
      <c r="Q526" s="1">
        <v>81.700325359605898</v>
      </c>
      <c r="R526" s="1">
        <v>5494.3468804334971</v>
      </c>
      <c r="S526" s="15">
        <f t="shared" si="183"/>
        <v>70.86</v>
      </c>
      <c r="T526" s="7">
        <f t="shared" si="184"/>
        <v>175.02</v>
      </c>
      <c r="U526">
        <f t="shared" si="185"/>
        <v>42</v>
      </c>
      <c r="V526">
        <f t="shared" si="186"/>
        <v>103.74</v>
      </c>
      <c r="W526">
        <f t="shared" si="187"/>
        <v>112.86</v>
      </c>
      <c r="X526">
        <f t="shared" si="188"/>
        <v>278.76</v>
      </c>
      <c r="Y526">
        <f t="shared" si="175"/>
        <v>735.30292823645311</v>
      </c>
      <c r="Z526">
        <f t="shared" si="176"/>
        <v>980.40390431527078</v>
      </c>
      <c r="AA526">
        <f t="shared" si="177"/>
        <v>1225.5048803940886</v>
      </c>
      <c r="AB526">
        <f t="shared" si="178"/>
        <v>1813.134470543054</v>
      </c>
      <c r="AC526">
        <f t="shared" si="179"/>
        <v>2417.5126273907385</v>
      </c>
      <c r="AD526">
        <f t="shared" si="180"/>
        <v>3021.8907842384237</v>
      </c>
      <c r="AE526">
        <f t="shared" si="189"/>
        <v>649.01292823645315</v>
      </c>
      <c r="AF526">
        <f t="shared" si="190"/>
        <v>894.11390431527082</v>
      </c>
      <c r="AG526">
        <f t="shared" si="191"/>
        <v>1139.2148803940886</v>
      </c>
      <c r="AH526">
        <f t="shared" si="192"/>
        <v>1600.0044705430541</v>
      </c>
      <c r="AI526">
        <f t="shared" si="193"/>
        <v>2204.3826273907384</v>
      </c>
      <c r="AJ526">
        <f t="shared" si="194"/>
        <v>2808.7607842384236</v>
      </c>
      <c r="AO526" t="e">
        <f>_xlfn.CONCAT(A526," ",B526," ",C526," ",#REF!," ",E526," ",F526," ",G526," ",H526," ",I526," ",N526," ",O526," ",P526," ",Q526," ",R526," ",AE526," ",AF526," ",AG526," ",AH526," ",AI526," ",AJ526)</f>
        <v>#REF!</v>
      </c>
    </row>
    <row r="527" spans="1:41" x14ac:dyDescent="0.35">
      <c r="A527" s="1" t="s">
        <v>19</v>
      </c>
      <c r="B527" s="1">
        <v>2021</v>
      </c>
      <c r="C527" s="1">
        <v>9</v>
      </c>
      <c r="D527" s="5">
        <v>206</v>
      </c>
      <c r="E527" s="5">
        <v>2</v>
      </c>
      <c r="F527" s="5">
        <v>2</v>
      </c>
      <c r="G527" s="4">
        <v>100</v>
      </c>
      <c r="H527" s="1" t="s">
        <v>16</v>
      </c>
      <c r="I527" s="1" t="s">
        <v>29</v>
      </c>
      <c r="J527" s="7" t="s">
        <v>14</v>
      </c>
      <c r="K527" s="7" t="str">
        <f t="shared" si="181"/>
        <v>.</v>
      </c>
      <c r="L527" s="7" t="str">
        <f t="shared" si="182"/>
        <v>.</v>
      </c>
      <c r="M527" s="7" t="s">
        <v>14</v>
      </c>
      <c r="N527" s="1">
        <v>0</v>
      </c>
      <c r="O527" s="1">
        <v>0</v>
      </c>
      <c r="P527" s="1">
        <v>0</v>
      </c>
      <c r="Q527" s="1">
        <v>68.321306482758629</v>
      </c>
      <c r="R527" s="1">
        <v>4594.6078609655178</v>
      </c>
      <c r="S527" s="15">
        <f t="shared" si="183"/>
        <v>44.29</v>
      </c>
      <c r="T527" s="7">
        <f t="shared" si="184"/>
        <v>109.39</v>
      </c>
      <c r="U527">
        <f t="shared" si="185"/>
        <v>42</v>
      </c>
      <c r="V527">
        <f t="shared" si="186"/>
        <v>103.74</v>
      </c>
      <c r="W527">
        <f t="shared" si="187"/>
        <v>86.289999999999992</v>
      </c>
      <c r="X527">
        <f t="shared" si="188"/>
        <v>213.13</v>
      </c>
      <c r="Y527">
        <f t="shared" si="175"/>
        <v>614.89175834482762</v>
      </c>
      <c r="Z527">
        <f t="shared" si="176"/>
        <v>819.8556777931035</v>
      </c>
      <c r="AA527">
        <f t="shared" si="177"/>
        <v>1024.8195972413794</v>
      </c>
      <c r="AB527">
        <f t="shared" si="178"/>
        <v>1516.220594118621</v>
      </c>
      <c r="AC527">
        <f t="shared" si="179"/>
        <v>2021.627458824828</v>
      </c>
      <c r="AD527">
        <f t="shared" si="180"/>
        <v>2527.0343235310352</v>
      </c>
      <c r="AE527">
        <f t="shared" si="189"/>
        <v>528.60175834482766</v>
      </c>
      <c r="AF527">
        <f t="shared" si="190"/>
        <v>733.56567779310353</v>
      </c>
      <c r="AG527">
        <f t="shared" si="191"/>
        <v>938.52959724137941</v>
      </c>
      <c r="AH527">
        <f t="shared" si="192"/>
        <v>1303.0905941186211</v>
      </c>
      <c r="AI527">
        <f t="shared" si="193"/>
        <v>1808.4974588248278</v>
      </c>
      <c r="AJ527">
        <f t="shared" si="194"/>
        <v>2313.9043235310351</v>
      </c>
      <c r="AO527" t="e">
        <f>_xlfn.CONCAT(A527," ",B527," ",C527," ",#REF!," ",E527," ",F527," ",G527," ",H527," ",I527," ",N527," ",O527," ",P527," ",Q527," ",R527," ",AE527," ",AF527," ",AG527," ",AH527," ",AI527," ",AJ527)</f>
        <v>#REF!</v>
      </c>
    </row>
    <row r="528" spans="1:41" x14ac:dyDescent="0.35">
      <c r="A528" s="1" t="s">
        <v>19</v>
      </c>
      <c r="B528" s="1">
        <v>2021</v>
      </c>
      <c r="C528" s="1">
        <v>9</v>
      </c>
      <c r="D528" s="5">
        <v>207</v>
      </c>
      <c r="E528" s="5">
        <v>2</v>
      </c>
      <c r="F528" s="5">
        <v>4</v>
      </c>
      <c r="G528" s="4">
        <v>100</v>
      </c>
      <c r="H528" s="1" t="s">
        <v>16</v>
      </c>
      <c r="I528" s="1" t="s">
        <v>28</v>
      </c>
      <c r="J528" s="7" t="s">
        <v>14</v>
      </c>
      <c r="K528" s="7" t="str">
        <f t="shared" si="181"/>
        <v>.</v>
      </c>
      <c r="L528" s="7" t="str">
        <f t="shared" si="182"/>
        <v>.</v>
      </c>
      <c r="M528" s="7" t="s">
        <v>14</v>
      </c>
      <c r="N528" s="1">
        <v>0</v>
      </c>
      <c r="O528" s="1">
        <v>0</v>
      </c>
      <c r="P528" s="1">
        <v>0</v>
      </c>
      <c r="Q528" s="1">
        <v>74.020432709359596</v>
      </c>
      <c r="R528" s="1">
        <v>4977.8740997044324</v>
      </c>
      <c r="S528" s="15">
        <f t="shared" si="183"/>
        <v>44.29</v>
      </c>
      <c r="T528" s="7">
        <f t="shared" si="184"/>
        <v>109.39</v>
      </c>
      <c r="U528">
        <f t="shared" si="185"/>
        <v>17.875</v>
      </c>
      <c r="V528">
        <f t="shared" si="186"/>
        <v>44.15</v>
      </c>
      <c r="W528">
        <f t="shared" si="187"/>
        <v>62.164999999999999</v>
      </c>
      <c r="X528">
        <f t="shared" si="188"/>
        <v>153.54</v>
      </c>
      <c r="Y528">
        <f t="shared" si="175"/>
        <v>666.1838943842364</v>
      </c>
      <c r="Z528">
        <f t="shared" si="176"/>
        <v>888.24519251231516</v>
      </c>
      <c r="AA528">
        <f t="shared" si="177"/>
        <v>1110.306490640394</v>
      </c>
      <c r="AB528">
        <f t="shared" si="178"/>
        <v>1642.6984529024628</v>
      </c>
      <c r="AC528">
        <f t="shared" si="179"/>
        <v>2190.2646038699504</v>
      </c>
      <c r="AD528">
        <f t="shared" si="180"/>
        <v>2737.8307548374382</v>
      </c>
      <c r="AE528">
        <f t="shared" si="189"/>
        <v>579.89389438423643</v>
      </c>
      <c r="AF528">
        <f t="shared" si="190"/>
        <v>801.95519251231519</v>
      </c>
      <c r="AG528">
        <f t="shared" si="191"/>
        <v>1024.0164906403941</v>
      </c>
      <c r="AH528">
        <f t="shared" si="192"/>
        <v>1429.5684529024629</v>
      </c>
      <c r="AI528">
        <f t="shared" si="193"/>
        <v>1977.1346038699503</v>
      </c>
      <c r="AJ528">
        <f t="shared" si="194"/>
        <v>2524.7007548374381</v>
      </c>
      <c r="AO528" t="e">
        <f>_xlfn.CONCAT(A528," ",B528," ",C528," ",#REF!," ",E528," ",F528," ",G528," ",H528," ",I528," ",N528," ",O528," ",P528," ",Q528," ",R528," ",AE528," ",AF528," ",AG528," ",AH528," ",AI528," ",AJ528)</f>
        <v>#REF!</v>
      </c>
    </row>
    <row r="529" spans="1:41" x14ac:dyDescent="0.35">
      <c r="A529" s="1" t="s">
        <v>19</v>
      </c>
      <c r="B529" s="1">
        <v>2021</v>
      </c>
      <c r="C529" s="1">
        <v>9</v>
      </c>
      <c r="D529" s="5">
        <v>208</v>
      </c>
      <c r="E529" s="5">
        <v>2</v>
      </c>
      <c r="F529" s="5">
        <v>3</v>
      </c>
      <c r="G529" s="4">
        <v>100</v>
      </c>
      <c r="H529" s="1" t="s">
        <v>16</v>
      </c>
      <c r="I529" s="1" t="s">
        <v>30</v>
      </c>
      <c r="J529" s="7" t="s">
        <v>14</v>
      </c>
      <c r="K529" s="7" t="str">
        <f t="shared" si="181"/>
        <v>.</v>
      </c>
      <c r="L529" s="7" t="str">
        <f t="shared" si="182"/>
        <v>.</v>
      </c>
      <c r="M529" s="7" t="s">
        <v>16</v>
      </c>
      <c r="N529" s="1">
        <v>0</v>
      </c>
      <c r="O529" s="1">
        <v>0</v>
      </c>
      <c r="P529" s="1">
        <v>0</v>
      </c>
      <c r="Q529" s="1">
        <v>74.045877280788176</v>
      </c>
      <c r="R529" s="1">
        <v>4979.5852471330045</v>
      </c>
      <c r="S529" s="15">
        <f t="shared" si="183"/>
        <v>44.29</v>
      </c>
      <c r="T529" s="7">
        <f t="shared" si="184"/>
        <v>109.39</v>
      </c>
      <c r="U529">
        <f t="shared" si="185"/>
        <v>0</v>
      </c>
      <c r="V529">
        <f t="shared" si="186"/>
        <v>0</v>
      </c>
      <c r="W529">
        <f t="shared" si="187"/>
        <v>44.29</v>
      </c>
      <c r="X529">
        <f t="shared" si="188"/>
        <v>109.39</v>
      </c>
      <c r="Y529">
        <f t="shared" si="175"/>
        <v>666.41289552709361</v>
      </c>
      <c r="Z529">
        <f t="shared" si="176"/>
        <v>888.55052736945811</v>
      </c>
      <c r="AA529">
        <f t="shared" si="177"/>
        <v>1110.6881592118227</v>
      </c>
      <c r="AB529">
        <f t="shared" si="178"/>
        <v>1643.2631315538915</v>
      </c>
      <c r="AC529">
        <f t="shared" si="179"/>
        <v>2191.0175087385219</v>
      </c>
      <c r="AD529">
        <f t="shared" si="180"/>
        <v>2738.7718859231527</v>
      </c>
      <c r="AE529">
        <f t="shared" si="189"/>
        <v>580.12289552709365</v>
      </c>
      <c r="AF529">
        <f t="shared" si="190"/>
        <v>802.26052736945815</v>
      </c>
      <c r="AG529">
        <f t="shared" si="191"/>
        <v>1024.3981592118228</v>
      </c>
      <c r="AH529">
        <f t="shared" si="192"/>
        <v>1430.1331315538914</v>
      </c>
      <c r="AI529">
        <f t="shared" si="193"/>
        <v>1977.8875087385218</v>
      </c>
      <c r="AJ529">
        <f t="shared" si="194"/>
        <v>2525.6418859231526</v>
      </c>
      <c r="AO529" t="e">
        <f>_xlfn.CONCAT(A529," ",B529," ",C529," ",#REF!," ",E529," ",F529," ",G529," ",H529," ",I529," ",N529," ",O529," ",P529," ",Q529," ",R529," ",AE529," ",AF529," ",AG529," ",AH529," ",AI529," ",AJ529)</f>
        <v>#REF!</v>
      </c>
    </row>
    <row r="530" spans="1:41" x14ac:dyDescent="0.35">
      <c r="A530" s="1" t="s">
        <v>19</v>
      </c>
      <c r="B530" s="1">
        <v>2021</v>
      </c>
      <c r="C530" s="1">
        <v>9</v>
      </c>
      <c r="D530" s="5">
        <v>209</v>
      </c>
      <c r="E530" s="5">
        <v>2</v>
      </c>
      <c r="F530" s="5">
        <v>9</v>
      </c>
      <c r="G530" s="4">
        <v>100</v>
      </c>
      <c r="H530" s="1" t="s">
        <v>17</v>
      </c>
      <c r="I530" s="1" t="s">
        <v>27</v>
      </c>
      <c r="J530" s="7">
        <v>150</v>
      </c>
      <c r="K530" s="7">
        <f t="shared" si="181"/>
        <v>326.08695652173913</v>
      </c>
      <c r="L530" s="7">
        <f t="shared" si="182"/>
        <v>366.10671936758894</v>
      </c>
      <c r="M530" s="7" t="s">
        <v>14</v>
      </c>
      <c r="N530" s="1">
        <v>0</v>
      </c>
      <c r="O530" s="1">
        <v>0</v>
      </c>
      <c r="P530" s="1">
        <v>0</v>
      </c>
      <c r="Q530" s="1">
        <v>69.559812413793125</v>
      </c>
      <c r="R530" s="1">
        <v>4677.8973848275873</v>
      </c>
      <c r="S530" s="15">
        <f t="shared" si="183"/>
        <v>44.29</v>
      </c>
      <c r="T530" s="7">
        <f t="shared" si="184"/>
        <v>109.39</v>
      </c>
      <c r="U530">
        <f t="shared" si="185"/>
        <v>0</v>
      </c>
      <c r="V530">
        <f t="shared" si="186"/>
        <v>0</v>
      </c>
      <c r="W530">
        <f t="shared" si="187"/>
        <v>44.29</v>
      </c>
      <c r="X530">
        <f t="shared" si="188"/>
        <v>109.39</v>
      </c>
      <c r="Y530">
        <f t="shared" si="175"/>
        <v>626.03831172413811</v>
      </c>
      <c r="Z530">
        <f t="shared" si="176"/>
        <v>834.71774896551756</v>
      </c>
      <c r="AA530">
        <f t="shared" si="177"/>
        <v>1043.3971862068968</v>
      </c>
      <c r="AB530">
        <f t="shared" si="178"/>
        <v>1543.7061369931039</v>
      </c>
      <c r="AC530">
        <f t="shared" si="179"/>
        <v>2058.2748493241384</v>
      </c>
      <c r="AD530">
        <f t="shared" si="180"/>
        <v>2572.8435616551733</v>
      </c>
      <c r="AE530">
        <f t="shared" si="189"/>
        <v>539.74831172413815</v>
      </c>
      <c r="AF530">
        <f t="shared" si="190"/>
        <v>748.42774896551759</v>
      </c>
      <c r="AG530">
        <f t="shared" si="191"/>
        <v>957.10718620689681</v>
      </c>
      <c r="AH530">
        <f t="shared" si="192"/>
        <v>1330.5761369931038</v>
      </c>
      <c r="AI530">
        <f t="shared" si="193"/>
        <v>1845.1448493241382</v>
      </c>
      <c r="AJ530">
        <f t="shared" si="194"/>
        <v>2359.7135616551732</v>
      </c>
      <c r="AO530" t="e">
        <f>_xlfn.CONCAT(A530," ",B530," ",C530," ",#REF!," ",E530," ",F530," ",G530," ",H530," ",I530," ",N530," ",O530," ",P530," ",Q530," ",R530," ",AE530," ",AF530," ",AG530," ",AH530," ",AI530," ",AJ530)</f>
        <v>#REF!</v>
      </c>
    </row>
    <row r="531" spans="1:41" x14ac:dyDescent="0.35">
      <c r="A531" s="1" t="s">
        <v>19</v>
      </c>
      <c r="B531" s="1">
        <v>2021</v>
      </c>
      <c r="C531" s="1">
        <v>9</v>
      </c>
      <c r="D531" s="5">
        <v>210</v>
      </c>
      <c r="E531" s="5">
        <v>2</v>
      </c>
      <c r="F531" s="5">
        <v>14</v>
      </c>
      <c r="G531" s="4">
        <v>160</v>
      </c>
      <c r="H531" s="1" t="s">
        <v>17</v>
      </c>
      <c r="I531" s="1" t="s">
        <v>29</v>
      </c>
      <c r="J531" s="7">
        <v>150</v>
      </c>
      <c r="K531" s="7">
        <f t="shared" si="181"/>
        <v>326.08695652173913</v>
      </c>
      <c r="L531" s="7">
        <f t="shared" si="182"/>
        <v>366.10671936758894</v>
      </c>
      <c r="M531" s="7" t="s">
        <v>14</v>
      </c>
      <c r="N531" s="1">
        <v>0</v>
      </c>
      <c r="O531" s="1">
        <v>0</v>
      </c>
      <c r="P531" s="1">
        <v>0</v>
      </c>
      <c r="Q531" s="1">
        <v>81.265268965517251</v>
      </c>
      <c r="R531" s="1">
        <v>5465.0893379310355</v>
      </c>
      <c r="S531" s="15">
        <f t="shared" si="183"/>
        <v>70.86</v>
      </c>
      <c r="T531" s="7">
        <f t="shared" si="184"/>
        <v>175.02</v>
      </c>
      <c r="U531">
        <f t="shared" si="185"/>
        <v>42</v>
      </c>
      <c r="V531">
        <f t="shared" si="186"/>
        <v>103.74</v>
      </c>
      <c r="W531">
        <f t="shared" si="187"/>
        <v>112.86</v>
      </c>
      <c r="X531">
        <f t="shared" si="188"/>
        <v>278.76</v>
      </c>
      <c r="Y531">
        <f t="shared" si="175"/>
        <v>731.3874206896553</v>
      </c>
      <c r="Z531">
        <f t="shared" si="176"/>
        <v>975.18322758620707</v>
      </c>
      <c r="AA531">
        <f t="shared" si="177"/>
        <v>1218.9790344827588</v>
      </c>
      <c r="AB531">
        <f t="shared" si="178"/>
        <v>1803.4794815172418</v>
      </c>
      <c r="AC531">
        <f t="shared" si="179"/>
        <v>2404.6393086896555</v>
      </c>
      <c r="AD531">
        <f t="shared" si="180"/>
        <v>3005.7991358620698</v>
      </c>
      <c r="AE531">
        <f t="shared" si="189"/>
        <v>645.09742068965534</v>
      </c>
      <c r="AF531">
        <f t="shared" si="190"/>
        <v>888.8932275862071</v>
      </c>
      <c r="AG531">
        <f t="shared" si="191"/>
        <v>1132.6890344827589</v>
      </c>
      <c r="AH531">
        <f t="shared" si="192"/>
        <v>1590.3494815172417</v>
      </c>
      <c r="AI531">
        <f t="shared" si="193"/>
        <v>2191.5093086896554</v>
      </c>
      <c r="AJ531">
        <f t="shared" si="194"/>
        <v>2792.6691358620697</v>
      </c>
      <c r="AO531" t="e">
        <f>_xlfn.CONCAT(A531," ",B531," ",C531," ",#REF!," ",E531," ",F531," ",G531," ",H531," ",I531," ",N531," ",O531," ",P531," ",Q531," ",R531," ",AE531," ",AF531," ",AG531," ",AH531," ",AI531," ",AJ531)</f>
        <v>#REF!</v>
      </c>
    </row>
    <row r="532" spans="1:41" x14ac:dyDescent="0.35">
      <c r="A532" s="1" t="s">
        <v>19</v>
      </c>
      <c r="B532" s="1">
        <v>2021</v>
      </c>
      <c r="C532" s="1">
        <v>9</v>
      </c>
      <c r="D532" s="5">
        <v>211</v>
      </c>
      <c r="E532" s="5">
        <v>2</v>
      </c>
      <c r="F532" s="5">
        <v>10</v>
      </c>
      <c r="G532" s="4">
        <v>100</v>
      </c>
      <c r="H532" s="1" t="s">
        <v>17</v>
      </c>
      <c r="I532" s="1" t="s">
        <v>29</v>
      </c>
      <c r="J532" s="7">
        <v>150</v>
      </c>
      <c r="K532" s="7">
        <f t="shared" si="181"/>
        <v>326.08695652173913</v>
      </c>
      <c r="L532" s="7">
        <f t="shared" si="182"/>
        <v>366.10671936758894</v>
      </c>
      <c r="M532" s="7" t="s">
        <v>14</v>
      </c>
      <c r="N532" s="1">
        <v>0</v>
      </c>
      <c r="O532" s="1">
        <v>0</v>
      </c>
      <c r="P532" s="1">
        <v>0</v>
      </c>
      <c r="Q532" s="1">
        <v>70.855978719211805</v>
      </c>
      <c r="R532" s="1">
        <v>4765.0645688669938</v>
      </c>
      <c r="S532" s="15">
        <f t="shared" si="183"/>
        <v>44.29</v>
      </c>
      <c r="T532" s="7">
        <f t="shared" si="184"/>
        <v>109.39</v>
      </c>
      <c r="U532">
        <f t="shared" si="185"/>
        <v>42</v>
      </c>
      <c r="V532">
        <f t="shared" si="186"/>
        <v>103.74</v>
      </c>
      <c r="W532">
        <f t="shared" si="187"/>
        <v>86.289999999999992</v>
      </c>
      <c r="X532">
        <f t="shared" si="188"/>
        <v>213.13</v>
      </c>
      <c r="Y532">
        <f t="shared" si="175"/>
        <v>637.7038084729063</v>
      </c>
      <c r="Z532">
        <f t="shared" si="176"/>
        <v>850.27174463054166</v>
      </c>
      <c r="AA532">
        <f t="shared" si="177"/>
        <v>1062.839680788177</v>
      </c>
      <c r="AB532">
        <f t="shared" si="178"/>
        <v>1572.4713077261081</v>
      </c>
      <c r="AC532">
        <f t="shared" si="179"/>
        <v>2096.6284103014773</v>
      </c>
      <c r="AD532">
        <f t="shared" si="180"/>
        <v>2620.785512876847</v>
      </c>
      <c r="AE532">
        <f t="shared" si="189"/>
        <v>551.41380847290634</v>
      </c>
      <c r="AF532">
        <f t="shared" si="190"/>
        <v>763.9817446305417</v>
      </c>
      <c r="AG532">
        <f t="shared" si="191"/>
        <v>976.54968078817706</v>
      </c>
      <c r="AH532">
        <f t="shared" si="192"/>
        <v>1359.341307726108</v>
      </c>
      <c r="AI532">
        <f t="shared" si="193"/>
        <v>1883.4984103014772</v>
      </c>
      <c r="AJ532">
        <f t="shared" si="194"/>
        <v>2407.6555128768468</v>
      </c>
      <c r="AO532" t="e">
        <f>_xlfn.CONCAT(A532," ",B532," ",C532," ",#REF!," ",E532," ",F532," ",G532," ",H532," ",I532," ",N532," ",O532," ",P532," ",Q532," ",R532," ",AE532," ",AF532," ",AG532," ",AH532," ",AI532," ",AJ532)</f>
        <v>#REF!</v>
      </c>
    </row>
    <row r="533" spans="1:41" x14ac:dyDescent="0.35">
      <c r="A533" s="1" t="s">
        <v>19</v>
      </c>
      <c r="B533" s="1">
        <v>2021</v>
      </c>
      <c r="C533" s="1">
        <v>9</v>
      </c>
      <c r="D533" s="5">
        <v>212</v>
      </c>
      <c r="E533" s="5">
        <v>2</v>
      </c>
      <c r="F533" s="5">
        <v>11</v>
      </c>
      <c r="G533" s="4">
        <v>100</v>
      </c>
      <c r="H533" s="1" t="s">
        <v>17</v>
      </c>
      <c r="I533" s="1" t="s">
        <v>30</v>
      </c>
      <c r="J533" s="7">
        <v>150</v>
      </c>
      <c r="K533" s="7">
        <f t="shared" si="181"/>
        <v>326.08695652173913</v>
      </c>
      <c r="L533" s="7">
        <f t="shared" si="182"/>
        <v>366.10671936758894</v>
      </c>
      <c r="M533" s="7" t="s">
        <v>16</v>
      </c>
      <c r="N533" s="1">
        <v>0</v>
      </c>
      <c r="O533" s="1">
        <v>0</v>
      </c>
      <c r="P533" s="1">
        <v>0</v>
      </c>
      <c r="Q533" s="1">
        <v>74.205678344827589</v>
      </c>
      <c r="R533" s="1">
        <v>4990.3318686896555</v>
      </c>
      <c r="S533" s="15">
        <f t="shared" si="183"/>
        <v>44.29</v>
      </c>
      <c r="T533" s="7">
        <f t="shared" si="184"/>
        <v>109.39</v>
      </c>
      <c r="U533">
        <f t="shared" si="185"/>
        <v>0</v>
      </c>
      <c r="V533">
        <f t="shared" si="186"/>
        <v>0</v>
      </c>
      <c r="W533">
        <f t="shared" si="187"/>
        <v>44.29</v>
      </c>
      <c r="X533">
        <f t="shared" si="188"/>
        <v>109.39</v>
      </c>
      <c r="Y533">
        <f t="shared" si="175"/>
        <v>667.85110510344828</v>
      </c>
      <c r="Z533">
        <f t="shared" si="176"/>
        <v>890.46814013793107</v>
      </c>
      <c r="AA533">
        <f t="shared" si="177"/>
        <v>1113.0851751724138</v>
      </c>
      <c r="AB533">
        <f t="shared" si="178"/>
        <v>1646.8095166675864</v>
      </c>
      <c r="AC533">
        <f t="shared" si="179"/>
        <v>2195.7460222234486</v>
      </c>
      <c r="AD533">
        <f t="shared" si="180"/>
        <v>2744.6825277793109</v>
      </c>
      <c r="AE533">
        <f t="shared" si="189"/>
        <v>581.56110510344831</v>
      </c>
      <c r="AF533">
        <f t="shared" si="190"/>
        <v>804.17814013793111</v>
      </c>
      <c r="AG533">
        <f t="shared" si="191"/>
        <v>1026.7951751724138</v>
      </c>
      <c r="AH533">
        <f t="shared" si="192"/>
        <v>1433.6795166675865</v>
      </c>
      <c r="AI533">
        <f t="shared" si="193"/>
        <v>1982.6160222234485</v>
      </c>
      <c r="AJ533">
        <f t="shared" si="194"/>
        <v>2531.5525277793108</v>
      </c>
      <c r="AO533" t="e">
        <f>_xlfn.CONCAT(A533," ",B533," ",C533," ",#REF!," ",E533," ",F533," ",G533," ",H533," ",I533," ",N533," ",O533," ",P533," ",Q533," ",R533," ",AE533," ",AF533," ",AG533," ",AH533," ",AI533," ",AJ533)</f>
        <v>#REF!</v>
      </c>
    </row>
    <row r="534" spans="1:41" x14ac:dyDescent="0.35">
      <c r="A534" s="1" t="s">
        <v>19</v>
      </c>
      <c r="B534" s="1">
        <v>2021</v>
      </c>
      <c r="C534" s="1">
        <v>9</v>
      </c>
      <c r="D534" s="5">
        <v>213</v>
      </c>
      <c r="E534" s="5">
        <v>2</v>
      </c>
      <c r="F534" s="5">
        <v>15</v>
      </c>
      <c r="G534" s="4">
        <v>160</v>
      </c>
      <c r="H534" s="1" t="s">
        <v>17</v>
      </c>
      <c r="I534" s="1" t="s">
        <v>30</v>
      </c>
      <c r="J534" s="7">
        <v>150</v>
      </c>
      <c r="K534" s="7">
        <f t="shared" si="181"/>
        <v>326.08695652173913</v>
      </c>
      <c r="L534" s="7">
        <f t="shared" si="182"/>
        <v>366.10671936758894</v>
      </c>
      <c r="M534" s="7" t="s">
        <v>16</v>
      </c>
      <c r="N534" s="1">
        <v>0</v>
      </c>
      <c r="O534" s="1">
        <v>0</v>
      </c>
      <c r="P534" s="1">
        <v>0</v>
      </c>
      <c r="Q534" s="1">
        <v>87.356172926108371</v>
      </c>
      <c r="R534" s="1">
        <v>5874.7026292807877</v>
      </c>
      <c r="S534" s="15">
        <f t="shared" si="183"/>
        <v>70.86</v>
      </c>
      <c r="T534" s="7">
        <f t="shared" si="184"/>
        <v>175.02</v>
      </c>
      <c r="U534">
        <f t="shared" si="185"/>
        <v>0</v>
      </c>
      <c r="V534">
        <f t="shared" si="186"/>
        <v>0</v>
      </c>
      <c r="W534">
        <f t="shared" si="187"/>
        <v>70.86</v>
      </c>
      <c r="X534">
        <f t="shared" si="188"/>
        <v>175.02</v>
      </c>
      <c r="Y534">
        <f t="shared" si="175"/>
        <v>786.20555633497531</v>
      </c>
      <c r="Z534">
        <f t="shared" si="176"/>
        <v>1048.2740751133006</v>
      </c>
      <c r="AA534">
        <f t="shared" si="177"/>
        <v>1310.3425938916255</v>
      </c>
      <c r="AB534">
        <f t="shared" si="178"/>
        <v>1938.6518676626602</v>
      </c>
      <c r="AC534">
        <f t="shared" si="179"/>
        <v>2584.8691568835466</v>
      </c>
      <c r="AD534">
        <f t="shared" si="180"/>
        <v>3231.0864461044334</v>
      </c>
      <c r="AE534">
        <f t="shared" si="189"/>
        <v>699.91555633497535</v>
      </c>
      <c r="AF534">
        <f t="shared" si="190"/>
        <v>961.98407511330061</v>
      </c>
      <c r="AG534">
        <f t="shared" si="191"/>
        <v>1224.0525938916255</v>
      </c>
      <c r="AH534">
        <f t="shared" si="192"/>
        <v>1725.52186766266</v>
      </c>
      <c r="AI534">
        <f t="shared" si="193"/>
        <v>2371.7391568835465</v>
      </c>
      <c r="AJ534">
        <f t="shared" si="194"/>
        <v>3017.9564461044333</v>
      </c>
      <c r="AO534" t="e">
        <f>_xlfn.CONCAT(A534," ",B534," ",C534," ",#REF!," ",E534," ",F534," ",G534," ",H534," ",I534," ",N534," ",O534," ",P534," ",Q534," ",R534," ",AE534," ",AF534," ",AG534," ",AH534," ",AI534," ",AJ534)</f>
        <v>#REF!</v>
      </c>
    </row>
    <row r="535" spans="1:41" x14ac:dyDescent="0.35">
      <c r="A535" s="1" t="s">
        <v>19</v>
      </c>
      <c r="B535" s="1">
        <v>2021</v>
      </c>
      <c r="C535" s="1">
        <v>9</v>
      </c>
      <c r="D535" s="5">
        <v>214</v>
      </c>
      <c r="E535" s="5">
        <v>2</v>
      </c>
      <c r="F535" s="5">
        <v>13</v>
      </c>
      <c r="G535" s="4">
        <v>160</v>
      </c>
      <c r="H535" s="1" t="s">
        <v>17</v>
      </c>
      <c r="I535" s="1" t="s">
        <v>27</v>
      </c>
      <c r="J535" s="7">
        <v>150</v>
      </c>
      <c r="K535" s="7">
        <f t="shared" si="181"/>
        <v>326.08695652173913</v>
      </c>
      <c r="L535" s="7">
        <f t="shared" si="182"/>
        <v>366.10671936758894</v>
      </c>
      <c r="M535" s="7" t="s">
        <v>14</v>
      </c>
      <c r="N535" s="1">
        <v>0</v>
      </c>
      <c r="O535" s="1">
        <v>0</v>
      </c>
      <c r="P535" s="1">
        <v>0</v>
      </c>
      <c r="Q535" s="1">
        <v>68.656806699507385</v>
      </c>
      <c r="R535" s="1">
        <v>4617.1702505418716</v>
      </c>
      <c r="S535" s="15">
        <f t="shared" si="183"/>
        <v>70.86</v>
      </c>
      <c r="T535" s="7">
        <f t="shared" si="184"/>
        <v>175.02</v>
      </c>
      <c r="U535">
        <f t="shared" si="185"/>
        <v>0</v>
      </c>
      <c r="V535">
        <f t="shared" si="186"/>
        <v>0</v>
      </c>
      <c r="W535">
        <f t="shared" si="187"/>
        <v>70.86</v>
      </c>
      <c r="X535">
        <f t="shared" si="188"/>
        <v>175.02</v>
      </c>
      <c r="Y535">
        <f t="shared" si="175"/>
        <v>617.91126029556642</v>
      </c>
      <c r="Z535">
        <f t="shared" si="176"/>
        <v>823.88168039408856</v>
      </c>
      <c r="AA535">
        <f t="shared" si="177"/>
        <v>1029.8521004926108</v>
      </c>
      <c r="AB535">
        <f t="shared" si="178"/>
        <v>1523.6661826788177</v>
      </c>
      <c r="AC535">
        <f t="shared" si="179"/>
        <v>2031.5549102384234</v>
      </c>
      <c r="AD535">
        <f t="shared" si="180"/>
        <v>2539.4436377980296</v>
      </c>
      <c r="AE535">
        <f t="shared" si="189"/>
        <v>531.62126029556646</v>
      </c>
      <c r="AF535">
        <f t="shared" si="190"/>
        <v>737.5916803940886</v>
      </c>
      <c r="AG535">
        <f t="shared" si="191"/>
        <v>943.56210049261085</v>
      </c>
      <c r="AH535">
        <f t="shared" si="192"/>
        <v>1310.5361826788176</v>
      </c>
      <c r="AI535">
        <f t="shared" si="193"/>
        <v>1818.4249102384233</v>
      </c>
      <c r="AJ535">
        <f t="shared" si="194"/>
        <v>2326.3136377980295</v>
      </c>
      <c r="AO535" t="e">
        <f>_xlfn.CONCAT(A535," ",B535," ",C535," ",#REF!," ",E535," ",F535," ",G535," ",H535," ",I535," ",N535," ",O535," ",P535," ",Q535," ",R535," ",AE535," ",AF535," ",AG535," ",AH535," ",AI535," ",AJ535)</f>
        <v>#REF!</v>
      </c>
    </row>
    <row r="536" spans="1:41" x14ac:dyDescent="0.35">
      <c r="A536" s="1" t="s">
        <v>19</v>
      </c>
      <c r="B536" s="1">
        <v>2021</v>
      </c>
      <c r="C536" s="1">
        <v>9</v>
      </c>
      <c r="D536" s="5">
        <v>215</v>
      </c>
      <c r="E536" s="5">
        <v>2</v>
      </c>
      <c r="F536" s="5">
        <v>12</v>
      </c>
      <c r="G536" s="4">
        <v>100</v>
      </c>
      <c r="H536" s="1" t="s">
        <v>17</v>
      </c>
      <c r="I536" s="1" t="s">
        <v>28</v>
      </c>
      <c r="J536" s="7">
        <v>150</v>
      </c>
      <c r="K536" s="7">
        <f t="shared" si="181"/>
        <v>326.08695652173913</v>
      </c>
      <c r="L536" s="7">
        <f t="shared" si="182"/>
        <v>366.10671936758894</v>
      </c>
      <c r="M536" s="7" t="s">
        <v>14</v>
      </c>
      <c r="N536" s="1">
        <v>0</v>
      </c>
      <c r="O536" s="1">
        <v>0</v>
      </c>
      <c r="P536" s="1">
        <v>0</v>
      </c>
      <c r="Q536" s="1">
        <v>74.906033497536953</v>
      </c>
      <c r="R536" s="1">
        <v>5037.4307527093597</v>
      </c>
      <c r="S536" s="15">
        <f t="shared" si="183"/>
        <v>44.29</v>
      </c>
      <c r="T536" s="7">
        <f t="shared" si="184"/>
        <v>109.39</v>
      </c>
      <c r="U536">
        <f t="shared" si="185"/>
        <v>17.875</v>
      </c>
      <c r="V536">
        <f t="shared" si="186"/>
        <v>44.15</v>
      </c>
      <c r="W536">
        <f t="shared" si="187"/>
        <v>62.164999999999999</v>
      </c>
      <c r="X536">
        <f t="shared" si="188"/>
        <v>153.54</v>
      </c>
      <c r="Y536">
        <f t="shared" si="175"/>
        <v>674.15430147783263</v>
      </c>
      <c r="Z536">
        <f t="shared" si="176"/>
        <v>898.87240197044343</v>
      </c>
      <c r="AA536">
        <f t="shared" si="177"/>
        <v>1123.5905024630542</v>
      </c>
      <c r="AB536">
        <f t="shared" si="178"/>
        <v>1662.3521483940888</v>
      </c>
      <c r="AC536">
        <f t="shared" si="179"/>
        <v>2216.4695311921182</v>
      </c>
      <c r="AD536">
        <f t="shared" si="180"/>
        <v>2770.5869139901479</v>
      </c>
      <c r="AE536">
        <f t="shared" si="189"/>
        <v>587.86430147783267</v>
      </c>
      <c r="AF536">
        <f t="shared" si="190"/>
        <v>812.58240197044347</v>
      </c>
      <c r="AG536">
        <f t="shared" si="191"/>
        <v>1037.3005024630543</v>
      </c>
      <c r="AH536">
        <f t="shared" si="192"/>
        <v>1449.2221483940889</v>
      </c>
      <c r="AI536">
        <f t="shared" si="193"/>
        <v>2003.3395311921181</v>
      </c>
      <c r="AJ536">
        <f t="shared" si="194"/>
        <v>2557.4569139901478</v>
      </c>
      <c r="AO536" t="e">
        <f>_xlfn.CONCAT(A536," ",B536," ",C536," ",#REF!," ",E536," ",F536," ",G536," ",H536," ",I536," ",N536," ",O536," ",P536," ",Q536," ",R536," ",AE536," ",AF536," ",AG536," ",AH536," ",AI536," ",AJ536)</f>
        <v>#REF!</v>
      </c>
    </row>
    <row r="537" spans="1:41" x14ac:dyDescent="0.35">
      <c r="A537" s="1" t="s">
        <v>19</v>
      </c>
      <c r="B537" s="1">
        <v>2021</v>
      </c>
      <c r="C537" s="1">
        <v>9</v>
      </c>
      <c r="D537" s="5">
        <v>216</v>
      </c>
      <c r="E537" s="5">
        <v>2</v>
      </c>
      <c r="F537" s="5">
        <v>16</v>
      </c>
      <c r="G537" s="4">
        <v>160</v>
      </c>
      <c r="H537" s="1" t="s">
        <v>17</v>
      </c>
      <c r="I537" s="1" t="s">
        <v>28</v>
      </c>
      <c r="J537" s="7">
        <v>150</v>
      </c>
      <c r="K537" s="7">
        <f t="shared" si="181"/>
        <v>326.08695652173913</v>
      </c>
      <c r="L537" s="7">
        <f t="shared" si="182"/>
        <v>366.10671936758894</v>
      </c>
      <c r="M537" s="7" t="s">
        <v>14</v>
      </c>
      <c r="N537" s="1">
        <v>0</v>
      </c>
      <c r="O537" s="1">
        <v>0</v>
      </c>
      <c r="P537" s="1">
        <v>0</v>
      </c>
      <c r="Q537" s="1">
        <v>77.575481852216768</v>
      </c>
      <c r="R537" s="1">
        <v>5216.9511545615778</v>
      </c>
      <c r="S537" s="15">
        <f t="shared" si="183"/>
        <v>70.86</v>
      </c>
      <c r="T537" s="7">
        <f t="shared" si="184"/>
        <v>175.02</v>
      </c>
      <c r="U537">
        <f t="shared" si="185"/>
        <v>17.875</v>
      </c>
      <c r="V537">
        <f t="shared" si="186"/>
        <v>44.15</v>
      </c>
      <c r="W537">
        <f t="shared" si="187"/>
        <v>88.734999999999999</v>
      </c>
      <c r="X537">
        <f t="shared" si="188"/>
        <v>219.17000000000002</v>
      </c>
      <c r="Y537">
        <f t="shared" si="175"/>
        <v>698.17933666995089</v>
      </c>
      <c r="Z537">
        <f t="shared" si="176"/>
        <v>930.90578222660122</v>
      </c>
      <c r="AA537">
        <f t="shared" si="177"/>
        <v>1163.6322277832514</v>
      </c>
      <c r="AB537">
        <f t="shared" si="178"/>
        <v>1721.5938810053208</v>
      </c>
      <c r="AC537">
        <f t="shared" si="179"/>
        <v>2295.4585080070942</v>
      </c>
      <c r="AD537">
        <f t="shared" si="180"/>
        <v>2869.3231350088681</v>
      </c>
      <c r="AE537">
        <f t="shared" si="189"/>
        <v>611.88933666995092</v>
      </c>
      <c r="AF537">
        <f t="shared" si="190"/>
        <v>844.61578222660125</v>
      </c>
      <c r="AG537">
        <f t="shared" si="191"/>
        <v>1077.3422277832515</v>
      </c>
      <c r="AH537">
        <f t="shared" si="192"/>
        <v>1508.4638810053207</v>
      </c>
      <c r="AI537">
        <f t="shared" si="193"/>
        <v>2082.3285080070941</v>
      </c>
      <c r="AJ537">
        <f t="shared" si="194"/>
        <v>2656.193135008868</v>
      </c>
      <c r="AO537" t="e">
        <f>_xlfn.CONCAT(A537," ",B537," ",C537," ",#REF!," ",E537," ",F537," ",G537," ",H537," ",I537," ",N537," ",O537," ",P537," ",Q537," ",R537," ",AE537," ",AF537," ",AG537," ",AH537," ",AI537," ",AJ537)</f>
        <v>#REF!</v>
      </c>
    </row>
    <row r="538" spans="1:41" x14ac:dyDescent="0.35">
      <c r="A538" s="1" t="s">
        <v>19</v>
      </c>
      <c r="B538" s="1">
        <v>2021</v>
      </c>
      <c r="C538" s="1">
        <v>9</v>
      </c>
      <c r="D538" s="5">
        <v>301</v>
      </c>
      <c r="E538" s="5">
        <v>3</v>
      </c>
      <c r="F538" s="5">
        <v>3</v>
      </c>
      <c r="G538" s="4">
        <v>100</v>
      </c>
      <c r="H538" s="1" t="s">
        <v>16</v>
      </c>
      <c r="I538" s="1" t="s">
        <v>30</v>
      </c>
      <c r="J538" s="7" t="s">
        <v>14</v>
      </c>
      <c r="K538" s="7" t="str">
        <f t="shared" si="181"/>
        <v>.</v>
      </c>
      <c r="L538" s="7" t="str">
        <f t="shared" si="182"/>
        <v>.</v>
      </c>
      <c r="M538" s="7" t="s">
        <v>16</v>
      </c>
      <c r="N538" s="1">
        <v>0</v>
      </c>
      <c r="O538" s="1">
        <v>0</v>
      </c>
      <c r="P538" s="1">
        <v>0</v>
      </c>
      <c r="Q538" s="1">
        <v>71.903154443349749</v>
      </c>
      <c r="R538" s="1">
        <v>4835.4871363152706</v>
      </c>
      <c r="S538" s="15">
        <f t="shared" si="183"/>
        <v>44.29</v>
      </c>
      <c r="T538" s="7">
        <f t="shared" si="184"/>
        <v>109.39</v>
      </c>
      <c r="U538">
        <f t="shared" si="185"/>
        <v>0</v>
      </c>
      <c r="V538">
        <f t="shared" si="186"/>
        <v>0</v>
      </c>
      <c r="W538">
        <f t="shared" si="187"/>
        <v>44.29</v>
      </c>
      <c r="X538">
        <f t="shared" si="188"/>
        <v>109.39</v>
      </c>
      <c r="Y538">
        <f t="shared" si="175"/>
        <v>647.12838999014775</v>
      </c>
      <c r="Z538">
        <f t="shared" si="176"/>
        <v>862.83785332019693</v>
      </c>
      <c r="AA538">
        <f t="shared" si="177"/>
        <v>1078.5473166502463</v>
      </c>
      <c r="AB538">
        <f t="shared" si="178"/>
        <v>1595.7107549840393</v>
      </c>
      <c r="AC538">
        <f t="shared" si="179"/>
        <v>2127.6143399787193</v>
      </c>
      <c r="AD538">
        <f t="shared" si="180"/>
        <v>2659.5179249733992</v>
      </c>
      <c r="AE538">
        <f t="shared" si="189"/>
        <v>560.83838999014779</v>
      </c>
      <c r="AF538">
        <f t="shared" si="190"/>
        <v>776.54785332019696</v>
      </c>
      <c r="AG538">
        <f t="shared" si="191"/>
        <v>992.25731665024637</v>
      </c>
      <c r="AH538">
        <f t="shared" si="192"/>
        <v>1382.5807549840392</v>
      </c>
      <c r="AI538">
        <f t="shared" si="193"/>
        <v>1914.4843399787192</v>
      </c>
      <c r="AJ538">
        <f t="shared" si="194"/>
        <v>2446.3879249733991</v>
      </c>
      <c r="AO538" t="e">
        <f>_xlfn.CONCAT(A538," ",B538," ",C538," ",#REF!," ",E538," ",F538," ",G538," ",H538," ",I538," ",N538," ",O538," ",P538," ",Q538," ",R538," ",AE538," ",AF538," ",AG538," ",AH538," ",AI538," ",AJ538)</f>
        <v>#REF!</v>
      </c>
    </row>
    <row r="539" spans="1:41" x14ac:dyDescent="0.35">
      <c r="A539" s="1" t="s">
        <v>19</v>
      </c>
      <c r="B539" s="1">
        <v>2021</v>
      </c>
      <c r="C539" s="1">
        <v>9</v>
      </c>
      <c r="D539" s="5">
        <v>302</v>
      </c>
      <c r="E539" s="5">
        <v>3</v>
      </c>
      <c r="F539" s="5">
        <v>6</v>
      </c>
      <c r="G539" s="4">
        <v>160</v>
      </c>
      <c r="H539" s="1" t="s">
        <v>16</v>
      </c>
      <c r="I539" s="1" t="s">
        <v>29</v>
      </c>
      <c r="J539" s="7" t="s">
        <v>14</v>
      </c>
      <c r="K539" s="7" t="str">
        <f t="shared" si="181"/>
        <v>.</v>
      </c>
      <c r="L539" s="7" t="str">
        <f t="shared" si="182"/>
        <v>.</v>
      </c>
      <c r="M539" s="7" t="s">
        <v>14</v>
      </c>
      <c r="N539" s="1">
        <v>0</v>
      </c>
      <c r="O539" s="1">
        <v>0</v>
      </c>
      <c r="P539" s="1">
        <v>0</v>
      </c>
      <c r="Q539" s="1">
        <v>72.916779192118213</v>
      </c>
      <c r="R539" s="1">
        <v>4903.6534006699494</v>
      </c>
      <c r="S539" s="15">
        <f t="shared" si="183"/>
        <v>70.86</v>
      </c>
      <c r="T539" s="7">
        <f t="shared" si="184"/>
        <v>175.02</v>
      </c>
      <c r="U539">
        <f t="shared" si="185"/>
        <v>42</v>
      </c>
      <c r="V539">
        <f t="shared" si="186"/>
        <v>103.74</v>
      </c>
      <c r="W539">
        <f t="shared" si="187"/>
        <v>112.86</v>
      </c>
      <c r="X539">
        <f t="shared" si="188"/>
        <v>278.76</v>
      </c>
      <c r="Y539">
        <f t="shared" si="175"/>
        <v>656.25101272906386</v>
      </c>
      <c r="Z539">
        <f t="shared" si="176"/>
        <v>875.00135030541855</v>
      </c>
      <c r="AA539">
        <f t="shared" si="177"/>
        <v>1093.7516878817733</v>
      </c>
      <c r="AB539">
        <f t="shared" si="178"/>
        <v>1618.2056222210833</v>
      </c>
      <c r="AC539">
        <f t="shared" si="179"/>
        <v>2157.6074962947778</v>
      </c>
      <c r="AD539">
        <f t="shared" si="180"/>
        <v>2697.0093703684724</v>
      </c>
      <c r="AE539">
        <f t="shared" si="189"/>
        <v>569.9610127290639</v>
      </c>
      <c r="AF539">
        <f t="shared" si="190"/>
        <v>788.71135030541859</v>
      </c>
      <c r="AG539">
        <f t="shared" si="191"/>
        <v>1007.4616878817733</v>
      </c>
      <c r="AH539">
        <f t="shared" si="192"/>
        <v>1405.0756222210834</v>
      </c>
      <c r="AI539">
        <f t="shared" si="193"/>
        <v>1944.4774962947777</v>
      </c>
      <c r="AJ539">
        <f t="shared" si="194"/>
        <v>2483.8793703684723</v>
      </c>
      <c r="AO539" t="e">
        <f>_xlfn.CONCAT(A539," ",B539," ",C539," ",#REF!," ",E539," ",F539," ",G539," ",H539," ",I539," ",N539," ",O539," ",P539," ",Q539," ",R539," ",AE539," ",AF539," ",AG539," ",AH539," ",AI539," ",AJ539)</f>
        <v>#REF!</v>
      </c>
    </row>
    <row r="540" spans="1:41" x14ac:dyDescent="0.35">
      <c r="A540" s="1" t="s">
        <v>19</v>
      </c>
      <c r="B540" s="1">
        <v>2021</v>
      </c>
      <c r="C540" s="1">
        <v>9</v>
      </c>
      <c r="D540" s="5">
        <v>303</v>
      </c>
      <c r="E540" s="5">
        <v>3</v>
      </c>
      <c r="F540" s="5">
        <v>1</v>
      </c>
      <c r="G540" s="4">
        <v>100</v>
      </c>
      <c r="H540" s="1" t="s">
        <v>16</v>
      </c>
      <c r="I540" s="1" t="s">
        <v>27</v>
      </c>
      <c r="J540" s="7" t="s">
        <v>14</v>
      </c>
      <c r="K540" s="7" t="str">
        <f t="shared" si="181"/>
        <v>.</v>
      </c>
      <c r="L540" s="7" t="str">
        <f t="shared" si="182"/>
        <v>.</v>
      </c>
      <c r="M540" s="7" t="s">
        <v>14</v>
      </c>
      <c r="N540" s="1">
        <v>0</v>
      </c>
      <c r="O540" s="1">
        <v>0</v>
      </c>
      <c r="P540" s="1">
        <v>0</v>
      </c>
      <c r="Q540" s="1">
        <v>85.261840551724148</v>
      </c>
      <c r="R540" s="1">
        <v>5733.858777103449</v>
      </c>
      <c r="S540" s="15">
        <f t="shared" si="183"/>
        <v>44.29</v>
      </c>
      <c r="T540" s="7">
        <f t="shared" si="184"/>
        <v>109.39</v>
      </c>
      <c r="U540">
        <f t="shared" si="185"/>
        <v>0</v>
      </c>
      <c r="V540">
        <f t="shared" si="186"/>
        <v>0</v>
      </c>
      <c r="W540">
        <f t="shared" si="187"/>
        <v>44.29</v>
      </c>
      <c r="X540">
        <f t="shared" si="188"/>
        <v>109.39</v>
      </c>
      <c r="Y540">
        <f t="shared" si="175"/>
        <v>767.35656496551735</v>
      </c>
      <c r="Z540">
        <f t="shared" si="176"/>
        <v>1023.1420866206897</v>
      </c>
      <c r="AA540">
        <f t="shared" si="177"/>
        <v>1278.9276082758622</v>
      </c>
      <c r="AB540">
        <f t="shared" si="178"/>
        <v>1892.1733964441382</v>
      </c>
      <c r="AC540">
        <f t="shared" si="179"/>
        <v>2522.8978619255176</v>
      </c>
      <c r="AD540">
        <f t="shared" si="180"/>
        <v>3153.6223274068971</v>
      </c>
      <c r="AE540">
        <f t="shared" si="189"/>
        <v>681.06656496551739</v>
      </c>
      <c r="AF540">
        <f t="shared" si="190"/>
        <v>936.85208662068976</v>
      </c>
      <c r="AG540">
        <f t="shared" si="191"/>
        <v>1192.6376082758622</v>
      </c>
      <c r="AH540">
        <f t="shared" si="192"/>
        <v>1679.0433964441381</v>
      </c>
      <c r="AI540">
        <f t="shared" si="193"/>
        <v>2309.7678619255175</v>
      </c>
      <c r="AJ540">
        <f t="shared" si="194"/>
        <v>2940.4923274068969</v>
      </c>
      <c r="AO540" t="e">
        <f>_xlfn.CONCAT(A540," ",B540," ",C540," ",#REF!," ",E540," ",F540," ",G540," ",H540," ",I540," ",N540," ",O540," ",P540," ",Q540," ",R540," ",AE540," ",AF540," ",AG540," ",AH540," ",AI540," ",AJ540)</f>
        <v>#REF!</v>
      </c>
    </row>
    <row r="541" spans="1:41" x14ac:dyDescent="0.35">
      <c r="A541" s="1" t="s">
        <v>19</v>
      </c>
      <c r="B541" s="1">
        <v>2021</v>
      </c>
      <c r="C541" s="1">
        <v>9</v>
      </c>
      <c r="D541" s="5">
        <v>304</v>
      </c>
      <c r="E541" s="5">
        <v>3</v>
      </c>
      <c r="F541" s="5">
        <v>4</v>
      </c>
      <c r="G541" s="4">
        <v>100</v>
      </c>
      <c r="H541" s="1" t="s">
        <v>16</v>
      </c>
      <c r="I541" s="1" t="s">
        <v>28</v>
      </c>
      <c r="J541" s="7" t="s">
        <v>14</v>
      </c>
      <c r="K541" s="7" t="str">
        <f t="shared" si="181"/>
        <v>.</v>
      </c>
      <c r="L541" s="7" t="str">
        <f t="shared" si="182"/>
        <v>.</v>
      </c>
      <c r="M541" s="7" t="s">
        <v>14</v>
      </c>
      <c r="N541" s="1">
        <v>0</v>
      </c>
      <c r="O541" s="1">
        <v>0</v>
      </c>
      <c r="P541" s="1">
        <v>0</v>
      </c>
      <c r="Q541" s="1">
        <v>68.763515586206893</v>
      </c>
      <c r="R541" s="1">
        <v>4624.3464231724138</v>
      </c>
      <c r="S541" s="15">
        <f t="shared" si="183"/>
        <v>44.29</v>
      </c>
      <c r="T541" s="7">
        <f t="shared" si="184"/>
        <v>109.39</v>
      </c>
      <c r="U541">
        <f t="shared" si="185"/>
        <v>17.875</v>
      </c>
      <c r="V541">
        <f t="shared" si="186"/>
        <v>44.15</v>
      </c>
      <c r="W541">
        <f t="shared" si="187"/>
        <v>62.164999999999999</v>
      </c>
      <c r="X541">
        <f t="shared" si="188"/>
        <v>153.54</v>
      </c>
      <c r="Y541">
        <f t="shared" si="175"/>
        <v>618.87164027586209</v>
      </c>
      <c r="Z541">
        <f t="shared" si="176"/>
        <v>825.16218703448271</v>
      </c>
      <c r="AA541">
        <f t="shared" si="177"/>
        <v>1031.4527337931033</v>
      </c>
      <c r="AB541">
        <f t="shared" si="178"/>
        <v>1526.0343196468966</v>
      </c>
      <c r="AC541">
        <f t="shared" si="179"/>
        <v>2034.712426195862</v>
      </c>
      <c r="AD541">
        <f t="shared" si="180"/>
        <v>2543.3905327448279</v>
      </c>
      <c r="AE541">
        <f t="shared" si="189"/>
        <v>532.58164027586213</v>
      </c>
      <c r="AF541">
        <f t="shared" si="190"/>
        <v>738.87218703448275</v>
      </c>
      <c r="AG541">
        <f t="shared" si="191"/>
        <v>945.16273379310337</v>
      </c>
      <c r="AH541">
        <f t="shared" si="192"/>
        <v>1312.9043196468965</v>
      </c>
      <c r="AI541">
        <f t="shared" si="193"/>
        <v>1821.5824261958619</v>
      </c>
      <c r="AJ541">
        <f t="shared" si="194"/>
        <v>2330.2605327448277</v>
      </c>
      <c r="AO541" t="e">
        <f>_xlfn.CONCAT(A541," ",B541," ",C541," ",#REF!," ",E541," ",F541," ",G541," ",H541," ",I541," ",N541," ",O541," ",P541," ",Q541," ",R541," ",AE541," ",AF541," ",AG541," ",AH541," ",AI541," ",AJ541)</f>
        <v>#REF!</v>
      </c>
    </row>
    <row r="542" spans="1:41" x14ac:dyDescent="0.35">
      <c r="A542" s="1" t="s">
        <v>19</v>
      </c>
      <c r="B542" s="1">
        <v>2021</v>
      </c>
      <c r="C542" s="1">
        <v>9</v>
      </c>
      <c r="D542" s="5">
        <v>305</v>
      </c>
      <c r="E542" s="5">
        <v>3</v>
      </c>
      <c r="F542" s="5">
        <v>2</v>
      </c>
      <c r="G542" s="4">
        <v>100</v>
      </c>
      <c r="H542" s="1" t="s">
        <v>16</v>
      </c>
      <c r="I542" s="1" t="s">
        <v>29</v>
      </c>
      <c r="J542" s="7" t="s">
        <v>14</v>
      </c>
      <c r="K542" s="7" t="str">
        <f t="shared" si="181"/>
        <v>.</v>
      </c>
      <c r="L542" s="7" t="str">
        <f t="shared" si="182"/>
        <v>.</v>
      </c>
      <c r="M542" s="7" t="s">
        <v>14</v>
      </c>
      <c r="N542" s="1">
        <v>0</v>
      </c>
      <c r="O542" s="1">
        <v>0</v>
      </c>
      <c r="P542" s="1">
        <v>0</v>
      </c>
      <c r="Q542" s="1">
        <v>76.274213280788175</v>
      </c>
      <c r="R542" s="1">
        <v>5129.4408431330048</v>
      </c>
      <c r="S542" s="15">
        <f t="shared" si="183"/>
        <v>44.29</v>
      </c>
      <c r="T542" s="7">
        <f t="shared" si="184"/>
        <v>109.39</v>
      </c>
      <c r="U542">
        <f t="shared" si="185"/>
        <v>42</v>
      </c>
      <c r="V542">
        <f t="shared" si="186"/>
        <v>103.74</v>
      </c>
      <c r="W542">
        <f t="shared" si="187"/>
        <v>86.289999999999992</v>
      </c>
      <c r="X542">
        <f t="shared" si="188"/>
        <v>213.13</v>
      </c>
      <c r="Y542">
        <f t="shared" si="175"/>
        <v>686.46791952709361</v>
      </c>
      <c r="Z542">
        <f t="shared" si="176"/>
        <v>915.29055936945815</v>
      </c>
      <c r="AA542">
        <f t="shared" si="177"/>
        <v>1144.1131992118226</v>
      </c>
      <c r="AB542">
        <f t="shared" si="178"/>
        <v>1692.7154782338916</v>
      </c>
      <c r="AC542">
        <f t="shared" si="179"/>
        <v>2256.9539709785222</v>
      </c>
      <c r="AD542">
        <f t="shared" si="180"/>
        <v>2821.1924637231527</v>
      </c>
      <c r="AE542">
        <f t="shared" si="189"/>
        <v>600.17791952709365</v>
      </c>
      <c r="AF542">
        <f t="shared" si="190"/>
        <v>829.00055936945819</v>
      </c>
      <c r="AG542">
        <f t="shared" si="191"/>
        <v>1057.8231992118226</v>
      </c>
      <c r="AH542">
        <f t="shared" si="192"/>
        <v>1479.5854782338915</v>
      </c>
      <c r="AI542">
        <f t="shared" si="193"/>
        <v>2043.8239709785221</v>
      </c>
      <c r="AJ542">
        <f t="shared" si="194"/>
        <v>2608.0624637231526</v>
      </c>
      <c r="AO542" t="e">
        <f>_xlfn.CONCAT(A542," ",B542," ",C542," ",#REF!," ",E542," ",F542," ",G542," ",H542," ",I542," ",N542," ",O542," ",P542," ",Q542," ",R542," ",AE542," ",AF542," ",AG542," ",AH542," ",AI542," ",AJ542)</f>
        <v>#REF!</v>
      </c>
    </row>
    <row r="543" spans="1:41" x14ac:dyDescent="0.35">
      <c r="A543" s="1" t="s">
        <v>19</v>
      </c>
      <c r="B543" s="1">
        <v>2021</v>
      </c>
      <c r="C543" s="1">
        <v>9</v>
      </c>
      <c r="D543" s="5">
        <v>306</v>
      </c>
      <c r="E543" s="5">
        <v>3</v>
      </c>
      <c r="F543" s="5">
        <v>7</v>
      </c>
      <c r="G543" s="4">
        <v>160</v>
      </c>
      <c r="H543" s="1" t="s">
        <v>16</v>
      </c>
      <c r="I543" s="1" t="s">
        <v>30</v>
      </c>
      <c r="J543" s="7" t="s">
        <v>14</v>
      </c>
      <c r="K543" s="7" t="str">
        <f t="shared" si="181"/>
        <v>.</v>
      </c>
      <c r="L543" s="7" t="str">
        <f t="shared" si="182"/>
        <v>.</v>
      </c>
      <c r="M543" s="7" t="s">
        <v>16</v>
      </c>
      <c r="N543" s="1">
        <v>0</v>
      </c>
      <c r="O543" s="1">
        <v>0</v>
      </c>
      <c r="P543" s="1">
        <v>0</v>
      </c>
      <c r="Q543" s="1">
        <v>58.813467428571435</v>
      </c>
      <c r="R543" s="1">
        <v>3955.2056845714292</v>
      </c>
      <c r="S543" s="15">
        <f t="shared" si="183"/>
        <v>70.86</v>
      </c>
      <c r="T543" s="7">
        <f t="shared" si="184"/>
        <v>175.02</v>
      </c>
      <c r="U543">
        <f t="shared" si="185"/>
        <v>0</v>
      </c>
      <c r="V543">
        <f t="shared" si="186"/>
        <v>0</v>
      </c>
      <c r="W543">
        <f t="shared" si="187"/>
        <v>70.86</v>
      </c>
      <c r="X543">
        <f t="shared" si="188"/>
        <v>175.02</v>
      </c>
      <c r="Y543">
        <f t="shared" si="175"/>
        <v>529.3212068571429</v>
      </c>
      <c r="Z543">
        <f t="shared" si="176"/>
        <v>705.7616091428572</v>
      </c>
      <c r="AA543">
        <f t="shared" si="177"/>
        <v>882.2020114285715</v>
      </c>
      <c r="AB543">
        <f t="shared" si="178"/>
        <v>1305.2178759085716</v>
      </c>
      <c r="AC543">
        <f t="shared" si="179"/>
        <v>1740.2905012114288</v>
      </c>
      <c r="AD543">
        <f t="shared" si="180"/>
        <v>2175.3631265142863</v>
      </c>
      <c r="AE543">
        <f t="shared" si="189"/>
        <v>443.03120685714293</v>
      </c>
      <c r="AF543">
        <f t="shared" si="190"/>
        <v>619.47160914285723</v>
      </c>
      <c r="AG543">
        <f t="shared" si="191"/>
        <v>795.91201142857153</v>
      </c>
      <c r="AH543">
        <f t="shared" si="192"/>
        <v>1092.0878759085717</v>
      </c>
      <c r="AI543">
        <f t="shared" si="193"/>
        <v>1527.1605012114287</v>
      </c>
      <c r="AJ543">
        <f t="shared" si="194"/>
        <v>1962.2331265142861</v>
      </c>
      <c r="AO543" t="e">
        <f>_xlfn.CONCAT(A543," ",B543," ",C543," ",#REF!," ",E543," ",F543," ",G543," ",H543," ",I543," ",N543," ",O543," ",P543," ",Q543," ",R543," ",AE543," ",AF543," ",AG543," ",AH543," ",AI543," ",AJ543)</f>
        <v>#REF!</v>
      </c>
    </row>
    <row r="544" spans="1:41" x14ac:dyDescent="0.35">
      <c r="A544" s="1" t="s">
        <v>19</v>
      </c>
      <c r="B544" s="1">
        <v>2021</v>
      </c>
      <c r="C544" s="1">
        <v>9</v>
      </c>
      <c r="D544" s="5">
        <v>307</v>
      </c>
      <c r="E544" s="5">
        <v>3</v>
      </c>
      <c r="F544" s="5">
        <v>8</v>
      </c>
      <c r="G544" s="4">
        <v>160</v>
      </c>
      <c r="H544" s="1" t="s">
        <v>16</v>
      </c>
      <c r="I544" s="1" t="s">
        <v>28</v>
      </c>
      <c r="J544" s="7" t="s">
        <v>14</v>
      </c>
      <c r="K544" s="7" t="str">
        <f t="shared" si="181"/>
        <v>.</v>
      </c>
      <c r="L544" s="7" t="str">
        <f t="shared" si="182"/>
        <v>.</v>
      </c>
      <c r="M544" s="7" t="s">
        <v>14</v>
      </c>
      <c r="N544" s="1">
        <v>0</v>
      </c>
      <c r="O544" s="1">
        <v>0</v>
      </c>
      <c r="P544" s="1">
        <v>0</v>
      </c>
      <c r="Q544" s="1">
        <v>60.098361064039416</v>
      </c>
      <c r="R544" s="1">
        <v>4041.6147815566505</v>
      </c>
      <c r="S544" s="15">
        <f t="shared" si="183"/>
        <v>70.86</v>
      </c>
      <c r="T544" s="7">
        <f t="shared" si="184"/>
        <v>175.02</v>
      </c>
      <c r="U544">
        <f t="shared" si="185"/>
        <v>17.875</v>
      </c>
      <c r="V544">
        <f t="shared" si="186"/>
        <v>44.15</v>
      </c>
      <c r="W544">
        <f t="shared" si="187"/>
        <v>88.734999999999999</v>
      </c>
      <c r="X544">
        <f t="shared" si="188"/>
        <v>219.17000000000002</v>
      </c>
      <c r="Y544">
        <f t="shared" si="175"/>
        <v>540.88524957635479</v>
      </c>
      <c r="Z544">
        <f t="shared" si="176"/>
        <v>721.18033276847302</v>
      </c>
      <c r="AA544">
        <f t="shared" si="177"/>
        <v>901.47541596059125</v>
      </c>
      <c r="AB544">
        <f t="shared" si="178"/>
        <v>1333.7328779136947</v>
      </c>
      <c r="AC544">
        <f t="shared" si="179"/>
        <v>1778.3105038849262</v>
      </c>
      <c r="AD544">
        <f t="shared" si="180"/>
        <v>2222.8881298561578</v>
      </c>
      <c r="AE544">
        <f t="shared" si="189"/>
        <v>454.59524957635483</v>
      </c>
      <c r="AF544">
        <f t="shared" si="190"/>
        <v>634.89033276847306</v>
      </c>
      <c r="AG544">
        <f t="shared" si="191"/>
        <v>815.18541596059129</v>
      </c>
      <c r="AH544">
        <f t="shared" si="192"/>
        <v>1120.6028779136946</v>
      </c>
      <c r="AI544">
        <f t="shared" si="193"/>
        <v>1565.1805038849261</v>
      </c>
      <c r="AJ544">
        <f t="shared" si="194"/>
        <v>2009.7581298561577</v>
      </c>
      <c r="AO544" t="e">
        <f>_xlfn.CONCAT(A544," ",B544," ",C544," ",#REF!," ",E544," ",F544," ",G544," ",H544," ",I544," ",N544," ",O544," ",P544," ",Q544," ",R544," ",AE544," ",AF544," ",AG544," ",AH544," ",AI544," ",AJ544)</f>
        <v>#REF!</v>
      </c>
    </row>
    <row r="545" spans="1:41" x14ac:dyDescent="0.35">
      <c r="A545" s="1" t="s">
        <v>19</v>
      </c>
      <c r="B545" s="1">
        <v>2021</v>
      </c>
      <c r="C545" s="1">
        <v>9</v>
      </c>
      <c r="D545" s="5">
        <v>308</v>
      </c>
      <c r="E545" s="5">
        <v>3</v>
      </c>
      <c r="F545" s="5">
        <v>5</v>
      </c>
      <c r="G545" s="4">
        <v>160</v>
      </c>
      <c r="H545" s="1" t="s">
        <v>16</v>
      </c>
      <c r="I545" s="1" t="s">
        <v>27</v>
      </c>
      <c r="J545" s="7" t="s">
        <v>14</v>
      </c>
      <c r="K545" s="7" t="str">
        <f t="shared" si="181"/>
        <v>.</v>
      </c>
      <c r="L545" s="7" t="str">
        <f t="shared" si="182"/>
        <v>.</v>
      </c>
      <c r="M545" s="7" t="s">
        <v>14</v>
      </c>
      <c r="N545" s="1">
        <v>0</v>
      </c>
      <c r="O545" s="1">
        <v>0</v>
      </c>
      <c r="P545" s="1">
        <v>0</v>
      </c>
      <c r="Q545" s="1">
        <v>68.702631724137945</v>
      </c>
      <c r="R545" s="1">
        <v>4620.2519834482764</v>
      </c>
      <c r="S545" s="15">
        <f t="shared" si="183"/>
        <v>70.86</v>
      </c>
      <c r="T545" s="7">
        <f t="shared" si="184"/>
        <v>175.02</v>
      </c>
      <c r="U545">
        <f t="shared" si="185"/>
        <v>0</v>
      </c>
      <c r="V545">
        <f t="shared" si="186"/>
        <v>0</v>
      </c>
      <c r="W545">
        <f t="shared" si="187"/>
        <v>70.86</v>
      </c>
      <c r="X545">
        <f t="shared" si="188"/>
        <v>175.02</v>
      </c>
      <c r="Y545">
        <f t="shared" si="175"/>
        <v>618.32368551724153</v>
      </c>
      <c r="Z545">
        <f t="shared" si="176"/>
        <v>824.43158068965533</v>
      </c>
      <c r="AA545">
        <f t="shared" si="177"/>
        <v>1030.5394758620691</v>
      </c>
      <c r="AB545">
        <f t="shared" si="178"/>
        <v>1524.6831545379314</v>
      </c>
      <c r="AC545">
        <f t="shared" si="179"/>
        <v>2032.9108727172415</v>
      </c>
      <c r="AD545">
        <f t="shared" si="180"/>
        <v>2541.1385908965522</v>
      </c>
      <c r="AE545">
        <f t="shared" si="189"/>
        <v>532.03368551724157</v>
      </c>
      <c r="AF545">
        <f t="shared" si="190"/>
        <v>738.14158068965537</v>
      </c>
      <c r="AG545">
        <f t="shared" si="191"/>
        <v>944.24947586206918</v>
      </c>
      <c r="AH545">
        <f t="shared" si="192"/>
        <v>1311.5531545379313</v>
      </c>
      <c r="AI545">
        <f t="shared" si="193"/>
        <v>1819.7808727172414</v>
      </c>
      <c r="AJ545">
        <f t="shared" si="194"/>
        <v>2328.0085908965521</v>
      </c>
      <c r="AO545" t="e">
        <f>_xlfn.CONCAT(A545," ",B545," ",C545," ",#REF!," ",E545," ",F545," ",G545," ",H545," ",I545," ",N545," ",O545," ",P545," ",Q545," ",R545," ",AE545," ",AF545," ",AG545," ",AH545," ",AI545," ",AJ545)</f>
        <v>#REF!</v>
      </c>
    </row>
    <row r="546" spans="1:41" x14ac:dyDescent="0.35">
      <c r="A546" s="1" t="s">
        <v>19</v>
      </c>
      <c r="B546" s="1">
        <v>2021</v>
      </c>
      <c r="C546" s="1">
        <v>9</v>
      </c>
      <c r="D546" s="5">
        <v>309</v>
      </c>
      <c r="E546" s="5">
        <v>3</v>
      </c>
      <c r="F546" s="5">
        <v>16</v>
      </c>
      <c r="G546" s="4">
        <v>160</v>
      </c>
      <c r="H546" s="1" t="s">
        <v>17</v>
      </c>
      <c r="I546" s="1" t="s">
        <v>28</v>
      </c>
      <c r="J546" s="7">
        <v>150</v>
      </c>
      <c r="K546" s="7">
        <f t="shared" si="181"/>
        <v>326.08695652173913</v>
      </c>
      <c r="L546" s="7">
        <f t="shared" si="182"/>
        <v>366.10671936758894</v>
      </c>
      <c r="M546" s="7" t="s">
        <v>14</v>
      </c>
      <c r="N546" s="1">
        <v>0</v>
      </c>
      <c r="O546" s="1">
        <v>0</v>
      </c>
      <c r="P546" s="1">
        <v>0</v>
      </c>
      <c r="Q546" s="1">
        <v>53.363789556650239</v>
      </c>
      <c r="R546" s="1">
        <v>3588.7148476847287</v>
      </c>
      <c r="S546" s="15">
        <f t="shared" si="183"/>
        <v>70.86</v>
      </c>
      <c r="T546" s="7">
        <f t="shared" si="184"/>
        <v>175.02</v>
      </c>
      <c r="U546">
        <f t="shared" si="185"/>
        <v>17.875</v>
      </c>
      <c r="V546">
        <f t="shared" si="186"/>
        <v>44.15</v>
      </c>
      <c r="W546">
        <f t="shared" si="187"/>
        <v>88.734999999999999</v>
      </c>
      <c r="X546">
        <f t="shared" si="188"/>
        <v>219.17000000000002</v>
      </c>
      <c r="Y546">
        <f t="shared" si="175"/>
        <v>480.27410600985218</v>
      </c>
      <c r="Z546">
        <f t="shared" si="176"/>
        <v>640.3654746798029</v>
      </c>
      <c r="AA546">
        <f t="shared" si="177"/>
        <v>800.45684334975363</v>
      </c>
      <c r="AB546">
        <f t="shared" si="178"/>
        <v>1184.2758997359606</v>
      </c>
      <c r="AC546">
        <f t="shared" si="179"/>
        <v>1579.0345329812806</v>
      </c>
      <c r="AD546">
        <f t="shared" si="180"/>
        <v>1973.793166226601</v>
      </c>
      <c r="AE546">
        <f t="shared" si="189"/>
        <v>393.98410600985221</v>
      </c>
      <c r="AF546">
        <f t="shared" si="190"/>
        <v>554.07547467980294</v>
      </c>
      <c r="AG546">
        <f t="shared" si="191"/>
        <v>714.16684334975366</v>
      </c>
      <c r="AH546">
        <f t="shared" si="192"/>
        <v>971.1458997359606</v>
      </c>
      <c r="AI546">
        <f t="shared" si="193"/>
        <v>1365.9045329812807</v>
      </c>
      <c r="AJ546">
        <f t="shared" si="194"/>
        <v>1760.6631662266009</v>
      </c>
      <c r="AO546" t="e">
        <f>_xlfn.CONCAT(A546," ",B546," ",C546," ",#REF!," ",E546," ",F546," ",G546," ",H546," ",I546," ",N546," ",O546," ",P546," ",Q546," ",R546," ",AE546," ",AF546," ",AG546," ",AH546," ",AI546," ",AJ546)</f>
        <v>#REF!</v>
      </c>
    </row>
    <row r="547" spans="1:41" x14ac:dyDescent="0.35">
      <c r="A547" s="1" t="s">
        <v>19</v>
      </c>
      <c r="B547" s="1">
        <v>2021</v>
      </c>
      <c r="C547" s="1">
        <v>9</v>
      </c>
      <c r="D547" s="5">
        <v>310</v>
      </c>
      <c r="E547" s="5">
        <v>3</v>
      </c>
      <c r="F547" s="5">
        <v>11</v>
      </c>
      <c r="G547" s="4">
        <v>100</v>
      </c>
      <c r="H547" s="1" t="s">
        <v>17</v>
      </c>
      <c r="I547" s="1" t="s">
        <v>30</v>
      </c>
      <c r="J547" s="7">
        <v>150</v>
      </c>
      <c r="K547" s="7">
        <f t="shared" si="181"/>
        <v>326.08695652173913</v>
      </c>
      <c r="L547" s="7">
        <f t="shared" si="182"/>
        <v>366.10671936758894</v>
      </c>
      <c r="M547" s="7" t="s">
        <v>16</v>
      </c>
      <c r="N547" s="1">
        <v>0</v>
      </c>
      <c r="O547" s="1">
        <v>0</v>
      </c>
      <c r="P547" s="1">
        <v>0</v>
      </c>
      <c r="Q547" s="1">
        <v>51.831736433497547</v>
      </c>
      <c r="R547" s="1">
        <v>3485.6842751527101</v>
      </c>
      <c r="S547" s="15">
        <f t="shared" si="183"/>
        <v>44.29</v>
      </c>
      <c r="T547" s="7">
        <f t="shared" si="184"/>
        <v>109.39</v>
      </c>
      <c r="U547">
        <f t="shared" si="185"/>
        <v>0</v>
      </c>
      <c r="V547">
        <f t="shared" si="186"/>
        <v>0</v>
      </c>
      <c r="W547">
        <f t="shared" si="187"/>
        <v>44.29</v>
      </c>
      <c r="X547">
        <f t="shared" si="188"/>
        <v>109.39</v>
      </c>
      <c r="Y547">
        <f t="shared" si="175"/>
        <v>466.48562790147793</v>
      </c>
      <c r="Z547">
        <f t="shared" si="176"/>
        <v>621.98083720197053</v>
      </c>
      <c r="AA547">
        <f t="shared" si="177"/>
        <v>777.47604650246319</v>
      </c>
      <c r="AB547">
        <f t="shared" si="178"/>
        <v>1150.2758108003943</v>
      </c>
      <c r="AC547">
        <f t="shared" si="179"/>
        <v>1533.7010810671925</v>
      </c>
      <c r="AD547">
        <f t="shared" si="180"/>
        <v>1917.1263513339907</v>
      </c>
      <c r="AE547">
        <f t="shared" si="189"/>
        <v>380.19562790147791</v>
      </c>
      <c r="AF547">
        <f t="shared" si="190"/>
        <v>535.69083720197057</v>
      </c>
      <c r="AG547">
        <f t="shared" si="191"/>
        <v>691.18604650246323</v>
      </c>
      <c r="AH547">
        <f t="shared" si="192"/>
        <v>937.14581080039432</v>
      </c>
      <c r="AI547">
        <f t="shared" si="193"/>
        <v>1320.5710810671926</v>
      </c>
      <c r="AJ547">
        <f t="shared" si="194"/>
        <v>1703.9963513339908</v>
      </c>
      <c r="AO547" t="e">
        <f>_xlfn.CONCAT(A547," ",B547," ",C547," ",#REF!," ",E547," ",F547," ",G547," ",H547," ",I547," ",N547," ",O547," ",P547," ",Q547," ",R547," ",AE547," ",AF547," ",AG547," ",AH547," ",AI547," ",AJ547)</f>
        <v>#REF!</v>
      </c>
    </row>
    <row r="548" spans="1:41" x14ac:dyDescent="0.35">
      <c r="A548" s="1" t="s">
        <v>19</v>
      </c>
      <c r="B548" s="1">
        <v>2021</v>
      </c>
      <c r="C548" s="1">
        <v>9</v>
      </c>
      <c r="D548" s="5">
        <v>311</v>
      </c>
      <c r="E548" s="5">
        <v>3</v>
      </c>
      <c r="F548" s="5">
        <v>13</v>
      </c>
      <c r="G548" s="4">
        <v>160</v>
      </c>
      <c r="H548" s="1" t="s">
        <v>17</v>
      </c>
      <c r="I548" s="1" t="s">
        <v>27</v>
      </c>
      <c r="J548" s="7">
        <v>150</v>
      </c>
      <c r="K548" s="7">
        <f t="shared" si="181"/>
        <v>326.08695652173913</v>
      </c>
      <c r="L548" s="7">
        <f t="shared" si="182"/>
        <v>366.10671936758894</v>
      </c>
      <c r="M548" s="7" t="s">
        <v>14</v>
      </c>
      <c r="N548" s="1">
        <v>0</v>
      </c>
      <c r="O548" s="1">
        <v>0</v>
      </c>
      <c r="P548" s="1">
        <v>0</v>
      </c>
      <c r="Q548" s="1">
        <v>69.343314206896551</v>
      </c>
      <c r="R548" s="1">
        <v>4663.3378804137928</v>
      </c>
      <c r="S548" s="15">
        <f t="shared" si="183"/>
        <v>70.86</v>
      </c>
      <c r="T548" s="7">
        <f t="shared" si="184"/>
        <v>175.02</v>
      </c>
      <c r="U548">
        <f t="shared" si="185"/>
        <v>0</v>
      </c>
      <c r="V548">
        <f t="shared" si="186"/>
        <v>0</v>
      </c>
      <c r="W548">
        <f t="shared" si="187"/>
        <v>70.86</v>
      </c>
      <c r="X548">
        <f t="shared" si="188"/>
        <v>175.02</v>
      </c>
      <c r="Y548">
        <f t="shared" si="175"/>
        <v>624.089827862069</v>
      </c>
      <c r="Z548">
        <f t="shared" si="176"/>
        <v>832.11977048275867</v>
      </c>
      <c r="AA548">
        <f t="shared" si="177"/>
        <v>1040.1497131034482</v>
      </c>
      <c r="AB548">
        <f t="shared" si="178"/>
        <v>1538.9015005365518</v>
      </c>
      <c r="AC548">
        <f t="shared" si="179"/>
        <v>2051.8686673820689</v>
      </c>
      <c r="AD548">
        <f t="shared" si="180"/>
        <v>2564.8358342275865</v>
      </c>
      <c r="AE548">
        <f t="shared" si="189"/>
        <v>537.79982786206904</v>
      </c>
      <c r="AF548">
        <f t="shared" si="190"/>
        <v>745.8297704827587</v>
      </c>
      <c r="AG548">
        <f t="shared" si="191"/>
        <v>953.85971310344826</v>
      </c>
      <c r="AH548">
        <f t="shared" si="192"/>
        <v>1325.7715005365517</v>
      </c>
      <c r="AI548">
        <f t="shared" si="193"/>
        <v>1838.7386673820688</v>
      </c>
      <c r="AJ548">
        <f t="shared" si="194"/>
        <v>2351.7058342275864</v>
      </c>
      <c r="AO548" t="e">
        <f>_xlfn.CONCAT(A548," ",B548," ",C548," ",#REF!," ",E548," ",F548," ",G548," ",H548," ",I548," ",N548," ",O548," ",P548," ",Q548," ",R548," ",AE548," ",AF548," ",AG548," ",AH548," ",AI548," ",AJ548)</f>
        <v>#REF!</v>
      </c>
    </row>
    <row r="549" spans="1:41" x14ac:dyDescent="0.35">
      <c r="A549" s="1" t="s">
        <v>19</v>
      </c>
      <c r="B549" s="1">
        <v>2021</v>
      </c>
      <c r="C549" s="1">
        <v>9</v>
      </c>
      <c r="D549" s="5">
        <v>312</v>
      </c>
      <c r="E549" s="5">
        <v>3</v>
      </c>
      <c r="F549" s="5">
        <v>9</v>
      </c>
      <c r="G549" s="4">
        <v>100</v>
      </c>
      <c r="H549" s="1" t="s">
        <v>17</v>
      </c>
      <c r="I549" s="1" t="s">
        <v>27</v>
      </c>
      <c r="J549" s="7">
        <v>150</v>
      </c>
      <c r="K549" s="7">
        <f t="shared" si="181"/>
        <v>326.08695652173913</v>
      </c>
      <c r="L549" s="7">
        <f t="shared" si="182"/>
        <v>366.10671936758894</v>
      </c>
      <c r="M549" s="7" t="s">
        <v>14</v>
      </c>
      <c r="N549" s="1">
        <v>0</v>
      </c>
      <c r="O549" s="1">
        <v>0</v>
      </c>
      <c r="P549" s="1">
        <v>0</v>
      </c>
      <c r="Q549" s="1">
        <v>65.335479487684722</v>
      </c>
      <c r="R549" s="1">
        <v>4393.8109955467971</v>
      </c>
      <c r="S549" s="15">
        <f t="shared" si="183"/>
        <v>44.29</v>
      </c>
      <c r="T549" s="7">
        <f t="shared" si="184"/>
        <v>109.39</v>
      </c>
      <c r="U549">
        <f t="shared" si="185"/>
        <v>0</v>
      </c>
      <c r="V549">
        <f t="shared" si="186"/>
        <v>0</v>
      </c>
      <c r="W549">
        <f t="shared" si="187"/>
        <v>44.29</v>
      </c>
      <c r="X549">
        <f t="shared" si="188"/>
        <v>109.39</v>
      </c>
      <c r="Y549">
        <f t="shared" si="175"/>
        <v>588.01931538916256</v>
      </c>
      <c r="Z549">
        <f t="shared" si="176"/>
        <v>784.02575385221667</v>
      </c>
      <c r="AA549">
        <f t="shared" si="177"/>
        <v>980.03219231527078</v>
      </c>
      <c r="AB549">
        <f t="shared" si="178"/>
        <v>1449.9576285304431</v>
      </c>
      <c r="AC549">
        <f t="shared" si="179"/>
        <v>1933.2768380405907</v>
      </c>
      <c r="AD549">
        <f t="shared" si="180"/>
        <v>2416.5960475507386</v>
      </c>
      <c r="AE549">
        <f t="shared" si="189"/>
        <v>501.72931538916259</v>
      </c>
      <c r="AF549">
        <f t="shared" si="190"/>
        <v>697.7357538522167</v>
      </c>
      <c r="AG549">
        <f t="shared" si="191"/>
        <v>893.74219231527081</v>
      </c>
      <c r="AH549">
        <f t="shared" si="192"/>
        <v>1236.8276285304432</v>
      </c>
      <c r="AI549">
        <f t="shared" si="193"/>
        <v>1720.1468380405909</v>
      </c>
      <c r="AJ549">
        <f t="shared" si="194"/>
        <v>2203.4660475507385</v>
      </c>
      <c r="AO549" t="e">
        <f>_xlfn.CONCAT(A549," ",B549," ",C549," ",#REF!," ",E549," ",F549," ",G549," ",H549," ",I549," ",N549," ",O549," ",P549," ",Q549," ",R549," ",AE549," ",AF549," ",AG549," ",AH549," ",AI549," ",AJ549)</f>
        <v>#REF!</v>
      </c>
    </row>
    <row r="550" spans="1:41" x14ac:dyDescent="0.35">
      <c r="A550" s="1" t="s">
        <v>19</v>
      </c>
      <c r="B550" s="1">
        <v>2021</v>
      </c>
      <c r="C550" s="1">
        <v>9</v>
      </c>
      <c r="D550" s="5">
        <v>313</v>
      </c>
      <c r="E550" s="5">
        <v>3</v>
      </c>
      <c r="F550" s="5">
        <v>14</v>
      </c>
      <c r="G550" s="4">
        <v>160</v>
      </c>
      <c r="H550" s="1" t="s">
        <v>17</v>
      </c>
      <c r="I550" s="1" t="s">
        <v>29</v>
      </c>
      <c r="J550" s="7">
        <v>150</v>
      </c>
      <c r="K550" s="7">
        <f t="shared" si="181"/>
        <v>326.08695652173913</v>
      </c>
      <c r="L550" s="7">
        <f t="shared" si="182"/>
        <v>366.10671936758894</v>
      </c>
      <c r="M550" s="7" t="s">
        <v>14</v>
      </c>
      <c r="N550" s="1">
        <v>0</v>
      </c>
      <c r="O550" s="1">
        <v>0</v>
      </c>
      <c r="P550" s="1">
        <v>0</v>
      </c>
      <c r="Q550" s="1">
        <v>76.621539310344815</v>
      </c>
      <c r="R550" s="1">
        <v>5152.7985186206888</v>
      </c>
      <c r="S550" s="15">
        <f t="shared" si="183"/>
        <v>70.86</v>
      </c>
      <c r="T550" s="7">
        <f t="shared" si="184"/>
        <v>175.02</v>
      </c>
      <c r="U550">
        <f t="shared" si="185"/>
        <v>42</v>
      </c>
      <c r="V550">
        <f t="shared" si="186"/>
        <v>103.74</v>
      </c>
      <c r="W550">
        <f t="shared" si="187"/>
        <v>112.86</v>
      </c>
      <c r="X550">
        <f t="shared" si="188"/>
        <v>278.76</v>
      </c>
      <c r="Y550">
        <f t="shared" si="175"/>
        <v>689.59385379310334</v>
      </c>
      <c r="Z550">
        <f t="shared" si="176"/>
        <v>919.45847172413778</v>
      </c>
      <c r="AA550">
        <f t="shared" si="177"/>
        <v>1149.3230896551722</v>
      </c>
      <c r="AB550">
        <f t="shared" si="178"/>
        <v>1700.4235111448274</v>
      </c>
      <c r="AC550">
        <f t="shared" si="179"/>
        <v>2267.2313481931033</v>
      </c>
      <c r="AD550">
        <f t="shared" si="180"/>
        <v>2834.0391852413791</v>
      </c>
      <c r="AE550">
        <f t="shared" si="189"/>
        <v>603.30385379310337</v>
      </c>
      <c r="AF550">
        <f t="shared" si="190"/>
        <v>833.16847172413782</v>
      </c>
      <c r="AG550">
        <f t="shared" si="191"/>
        <v>1063.0330896551723</v>
      </c>
      <c r="AH550">
        <f t="shared" si="192"/>
        <v>1487.2935111448273</v>
      </c>
      <c r="AI550">
        <f t="shared" si="193"/>
        <v>2054.1013481931031</v>
      </c>
      <c r="AJ550">
        <f t="shared" si="194"/>
        <v>2620.909185241379</v>
      </c>
      <c r="AO550" t="e">
        <f>_xlfn.CONCAT(A550," ",B550," ",C550," ",#REF!," ",E550," ",F550," ",G550," ",H550," ",I550," ",N550," ",O550," ",P550," ",Q550," ",R550," ",AE550," ",AF550," ",AG550," ",AH550," ",AI550," ",AJ550)</f>
        <v>#REF!</v>
      </c>
    </row>
    <row r="551" spans="1:41" x14ac:dyDescent="0.35">
      <c r="A551" s="1" t="s">
        <v>19</v>
      </c>
      <c r="B551" s="1">
        <v>2021</v>
      </c>
      <c r="C551" s="1">
        <v>9</v>
      </c>
      <c r="D551" s="5">
        <v>314</v>
      </c>
      <c r="E551" s="5">
        <v>3</v>
      </c>
      <c r="F551" s="5">
        <v>10</v>
      </c>
      <c r="G551" s="4">
        <v>100</v>
      </c>
      <c r="H551" s="1" t="s">
        <v>17</v>
      </c>
      <c r="I551" s="1" t="s">
        <v>29</v>
      </c>
      <c r="J551" s="7">
        <v>150</v>
      </c>
      <c r="K551" s="7">
        <f t="shared" si="181"/>
        <v>326.08695652173913</v>
      </c>
      <c r="L551" s="7">
        <f t="shared" si="182"/>
        <v>366.10671936758894</v>
      </c>
      <c r="M551" s="7" t="s">
        <v>14</v>
      </c>
      <c r="N551" s="1">
        <v>0</v>
      </c>
      <c r="O551" s="1">
        <v>0</v>
      </c>
      <c r="P551" s="1">
        <v>0</v>
      </c>
      <c r="Q551" s="1">
        <v>60.223161536945803</v>
      </c>
      <c r="R551" s="1">
        <v>4050.0076133596053</v>
      </c>
      <c r="S551" s="15">
        <f t="shared" si="183"/>
        <v>44.29</v>
      </c>
      <c r="T551" s="7">
        <f t="shared" si="184"/>
        <v>109.39</v>
      </c>
      <c r="U551">
        <f t="shared" si="185"/>
        <v>42</v>
      </c>
      <c r="V551">
        <f t="shared" si="186"/>
        <v>103.74</v>
      </c>
      <c r="W551">
        <f t="shared" si="187"/>
        <v>86.289999999999992</v>
      </c>
      <c r="X551">
        <f t="shared" si="188"/>
        <v>213.13</v>
      </c>
      <c r="Y551">
        <f t="shared" si="175"/>
        <v>542.00845383251226</v>
      </c>
      <c r="Z551">
        <f t="shared" si="176"/>
        <v>722.6779384433496</v>
      </c>
      <c r="AA551">
        <f t="shared" si="177"/>
        <v>903.34742305418706</v>
      </c>
      <c r="AB551">
        <f t="shared" si="178"/>
        <v>1336.5025124086699</v>
      </c>
      <c r="AC551">
        <f t="shared" si="179"/>
        <v>1782.0033498782263</v>
      </c>
      <c r="AD551">
        <f t="shared" si="180"/>
        <v>2227.504187347783</v>
      </c>
      <c r="AE551">
        <f t="shared" si="189"/>
        <v>455.7184538325123</v>
      </c>
      <c r="AF551">
        <f t="shared" si="190"/>
        <v>636.38793844334964</v>
      </c>
      <c r="AG551">
        <f t="shared" si="191"/>
        <v>817.0574230541871</v>
      </c>
      <c r="AH551">
        <f t="shared" si="192"/>
        <v>1123.37251240867</v>
      </c>
      <c r="AI551">
        <f t="shared" si="193"/>
        <v>1568.8733498782262</v>
      </c>
      <c r="AJ551">
        <f t="shared" si="194"/>
        <v>2014.3741873477829</v>
      </c>
      <c r="AO551" t="e">
        <f>_xlfn.CONCAT(A551," ",B551," ",C551," ",#REF!," ",E551," ",F551," ",G551," ",H551," ",I551," ",N551," ",O551," ",P551," ",Q551," ",R551," ",AE551," ",AF551," ",AG551," ",AH551," ",AI551," ",AJ551)</f>
        <v>#REF!</v>
      </c>
    </row>
    <row r="552" spans="1:41" x14ac:dyDescent="0.35">
      <c r="A552" s="1" t="s">
        <v>19</v>
      </c>
      <c r="B552" s="1">
        <v>2021</v>
      </c>
      <c r="C552" s="1">
        <v>9</v>
      </c>
      <c r="D552" s="5">
        <v>315</v>
      </c>
      <c r="E552" s="5">
        <v>3</v>
      </c>
      <c r="F552" s="5">
        <v>15</v>
      </c>
      <c r="G552" s="4">
        <v>160</v>
      </c>
      <c r="H552" s="1" t="s">
        <v>17</v>
      </c>
      <c r="I552" s="1" t="s">
        <v>30</v>
      </c>
      <c r="J552" s="7">
        <v>150</v>
      </c>
      <c r="K552" s="7">
        <f t="shared" si="181"/>
        <v>326.08695652173913</v>
      </c>
      <c r="L552" s="7">
        <f t="shared" si="182"/>
        <v>366.10671936758894</v>
      </c>
      <c r="M552" s="7" t="s">
        <v>16</v>
      </c>
      <c r="N552" s="1">
        <v>0</v>
      </c>
      <c r="O552" s="1">
        <v>0</v>
      </c>
      <c r="P552" s="1">
        <v>0</v>
      </c>
      <c r="Q552" s="1">
        <v>59.199427625615762</v>
      </c>
      <c r="R552" s="1">
        <v>3981.16150782266</v>
      </c>
      <c r="S552" s="15">
        <f t="shared" si="183"/>
        <v>70.86</v>
      </c>
      <c r="T552" s="7">
        <f t="shared" si="184"/>
        <v>175.02</v>
      </c>
      <c r="U552">
        <f t="shared" si="185"/>
        <v>0</v>
      </c>
      <c r="V552">
        <f t="shared" si="186"/>
        <v>0</v>
      </c>
      <c r="W552">
        <f t="shared" si="187"/>
        <v>70.86</v>
      </c>
      <c r="X552">
        <f t="shared" si="188"/>
        <v>175.02</v>
      </c>
      <c r="Y552">
        <f t="shared" si="175"/>
        <v>532.79484863054188</v>
      </c>
      <c r="Z552">
        <f t="shared" si="176"/>
        <v>710.39313150738917</v>
      </c>
      <c r="AA552">
        <f t="shared" si="177"/>
        <v>887.99141438423646</v>
      </c>
      <c r="AB552">
        <f t="shared" si="178"/>
        <v>1313.7832975814779</v>
      </c>
      <c r="AC552">
        <f t="shared" si="179"/>
        <v>1751.7110634419705</v>
      </c>
      <c r="AD552">
        <f t="shared" si="180"/>
        <v>2189.6388293024634</v>
      </c>
      <c r="AE552">
        <f t="shared" si="189"/>
        <v>446.50484863054191</v>
      </c>
      <c r="AF552">
        <f t="shared" si="190"/>
        <v>624.10313150738921</v>
      </c>
      <c r="AG552">
        <f t="shared" si="191"/>
        <v>801.7014143842365</v>
      </c>
      <c r="AH552">
        <f t="shared" si="192"/>
        <v>1100.653297581478</v>
      </c>
      <c r="AI552">
        <f t="shared" si="193"/>
        <v>1538.5810634419704</v>
      </c>
      <c r="AJ552">
        <f t="shared" si="194"/>
        <v>1976.5088293024633</v>
      </c>
      <c r="AO552" t="e">
        <f>_xlfn.CONCAT(A552," ",B552," ",C552," ",#REF!," ",E552," ",F552," ",G552," ",H552," ",I552," ",N552," ",O552," ",P552," ",Q552," ",R552," ",AE552," ",AF552," ",AG552," ",AH552," ",AI552," ",AJ552)</f>
        <v>#REF!</v>
      </c>
    </row>
    <row r="553" spans="1:41" x14ac:dyDescent="0.35">
      <c r="A553" s="1" t="s">
        <v>19</v>
      </c>
      <c r="B553" s="1">
        <v>2021</v>
      </c>
      <c r="C553" s="1">
        <v>9</v>
      </c>
      <c r="D553" s="5">
        <v>316</v>
      </c>
      <c r="E553" s="5">
        <v>3</v>
      </c>
      <c r="F553" s="5">
        <v>12</v>
      </c>
      <c r="G553" s="4">
        <v>100</v>
      </c>
      <c r="H553" s="1" t="s">
        <v>17</v>
      </c>
      <c r="I553" s="1" t="s">
        <v>28</v>
      </c>
      <c r="J553" s="7">
        <v>150</v>
      </c>
      <c r="K553" s="7">
        <f t="shared" si="181"/>
        <v>326.08695652173913</v>
      </c>
      <c r="L553" s="7">
        <f t="shared" si="182"/>
        <v>366.10671936758894</v>
      </c>
      <c r="M553" s="7" t="s">
        <v>14</v>
      </c>
      <c r="N553" s="1">
        <v>0</v>
      </c>
      <c r="O553" s="1">
        <v>0</v>
      </c>
      <c r="P553" s="1">
        <v>0</v>
      </c>
      <c r="Q553" s="1">
        <v>69.926183724137928</v>
      </c>
      <c r="R553" s="1">
        <v>4702.5358554482755</v>
      </c>
      <c r="S553" s="15">
        <f t="shared" si="183"/>
        <v>44.29</v>
      </c>
      <c r="T553" s="7">
        <f t="shared" si="184"/>
        <v>109.39</v>
      </c>
      <c r="U553">
        <f t="shared" si="185"/>
        <v>17.875</v>
      </c>
      <c r="V553">
        <f t="shared" si="186"/>
        <v>44.15</v>
      </c>
      <c r="W553">
        <f t="shared" si="187"/>
        <v>62.164999999999999</v>
      </c>
      <c r="X553">
        <f t="shared" si="188"/>
        <v>153.54</v>
      </c>
      <c r="Y553">
        <f t="shared" ref="Y553:Y616" si="195">$Q553*9</f>
        <v>629.33565351724133</v>
      </c>
      <c r="Z553">
        <f t="shared" ref="Z553:Z616" si="196">$Q553*12</f>
        <v>839.11420468965514</v>
      </c>
      <c r="AA553">
        <f t="shared" ref="AA553:AA616" si="197">$Q553*15</f>
        <v>1048.892755862069</v>
      </c>
      <c r="AB553">
        <f t="shared" ref="AB553:AB616" si="198">$R553*0.33</f>
        <v>1551.8368322979309</v>
      </c>
      <c r="AC553">
        <f t="shared" ref="AC553:AC616" si="199">$R553*0.44</f>
        <v>2069.115776397241</v>
      </c>
      <c r="AD553">
        <f t="shared" ref="AD553:AD616" si="200">$R553*0.55</f>
        <v>2586.3947204965516</v>
      </c>
      <c r="AE553">
        <f t="shared" si="189"/>
        <v>543.04565351724136</v>
      </c>
      <c r="AF553">
        <f t="shared" si="190"/>
        <v>752.82420468965518</v>
      </c>
      <c r="AG553">
        <f t="shared" si="191"/>
        <v>962.60275586206899</v>
      </c>
      <c r="AH553">
        <f t="shared" si="192"/>
        <v>1338.7068322979308</v>
      </c>
      <c r="AI553">
        <f t="shared" si="193"/>
        <v>1855.9857763972409</v>
      </c>
      <c r="AJ553">
        <f t="shared" si="194"/>
        <v>2373.2647204965515</v>
      </c>
      <c r="AO553" t="e">
        <f>_xlfn.CONCAT(A553," ",B553," ",C553," ",#REF!," ",E553," ",F553," ",G553," ",H553," ",I553," ",N553," ",O553," ",P553," ",Q553," ",R553," ",AE553," ",AF553," ",AG553," ",AH553," ",AI553," ",AJ553)</f>
        <v>#REF!</v>
      </c>
    </row>
    <row r="554" spans="1:41" x14ac:dyDescent="0.35">
      <c r="A554" s="1" t="s">
        <v>19</v>
      </c>
      <c r="B554" s="1">
        <v>2021</v>
      </c>
      <c r="C554" s="1">
        <v>9</v>
      </c>
      <c r="D554" s="5">
        <v>401</v>
      </c>
      <c r="E554" s="5">
        <v>4</v>
      </c>
      <c r="F554" s="5">
        <v>3</v>
      </c>
      <c r="G554" s="4">
        <v>100</v>
      </c>
      <c r="H554" s="1" t="s">
        <v>16</v>
      </c>
      <c r="I554" s="1" t="s">
        <v>30</v>
      </c>
      <c r="J554" s="7" t="s">
        <v>14</v>
      </c>
      <c r="K554" s="7" t="str">
        <f t="shared" si="181"/>
        <v>.</v>
      </c>
      <c r="L554" s="7" t="str">
        <f t="shared" si="182"/>
        <v>.</v>
      </c>
      <c r="M554" s="7" t="s">
        <v>16</v>
      </c>
      <c r="N554" s="1">
        <v>0</v>
      </c>
      <c r="O554" s="1">
        <v>0</v>
      </c>
      <c r="P554" s="1">
        <v>0</v>
      </c>
      <c r="Q554" s="1">
        <v>78.162786049261086</v>
      </c>
      <c r="R554" s="1">
        <v>5256.4473618128077</v>
      </c>
      <c r="S554" s="15">
        <f t="shared" si="183"/>
        <v>44.29</v>
      </c>
      <c r="T554" s="7">
        <f t="shared" si="184"/>
        <v>109.39</v>
      </c>
      <c r="U554">
        <f t="shared" si="185"/>
        <v>0</v>
      </c>
      <c r="V554">
        <f t="shared" si="186"/>
        <v>0</v>
      </c>
      <c r="W554">
        <f t="shared" si="187"/>
        <v>44.29</v>
      </c>
      <c r="X554">
        <f t="shared" si="188"/>
        <v>109.39</v>
      </c>
      <c r="Y554">
        <f t="shared" si="195"/>
        <v>703.46507444334975</v>
      </c>
      <c r="Z554">
        <f t="shared" si="196"/>
        <v>937.95343259113304</v>
      </c>
      <c r="AA554">
        <f t="shared" si="197"/>
        <v>1172.4417907389163</v>
      </c>
      <c r="AB554">
        <f t="shared" si="198"/>
        <v>1734.6276293982266</v>
      </c>
      <c r="AC554">
        <f t="shared" si="199"/>
        <v>2312.8368391976355</v>
      </c>
      <c r="AD554">
        <f t="shared" si="200"/>
        <v>2891.0460489970446</v>
      </c>
      <c r="AE554">
        <f t="shared" si="189"/>
        <v>617.17507444334979</v>
      </c>
      <c r="AF554">
        <f t="shared" si="190"/>
        <v>851.66343259113307</v>
      </c>
      <c r="AG554">
        <f t="shared" si="191"/>
        <v>1086.1517907389164</v>
      </c>
      <c r="AH554">
        <f t="shared" si="192"/>
        <v>1521.4976293982268</v>
      </c>
      <c r="AI554">
        <f t="shared" si="193"/>
        <v>2099.7068391976354</v>
      </c>
      <c r="AJ554">
        <f t="shared" si="194"/>
        <v>2677.9160489970445</v>
      </c>
      <c r="AO554" t="e">
        <f>_xlfn.CONCAT(A554," ",B554," ",C554," ",#REF!," ",E554," ",F554," ",G554," ",H554," ",I554," ",N554," ",O554," ",P554," ",Q554," ",R554," ",AE554," ",AF554," ",AG554," ",AH554," ",AI554," ",AJ554)</f>
        <v>#REF!</v>
      </c>
    </row>
    <row r="555" spans="1:41" x14ac:dyDescent="0.35">
      <c r="A555" s="1" t="s">
        <v>19</v>
      </c>
      <c r="B555" s="1">
        <v>2021</v>
      </c>
      <c r="C555" s="1">
        <v>9</v>
      </c>
      <c r="D555" s="5">
        <v>402</v>
      </c>
      <c r="E555" s="5">
        <v>4</v>
      </c>
      <c r="F555" s="5">
        <v>1</v>
      </c>
      <c r="G555" s="4">
        <v>100</v>
      </c>
      <c r="H555" s="1" t="s">
        <v>16</v>
      </c>
      <c r="I555" s="1" t="s">
        <v>27</v>
      </c>
      <c r="J555" s="7" t="s">
        <v>14</v>
      </c>
      <c r="K555" s="7" t="str">
        <f t="shared" si="181"/>
        <v>.</v>
      </c>
      <c r="L555" s="7" t="str">
        <f t="shared" si="182"/>
        <v>.</v>
      </c>
      <c r="M555" s="7" t="s">
        <v>14</v>
      </c>
      <c r="N555" s="1">
        <v>0</v>
      </c>
      <c r="O555" s="1">
        <v>0</v>
      </c>
      <c r="P555" s="1">
        <v>0</v>
      </c>
      <c r="Q555" s="1">
        <v>79.240632591132993</v>
      </c>
      <c r="R555" s="1">
        <v>5328.9325417536938</v>
      </c>
      <c r="S555" s="15">
        <f t="shared" si="183"/>
        <v>44.29</v>
      </c>
      <c r="T555" s="7">
        <f t="shared" si="184"/>
        <v>109.39</v>
      </c>
      <c r="U555">
        <f t="shared" si="185"/>
        <v>0</v>
      </c>
      <c r="V555">
        <f t="shared" si="186"/>
        <v>0</v>
      </c>
      <c r="W555">
        <f t="shared" si="187"/>
        <v>44.29</v>
      </c>
      <c r="X555">
        <f t="shared" si="188"/>
        <v>109.39</v>
      </c>
      <c r="Y555">
        <f t="shared" si="195"/>
        <v>713.16569332019697</v>
      </c>
      <c r="Z555">
        <f t="shared" si="196"/>
        <v>950.88759109359592</v>
      </c>
      <c r="AA555">
        <f t="shared" si="197"/>
        <v>1188.609488866995</v>
      </c>
      <c r="AB555">
        <f t="shared" si="198"/>
        <v>1758.5477387787191</v>
      </c>
      <c r="AC555">
        <f t="shared" si="199"/>
        <v>2344.7303183716253</v>
      </c>
      <c r="AD555">
        <f t="shared" si="200"/>
        <v>2930.912897964532</v>
      </c>
      <c r="AE555">
        <f t="shared" si="189"/>
        <v>626.875693320197</v>
      </c>
      <c r="AF555">
        <f t="shared" si="190"/>
        <v>864.59759109359595</v>
      </c>
      <c r="AG555">
        <f t="shared" si="191"/>
        <v>1102.319488866995</v>
      </c>
      <c r="AH555">
        <f t="shared" si="192"/>
        <v>1545.417738778719</v>
      </c>
      <c r="AI555">
        <f t="shared" si="193"/>
        <v>2131.6003183716252</v>
      </c>
      <c r="AJ555">
        <f t="shared" si="194"/>
        <v>2717.7828979645319</v>
      </c>
      <c r="AO555" t="e">
        <f>_xlfn.CONCAT(A555," ",B555," ",C555," ",#REF!," ",E555," ",F555," ",G555," ",H555," ",I555," ",N555," ",O555," ",P555," ",Q555," ",R555," ",AE555," ",AF555," ",AG555," ",AH555," ",AI555," ",AJ555)</f>
        <v>#REF!</v>
      </c>
    </row>
    <row r="556" spans="1:41" x14ac:dyDescent="0.35">
      <c r="A556" s="1" t="s">
        <v>19</v>
      </c>
      <c r="B556" s="1">
        <v>2021</v>
      </c>
      <c r="C556" s="1">
        <v>9</v>
      </c>
      <c r="D556" s="5">
        <v>403</v>
      </c>
      <c r="E556" s="5">
        <v>4</v>
      </c>
      <c r="F556" s="5">
        <v>8</v>
      </c>
      <c r="G556" s="4">
        <v>160</v>
      </c>
      <c r="H556" s="1" t="s">
        <v>16</v>
      </c>
      <c r="I556" s="1" t="s">
        <v>28</v>
      </c>
      <c r="J556" s="7" t="s">
        <v>14</v>
      </c>
      <c r="K556" s="7" t="str">
        <f t="shared" si="181"/>
        <v>.</v>
      </c>
      <c r="L556" s="7" t="str">
        <f t="shared" si="182"/>
        <v>.</v>
      </c>
      <c r="M556" s="7" t="s">
        <v>14</v>
      </c>
      <c r="N556" s="1">
        <v>0</v>
      </c>
      <c r="O556" s="1">
        <v>0</v>
      </c>
      <c r="P556" s="1">
        <v>0</v>
      </c>
      <c r="Q556" s="1">
        <v>79.39078226600985</v>
      </c>
      <c r="R556" s="1">
        <v>5339.0301073891624</v>
      </c>
      <c r="S556" s="15">
        <f t="shared" si="183"/>
        <v>70.86</v>
      </c>
      <c r="T556" s="7">
        <f t="shared" si="184"/>
        <v>175.02</v>
      </c>
      <c r="U556">
        <f t="shared" si="185"/>
        <v>17.875</v>
      </c>
      <c r="V556">
        <f t="shared" si="186"/>
        <v>44.15</v>
      </c>
      <c r="W556">
        <f t="shared" si="187"/>
        <v>88.734999999999999</v>
      </c>
      <c r="X556">
        <f t="shared" si="188"/>
        <v>219.17000000000002</v>
      </c>
      <c r="Y556">
        <f t="shared" si="195"/>
        <v>714.51704039408867</v>
      </c>
      <c r="Z556">
        <f t="shared" si="196"/>
        <v>952.68938719211815</v>
      </c>
      <c r="AA556">
        <f t="shared" si="197"/>
        <v>1190.8617339901477</v>
      </c>
      <c r="AB556">
        <f t="shared" si="198"/>
        <v>1761.8799354384237</v>
      </c>
      <c r="AC556">
        <f t="shared" si="199"/>
        <v>2349.1732472512313</v>
      </c>
      <c r="AD556">
        <f t="shared" si="200"/>
        <v>2936.4665590640398</v>
      </c>
      <c r="AE556">
        <f t="shared" si="189"/>
        <v>628.2270403940887</v>
      </c>
      <c r="AF556">
        <f t="shared" si="190"/>
        <v>866.39938719211818</v>
      </c>
      <c r="AG556">
        <f t="shared" si="191"/>
        <v>1104.5717339901478</v>
      </c>
      <c r="AH556">
        <f t="shared" si="192"/>
        <v>1548.7499354384236</v>
      </c>
      <c r="AI556">
        <f t="shared" si="193"/>
        <v>2136.0432472512312</v>
      </c>
      <c r="AJ556">
        <f t="shared" si="194"/>
        <v>2723.3365590640396</v>
      </c>
      <c r="AO556" t="e">
        <f>_xlfn.CONCAT(A556," ",B556," ",C556," ",#REF!," ",E556," ",F556," ",G556," ",H556," ",I556," ",N556," ",O556," ",P556," ",Q556," ",R556," ",AE556," ",AF556," ",AG556," ",AH556," ",AI556," ",AJ556)</f>
        <v>#REF!</v>
      </c>
    </row>
    <row r="557" spans="1:41" x14ac:dyDescent="0.35">
      <c r="A557" s="1" t="s">
        <v>19</v>
      </c>
      <c r="B557" s="1">
        <v>2021</v>
      </c>
      <c r="C557" s="1">
        <v>9</v>
      </c>
      <c r="D557" s="5">
        <v>404</v>
      </c>
      <c r="E557" s="5">
        <v>4</v>
      </c>
      <c r="F557" s="5">
        <v>5</v>
      </c>
      <c r="G557" s="4">
        <v>160</v>
      </c>
      <c r="H557" s="1" t="s">
        <v>16</v>
      </c>
      <c r="I557" s="1" t="s">
        <v>27</v>
      </c>
      <c r="J557" s="7" t="s">
        <v>14</v>
      </c>
      <c r="K557" s="7" t="str">
        <f t="shared" si="181"/>
        <v>.</v>
      </c>
      <c r="L557" s="7" t="str">
        <f t="shared" si="182"/>
        <v>.</v>
      </c>
      <c r="M557" s="7" t="s">
        <v>14</v>
      </c>
      <c r="N557" s="1">
        <v>0</v>
      </c>
      <c r="O557" s="1">
        <v>0</v>
      </c>
      <c r="P557" s="1">
        <v>0</v>
      </c>
      <c r="Q557" s="1">
        <v>80.112252216748757</v>
      </c>
      <c r="R557" s="1">
        <v>5387.5489615763536</v>
      </c>
      <c r="S557" s="15">
        <f t="shared" si="183"/>
        <v>70.86</v>
      </c>
      <c r="T557" s="7">
        <f t="shared" si="184"/>
        <v>175.02</v>
      </c>
      <c r="U557">
        <f t="shared" si="185"/>
        <v>0</v>
      </c>
      <c r="V557">
        <f t="shared" si="186"/>
        <v>0</v>
      </c>
      <c r="W557">
        <f t="shared" si="187"/>
        <v>70.86</v>
      </c>
      <c r="X557">
        <f t="shared" si="188"/>
        <v>175.02</v>
      </c>
      <c r="Y557">
        <f t="shared" si="195"/>
        <v>721.0102699507388</v>
      </c>
      <c r="Z557">
        <f t="shared" si="196"/>
        <v>961.34702660098515</v>
      </c>
      <c r="AA557">
        <f t="shared" si="197"/>
        <v>1201.6837832512313</v>
      </c>
      <c r="AB557">
        <f t="shared" si="198"/>
        <v>1777.8911573201967</v>
      </c>
      <c r="AC557">
        <f t="shared" si="199"/>
        <v>2370.5215430935955</v>
      </c>
      <c r="AD557">
        <f t="shared" si="200"/>
        <v>2963.1519288669947</v>
      </c>
      <c r="AE557">
        <f t="shared" si="189"/>
        <v>634.72026995073884</v>
      </c>
      <c r="AF557">
        <f t="shared" si="190"/>
        <v>875.05702660098518</v>
      </c>
      <c r="AG557">
        <f t="shared" si="191"/>
        <v>1115.3937832512313</v>
      </c>
      <c r="AH557">
        <f t="shared" si="192"/>
        <v>1564.7611573201966</v>
      </c>
      <c r="AI557">
        <f t="shared" si="193"/>
        <v>2157.3915430935954</v>
      </c>
      <c r="AJ557">
        <f t="shared" si="194"/>
        <v>2750.0219288669946</v>
      </c>
      <c r="AO557" t="e">
        <f>_xlfn.CONCAT(A557," ",B557," ",C557," ",#REF!," ",E557," ",F557," ",G557," ",H557," ",I557," ",N557," ",O557," ",P557," ",Q557," ",R557," ",AE557," ",AF557," ",AG557," ",AH557," ",AI557," ",AJ557)</f>
        <v>#REF!</v>
      </c>
    </row>
    <row r="558" spans="1:41" x14ac:dyDescent="0.35">
      <c r="A558" s="1" t="s">
        <v>19</v>
      </c>
      <c r="B558" s="1">
        <v>2021</v>
      </c>
      <c r="C558" s="1">
        <v>9</v>
      </c>
      <c r="D558" s="5">
        <v>405</v>
      </c>
      <c r="E558" s="5">
        <v>4</v>
      </c>
      <c r="F558" s="5">
        <v>6</v>
      </c>
      <c r="G558" s="4">
        <v>160</v>
      </c>
      <c r="H558" s="1" t="s">
        <v>16</v>
      </c>
      <c r="I558" s="1" t="s">
        <v>29</v>
      </c>
      <c r="J558" s="7" t="s">
        <v>14</v>
      </c>
      <c r="K558" s="7" t="str">
        <f t="shared" si="181"/>
        <v>.</v>
      </c>
      <c r="L558" s="7" t="str">
        <f t="shared" si="182"/>
        <v>.</v>
      </c>
      <c r="M558" s="7" t="s">
        <v>14</v>
      </c>
      <c r="N558" s="1">
        <v>0</v>
      </c>
      <c r="O558" s="1">
        <v>0</v>
      </c>
      <c r="P558" s="1">
        <v>0</v>
      </c>
      <c r="Q558" s="1">
        <v>79.187168472906407</v>
      </c>
      <c r="R558" s="1">
        <v>5325.3370798029555</v>
      </c>
      <c r="S558" s="15">
        <f t="shared" si="183"/>
        <v>70.86</v>
      </c>
      <c r="T558" s="7">
        <f t="shared" si="184"/>
        <v>175.02</v>
      </c>
      <c r="U558">
        <f t="shared" si="185"/>
        <v>42</v>
      </c>
      <c r="V558">
        <f t="shared" si="186"/>
        <v>103.74</v>
      </c>
      <c r="W558">
        <f t="shared" si="187"/>
        <v>112.86</v>
      </c>
      <c r="X558">
        <f t="shared" si="188"/>
        <v>278.76</v>
      </c>
      <c r="Y558">
        <f t="shared" si="195"/>
        <v>712.68451625615762</v>
      </c>
      <c r="Z558">
        <f t="shared" si="196"/>
        <v>950.24602167487683</v>
      </c>
      <c r="AA558">
        <f t="shared" si="197"/>
        <v>1187.807527093596</v>
      </c>
      <c r="AB558">
        <f t="shared" si="198"/>
        <v>1757.3612363349755</v>
      </c>
      <c r="AC558">
        <f t="shared" si="199"/>
        <v>2343.1483151133002</v>
      </c>
      <c r="AD558">
        <f t="shared" si="200"/>
        <v>2928.9353938916256</v>
      </c>
      <c r="AE558">
        <f t="shared" si="189"/>
        <v>626.39451625615766</v>
      </c>
      <c r="AF558">
        <f t="shared" si="190"/>
        <v>863.95602167487687</v>
      </c>
      <c r="AG558">
        <f t="shared" si="191"/>
        <v>1101.5175270935961</v>
      </c>
      <c r="AH558">
        <f t="shared" si="192"/>
        <v>1544.2312363349756</v>
      </c>
      <c r="AI558">
        <f t="shared" si="193"/>
        <v>2130.0183151133001</v>
      </c>
      <c r="AJ558">
        <f t="shared" si="194"/>
        <v>2715.8053938916255</v>
      </c>
      <c r="AO558" t="e">
        <f>_xlfn.CONCAT(A558," ",B558," ",C558," ",#REF!," ",E558," ",F558," ",G558," ",H558," ",I558," ",N558," ",O558," ",P558," ",Q558," ",R558," ",AE558," ",AF558," ",AG558," ",AH558," ",AI558," ",AJ558)</f>
        <v>#REF!</v>
      </c>
    </row>
    <row r="559" spans="1:41" x14ac:dyDescent="0.35">
      <c r="A559" s="1" t="s">
        <v>19</v>
      </c>
      <c r="B559" s="1">
        <v>2021</v>
      </c>
      <c r="C559" s="1">
        <v>9</v>
      </c>
      <c r="D559" s="5">
        <v>406</v>
      </c>
      <c r="E559" s="5">
        <v>4</v>
      </c>
      <c r="F559" s="5">
        <v>7</v>
      </c>
      <c r="G559" s="4">
        <v>160</v>
      </c>
      <c r="H559" s="1" t="s">
        <v>16</v>
      </c>
      <c r="I559" s="1" t="s">
        <v>30</v>
      </c>
      <c r="J559" s="7" t="s">
        <v>14</v>
      </c>
      <c r="K559" s="7" t="str">
        <f t="shared" si="181"/>
        <v>.</v>
      </c>
      <c r="L559" s="7" t="str">
        <f t="shared" si="182"/>
        <v>.</v>
      </c>
      <c r="M559" s="7" t="s">
        <v>16</v>
      </c>
      <c r="N559" s="1">
        <v>0</v>
      </c>
      <c r="O559" s="1">
        <v>0</v>
      </c>
      <c r="P559" s="1">
        <v>0</v>
      </c>
      <c r="Q559" s="1">
        <v>71.077445674876856</v>
      </c>
      <c r="R559" s="1">
        <v>4779.9582216354684</v>
      </c>
      <c r="S559" s="15">
        <f t="shared" si="183"/>
        <v>70.86</v>
      </c>
      <c r="T559" s="7">
        <f t="shared" si="184"/>
        <v>175.02</v>
      </c>
      <c r="U559">
        <f t="shared" si="185"/>
        <v>0</v>
      </c>
      <c r="V559">
        <f t="shared" si="186"/>
        <v>0</v>
      </c>
      <c r="W559">
        <f t="shared" si="187"/>
        <v>70.86</v>
      </c>
      <c r="X559">
        <f t="shared" si="188"/>
        <v>175.02</v>
      </c>
      <c r="Y559">
        <f t="shared" si="195"/>
        <v>639.69701107389164</v>
      </c>
      <c r="Z559">
        <f t="shared" si="196"/>
        <v>852.92934809852227</v>
      </c>
      <c r="AA559">
        <f t="shared" si="197"/>
        <v>1066.1616851231529</v>
      </c>
      <c r="AB559">
        <f t="shared" si="198"/>
        <v>1577.3862131397045</v>
      </c>
      <c r="AC559">
        <f t="shared" si="199"/>
        <v>2103.1816175196059</v>
      </c>
      <c r="AD559">
        <f t="shared" si="200"/>
        <v>2628.9770218995077</v>
      </c>
      <c r="AE559">
        <f t="shared" si="189"/>
        <v>553.40701107389168</v>
      </c>
      <c r="AF559">
        <f t="shared" si="190"/>
        <v>766.63934809852231</v>
      </c>
      <c r="AG559">
        <f t="shared" si="191"/>
        <v>979.87168512315293</v>
      </c>
      <c r="AH559">
        <f t="shared" si="192"/>
        <v>1364.2562131397044</v>
      </c>
      <c r="AI559">
        <f t="shared" si="193"/>
        <v>1890.0516175196058</v>
      </c>
      <c r="AJ559">
        <f t="shared" si="194"/>
        <v>2415.8470218995076</v>
      </c>
      <c r="AO559" t="e">
        <f>_xlfn.CONCAT(A559," ",B559," ",C559," ",#REF!," ",E559," ",F559," ",G559," ",H559," ",I559," ",N559," ",O559," ",P559," ",Q559," ",R559," ",AE559," ",AF559," ",AG559," ",AH559," ",AI559," ",AJ559)</f>
        <v>#REF!</v>
      </c>
    </row>
    <row r="560" spans="1:41" x14ac:dyDescent="0.35">
      <c r="A560" s="1" t="s">
        <v>19</v>
      </c>
      <c r="B560" s="1">
        <v>2021</v>
      </c>
      <c r="C560" s="1">
        <v>9</v>
      </c>
      <c r="D560" s="5">
        <v>407</v>
      </c>
      <c r="E560" s="5">
        <v>4</v>
      </c>
      <c r="F560" s="5">
        <v>4</v>
      </c>
      <c r="G560" s="4">
        <v>100</v>
      </c>
      <c r="H560" s="1" t="s">
        <v>16</v>
      </c>
      <c r="I560" s="1" t="s">
        <v>28</v>
      </c>
      <c r="J560" s="7" t="s">
        <v>14</v>
      </c>
      <c r="K560" s="7" t="str">
        <f t="shared" si="181"/>
        <v>.</v>
      </c>
      <c r="L560" s="7" t="str">
        <f t="shared" si="182"/>
        <v>.</v>
      </c>
      <c r="M560" s="7" t="s">
        <v>14</v>
      </c>
      <c r="N560" s="1">
        <v>0</v>
      </c>
      <c r="O560" s="1">
        <v>0</v>
      </c>
      <c r="P560" s="1">
        <v>0</v>
      </c>
      <c r="Q560" s="1">
        <v>72.931885714285713</v>
      </c>
      <c r="R560" s="1">
        <v>4904.6693142857139</v>
      </c>
      <c r="S560" s="15">
        <f t="shared" si="183"/>
        <v>44.29</v>
      </c>
      <c r="T560" s="7">
        <f t="shared" si="184"/>
        <v>109.39</v>
      </c>
      <c r="U560">
        <f t="shared" si="185"/>
        <v>17.875</v>
      </c>
      <c r="V560">
        <f t="shared" si="186"/>
        <v>44.15</v>
      </c>
      <c r="W560">
        <f t="shared" si="187"/>
        <v>62.164999999999999</v>
      </c>
      <c r="X560">
        <f t="shared" si="188"/>
        <v>153.54</v>
      </c>
      <c r="Y560">
        <f t="shared" si="195"/>
        <v>656.38697142857143</v>
      </c>
      <c r="Z560">
        <f t="shared" si="196"/>
        <v>875.18262857142849</v>
      </c>
      <c r="AA560">
        <f t="shared" si="197"/>
        <v>1093.9782857142857</v>
      </c>
      <c r="AB560">
        <f t="shared" si="198"/>
        <v>1618.5408737142857</v>
      </c>
      <c r="AC560">
        <f t="shared" si="199"/>
        <v>2158.0544982857141</v>
      </c>
      <c r="AD560">
        <f t="shared" si="200"/>
        <v>2697.568122857143</v>
      </c>
      <c r="AE560">
        <f t="shared" si="189"/>
        <v>570.09697142857146</v>
      </c>
      <c r="AF560">
        <f t="shared" si="190"/>
        <v>788.89262857142853</v>
      </c>
      <c r="AG560">
        <f t="shared" si="191"/>
        <v>1007.6882857142857</v>
      </c>
      <c r="AH560">
        <f t="shared" si="192"/>
        <v>1405.4108737142856</v>
      </c>
      <c r="AI560">
        <f t="shared" si="193"/>
        <v>1944.924498285714</v>
      </c>
      <c r="AJ560">
        <f t="shared" si="194"/>
        <v>2484.4381228571428</v>
      </c>
      <c r="AO560" t="e">
        <f>_xlfn.CONCAT(A560," ",B560," ",C560," ",#REF!," ",E560," ",F560," ",G560," ",H560," ",I560," ",N560," ",O560," ",P560," ",Q560," ",R560," ",AE560," ",AF560," ",AG560," ",AH560," ",AI560," ",AJ560)</f>
        <v>#REF!</v>
      </c>
    </row>
    <row r="561" spans="1:41" x14ac:dyDescent="0.35">
      <c r="A561" s="1" t="s">
        <v>19</v>
      </c>
      <c r="B561" s="1">
        <v>2021</v>
      </c>
      <c r="C561" s="1">
        <v>9</v>
      </c>
      <c r="D561" s="5">
        <v>408</v>
      </c>
      <c r="E561" s="5">
        <v>4</v>
      </c>
      <c r="F561" s="5">
        <v>2</v>
      </c>
      <c r="G561" s="4">
        <v>100</v>
      </c>
      <c r="H561" s="1" t="s">
        <v>16</v>
      </c>
      <c r="I561" s="1" t="s">
        <v>29</v>
      </c>
      <c r="J561" s="7" t="s">
        <v>14</v>
      </c>
      <c r="K561" s="7" t="str">
        <f t="shared" si="181"/>
        <v>.</v>
      </c>
      <c r="L561" s="7" t="str">
        <f t="shared" si="182"/>
        <v>.</v>
      </c>
      <c r="M561" s="7" t="s">
        <v>14</v>
      </c>
      <c r="N561" s="1">
        <v>0</v>
      </c>
      <c r="O561" s="1">
        <v>0</v>
      </c>
      <c r="P561" s="1">
        <v>0</v>
      </c>
      <c r="Q561" s="1">
        <v>78.966769655172413</v>
      </c>
      <c r="R561" s="1">
        <v>5310.5152593103448</v>
      </c>
      <c r="S561" s="15">
        <f t="shared" si="183"/>
        <v>44.29</v>
      </c>
      <c r="T561" s="7">
        <f t="shared" si="184"/>
        <v>109.39</v>
      </c>
      <c r="U561">
        <f t="shared" si="185"/>
        <v>42</v>
      </c>
      <c r="V561">
        <f t="shared" si="186"/>
        <v>103.74</v>
      </c>
      <c r="W561">
        <f t="shared" si="187"/>
        <v>86.289999999999992</v>
      </c>
      <c r="X561">
        <f t="shared" si="188"/>
        <v>213.13</v>
      </c>
      <c r="Y561">
        <f t="shared" si="195"/>
        <v>710.70092689655166</v>
      </c>
      <c r="Z561">
        <f t="shared" si="196"/>
        <v>947.60123586206896</v>
      </c>
      <c r="AA561">
        <f t="shared" si="197"/>
        <v>1184.5015448275863</v>
      </c>
      <c r="AB561">
        <f t="shared" si="198"/>
        <v>1752.470035572414</v>
      </c>
      <c r="AC561">
        <f t="shared" si="199"/>
        <v>2336.626714096552</v>
      </c>
      <c r="AD561">
        <f t="shared" si="200"/>
        <v>2920.7833926206899</v>
      </c>
      <c r="AE561">
        <f t="shared" si="189"/>
        <v>624.4109268965517</v>
      </c>
      <c r="AF561">
        <f t="shared" si="190"/>
        <v>861.311235862069</v>
      </c>
      <c r="AG561">
        <f t="shared" si="191"/>
        <v>1098.2115448275863</v>
      </c>
      <c r="AH561">
        <f t="shared" si="192"/>
        <v>1539.3400355724139</v>
      </c>
      <c r="AI561">
        <f t="shared" si="193"/>
        <v>2123.4967140965518</v>
      </c>
      <c r="AJ561">
        <f t="shared" si="194"/>
        <v>2707.6533926206898</v>
      </c>
      <c r="AO561" t="e">
        <f>_xlfn.CONCAT(A561," ",B561," ",C561," ",#REF!," ",E561," ",F561," ",G561," ",H561," ",I561," ",N561," ",O561," ",P561," ",Q561," ",R561," ",AE561," ",AF561," ",AG561," ",AH561," ",AI561," ",AJ561)</f>
        <v>#REF!</v>
      </c>
    </row>
    <row r="562" spans="1:41" x14ac:dyDescent="0.35">
      <c r="A562" s="1" t="s">
        <v>19</v>
      </c>
      <c r="B562" s="1">
        <v>2021</v>
      </c>
      <c r="C562" s="1">
        <v>9</v>
      </c>
      <c r="D562" s="5">
        <v>409</v>
      </c>
      <c r="E562" s="5">
        <v>4</v>
      </c>
      <c r="F562" s="5">
        <v>15</v>
      </c>
      <c r="G562" s="4">
        <v>160</v>
      </c>
      <c r="H562" s="1" t="s">
        <v>17</v>
      </c>
      <c r="I562" s="1" t="s">
        <v>30</v>
      </c>
      <c r="J562" s="7">
        <v>150</v>
      </c>
      <c r="K562" s="7">
        <f t="shared" si="181"/>
        <v>326.08695652173913</v>
      </c>
      <c r="L562" s="7">
        <f t="shared" si="182"/>
        <v>366.10671936758894</v>
      </c>
      <c r="M562" s="7" t="s">
        <v>16</v>
      </c>
      <c r="N562" s="1">
        <v>0</v>
      </c>
      <c r="O562" s="1">
        <v>0</v>
      </c>
      <c r="P562" s="1">
        <v>0</v>
      </c>
      <c r="Q562" s="1">
        <v>80.650155034482765</v>
      </c>
      <c r="R562" s="1">
        <v>5423.7229260689655</v>
      </c>
      <c r="S562" s="15">
        <f t="shared" si="183"/>
        <v>70.86</v>
      </c>
      <c r="T562" s="7">
        <f t="shared" si="184"/>
        <v>175.02</v>
      </c>
      <c r="U562">
        <f t="shared" si="185"/>
        <v>0</v>
      </c>
      <c r="V562">
        <f t="shared" si="186"/>
        <v>0</v>
      </c>
      <c r="W562">
        <f t="shared" si="187"/>
        <v>70.86</v>
      </c>
      <c r="X562">
        <f t="shared" si="188"/>
        <v>175.02</v>
      </c>
      <c r="Y562">
        <f t="shared" si="195"/>
        <v>725.85139531034486</v>
      </c>
      <c r="Z562">
        <f t="shared" si="196"/>
        <v>967.80186041379318</v>
      </c>
      <c r="AA562">
        <f t="shared" si="197"/>
        <v>1209.7523255172414</v>
      </c>
      <c r="AB562">
        <f t="shared" si="198"/>
        <v>1789.8285656027588</v>
      </c>
      <c r="AC562">
        <f t="shared" si="199"/>
        <v>2386.4380874703447</v>
      </c>
      <c r="AD562">
        <f t="shared" si="200"/>
        <v>2983.0476093379311</v>
      </c>
      <c r="AE562">
        <f t="shared" si="189"/>
        <v>639.56139531034489</v>
      </c>
      <c r="AF562">
        <f t="shared" si="190"/>
        <v>881.51186041379322</v>
      </c>
      <c r="AG562">
        <f t="shared" si="191"/>
        <v>1123.4623255172414</v>
      </c>
      <c r="AH562">
        <f t="shared" si="192"/>
        <v>1576.6985656027587</v>
      </c>
      <c r="AI562">
        <f t="shared" si="193"/>
        <v>2173.3080874703446</v>
      </c>
      <c r="AJ562">
        <f t="shared" si="194"/>
        <v>2769.917609337931</v>
      </c>
      <c r="AO562" t="e">
        <f>_xlfn.CONCAT(A562," ",B562," ",C562," ",#REF!," ",E562," ",F562," ",G562," ",H562," ",I562," ",N562," ",O562," ",P562," ",Q562," ",R562," ",AE562," ",AF562," ",AG562," ",AH562," ",AI562," ",AJ562)</f>
        <v>#REF!</v>
      </c>
    </row>
    <row r="563" spans="1:41" x14ac:dyDescent="0.35">
      <c r="A563" s="1" t="s">
        <v>19</v>
      </c>
      <c r="B563" s="1">
        <v>2021</v>
      </c>
      <c r="C563" s="1">
        <v>9</v>
      </c>
      <c r="D563" s="5">
        <v>410</v>
      </c>
      <c r="E563" s="5">
        <v>4</v>
      </c>
      <c r="F563" s="5">
        <v>14</v>
      </c>
      <c r="G563" s="4">
        <v>160</v>
      </c>
      <c r="H563" s="1" t="s">
        <v>17</v>
      </c>
      <c r="I563" s="1" t="s">
        <v>29</v>
      </c>
      <c r="J563" s="7">
        <v>150</v>
      </c>
      <c r="K563" s="7">
        <f t="shared" si="181"/>
        <v>326.08695652173913</v>
      </c>
      <c r="L563" s="7">
        <f t="shared" si="182"/>
        <v>366.10671936758894</v>
      </c>
      <c r="M563" s="7" t="s">
        <v>14</v>
      </c>
      <c r="N563" s="1">
        <v>0</v>
      </c>
      <c r="O563" s="1">
        <v>0</v>
      </c>
      <c r="P563" s="1">
        <v>0</v>
      </c>
      <c r="Q563" s="1">
        <v>74.471282285714281</v>
      </c>
      <c r="R563" s="1">
        <v>5008.1937337142854</v>
      </c>
      <c r="S563" s="15">
        <f t="shared" si="183"/>
        <v>70.86</v>
      </c>
      <c r="T563" s="7">
        <f t="shared" si="184"/>
        <v>175.02</v>
      </c>
      <c r="U563">
        <f t="shared" si="185"/>
        <v>42</v>
      </c>
      <c r="V563">
        <f t="shared" si="186"/>
        <v>103.74</v>
      </c>
      <c r="W563">
        <f t="shared" si="187"/>
        <v>112.86</v>
      </c>
      <c r="X563">
        <f t="shared" si="188"/>
        <v>278.76</v>
      </c>
      <c r="Y563">
        <f t="shared" si="195"/>
        <v>670.24154057142857</v>
      </c>
      <c r="Z563">
        <f t="shared" si="196"/>
        <v>893.65538742857143</v>
      </c>
      <c r="AA563">
        <f t="shared" si="197"/>
        <v>1117.0692342857142</v>
      </c>
      <c r="AB563">
        <f t="shared" si="198"/>
        <v>1652.7039321257143</v>
      </c>
      <c r="AC563">
        <f t="shared" si="199"/>
        <v>2203.6052428342855</v>
      </c>
      <c r="AD563">
        <f t="shared" si="200"/>
        <v>2754.5065535428571</v>
      </c>
      <c r="AE563">
        <f t="shared" si="189"/>
        <v>583.95154057142861</v>
      </c>
      <c r="AF563">
        <f t="shared" si="190"/>
        <v>807.36538742857147</v>
      </c>
      <c r="AG563">
        <f t="shared" si="191"/>
        <v>1030.7792342857142</v>
      </c>
      <c r="AH563">
        <f t="shared" si="192"/>
        <v>1439.5739321257142</v>
      </c>
      <c r="AI563">
        <f t="shared" si="193"/>
        <v>1990.4752428342854</v>
      </c>
      <c r="AJ563">
        <f t="shared" si="194"/>
        <v>2541.376553542857</v>
      </c>
      <c r="AO563" t="e">
        <f>_xlfn.CONCAT(A563," ",B563," ",C563," ",#REF!," ",E563," ",F563," ",G563," ",H563," ",I563," ",N563," ",O563," ",P563," ",Q563," ",R563," ",AE563," ",AF563," ",AG563," ",AH563," ",AI563," ",AJ563)</f>
        <v>#REF!</v>
      </c>
    </row>
    <row r="564" spans="1:41" x14ac:dyDescent="0.35">
      <c r="A564" s="1" t="s">
        <v>19</v>
      </c>
      <c r="B564" s="1">
        <v>2021</v>
      </c>
      <c r="C564" s="1">
        <v>9</v>
      </c>
      <c r="D564" s="5">
        <v>411</v>
      </c>
      <c r="E564" s="5">
        <v>4</v>
      </c>
      <c r="F564" s="5">
        <v>13</v>
      </c>
      <c r="G564" s="4">
        <v>160</v>
      </c>
      <c r="H564" s="1" t="s">
        <v>17</v>
      </c>
      <c r="I564" s="1" t="s">
        <v>27</v>
      </c>
      <c r="J564" s="7">
        <v>150</v>
      </c>
      <c r="K564" s="7">
        <f t="shared" si="181"/>
        <v>326.08695652173913</v>
      </c>
      <c r="L564" s="7">
        <f t="shared" si="182"/>
        <v>366.10671936758894</v>
      </c>
      <c r="M564" s="7" t="s">
        <v>14</v>
      </c>
      <c r="N564" s="1">
        <v>0</v>
      </c>
      <c r="O564" s="1">
        <v>0</v>
      </c>
      <c r="P564" s="1">
        <v>0</v>
      </c>
      <c r="Q564" s="1">
        <v>85.35857379310346</v>
      </c>
      <c r="R564" s="1">
        <v>5740.3640875862075</v>
      </c>
      <c r="S564" s="15">
        <f t="shared" si="183"/>
        <v>70.86</v>
      </c>
      <c r="T564" s="7">
        <f t="shared" si="184"/>
        <v>175.02</v>
      </c>
      <c r="U564">
        <f t="shared" si="185"/>
        <v>0</v>
      </c>
      <c r="V564">
        <f t="shared" si="186"/>
        <v>0</v>
      </c>
      <c r="W564">
        <f t="shared" si="187"/>
        <v>70.86</v>
      </c>
      <c r="X564">
        <f t="shared" si="188"/>
        <v>175.02</v>
      </c>
      <c r="Y564">
        <f t="shared" si="195"/>
        <v>768.22716413793114</v>
      </c>
      <c r="Z564">
        <f t="shared" si="196"/>
        <v>1024.3028855172415</v>
      </c>
      <c r="AA564">
        <f t="shared" si="197"/>
        <v>1280.3786068965519</v>
      </c>
      <c r="AB564">
        <f t="shared" si="198"/>
        <v>1894.3201489034486</v>
      </c>
      <c r="AC564">
        <f t="shared" si="199"/>
        <v>2525.7601985379315</v>
      </c>
      <c r="AD564">
        <f t="shared" si="200"/>
        <v>3157.2002481724144</v>
      </c>
      <c r="AE564">
        <f t="shared" si="189"/>
        <v>681.93716413793118</v>
      </c>
      <c r="AF564">
        <f t="shared" si="190"/>
        <v>938.01288551724156</v>
      </c>
      <c r="AG564">
        <f t="shared" si="191"/>
        <v>1194.0886068965519</v>
      </c>
      <c r="AH564">
        <f t="shared" si="192"/>
        <v>1681.1901489034485</v>
      </c>
      <c r="AI564">
        <f t="shared" si="193"/>
        <v>2312.6301985379314</v>
      </c>
      <c r="AJ564">
        <f t="shared" si="194"/>
        <v>2944.0702481724143</v>
      </c>
      <c r="AO564" t="e">
        <f>_xlfn.CONCAT(A564," ",B564," ",C564," ",#REF!," ",E564," ",F564," ",G564," ",H564," ",I564," ",N564," ",O564," ",P564," ",Q564," ",R564," ",AE564," ",AF564," ",AG564," ",AH564," ",AI564," ",AJ564)</f>
        <v>#REF!</v>
      </c>
    </row>
    <row r="565" spans="1:41" x14ac:dyDescent="0.35">
      <c r="A565" s="1" t="s">
        <v>19</v>
      </c>
      <c r="B565" s="1">
        <v>2021</v>
      </c>
      <c r="C565" s="1">
        <v>9</v>
      </c>
      <c r="D565" s="5">
        <v>412</v>
      </c>
      <c r="E565" s="5">
        <v>4</v>
      </c>
      <c r="F565" s="5">
        <v>11</v>
      </c>
      <c r="G565" s="4">
        <v>100</v>
      </c>
      <c r="H565" s="1" t="s">
        <v>17</v>
      </c>
      <c r="I565" s="1" t="s">
        <v>30</v>
      </c>
      <c r="J565" s="7">
        <v>150</v>
      </c>
      <c r="K565" s="7">
        <f t="shared" si="181"/>
        <v>326.08695652173913</v>
      </c>
      <c r="L565" s="7">
        <f t="shared" si="182"/>
        <v>366.10671936758894</v>
      </c>
      <c r="M565" s="7" t="s">
        <v>16</v>
      </c>
      <c r="N565" s="1">
        <v>0</v>
      </c>
      <c r="O565" s="1">
        <v>0</v>
      </c>
      <c r="P565" s="1">
        <v>0</v>
      </c>
      <c r="Q565" s="1">
        <v>86.617593694581274</v>
      </c>
      <c r="R565" s="1">
        <v>5825.0331759605906</v>
      </c>
      <c r="S565" s="15">
        <f t="shared" si="183"/>
        <v>44.29</v>
      </c>
      <c r="T565" s="7">
        <f t="shared" si="184"/>
        <v>109.39</v>
      </c>
      <c r="U565">
        <f t="shared" si="185"/>
        <v>0</v>
      </c>
      <c r="V565">
        <f t="shared" si="186"/>
        <v>0</v>
      </c>
      <c r="W565">
        <f t="shared" si="187"/>
        <v>44.29</v>
      </c>
      <c r="X565">
        <f t="shared" si="188"/>
        <v>109.39</v>
      </c>
      <c r="Y565">
        <f t="shared" si="195"/>
        <v>779.55834325123146</v>
      </c>
      <c r="Z565">
        <f t="shared" si="196"/>
        <v>1039.4111243349753</v>
      </c>
      <c r="AA565">
        <f t="shared" si="197"/>
        <v>1299.2639054187191</v>
      </c>
      <c r="AB565">
        <f t="shared" si="198"/>
        <v>1922.2609480669951</v>
      </c>
      <c r="AC565">
        <f t="shared" si="199"/>
        <v>2563.0145974226598</v>
      </c>
      <c r="AD565">
        <f t="shared" si="200"/>
        <v>3203.7682467783252</v>
      </c>
      <c r="AE565">
        <f t="shared" si="189"/>
        <v>693.2683432512315</v>
      </c>
      <c r="AF565">
        <f t="shared" si="190"/>
        <v>953.12112433497532</v>
      </c>
      <c r="AG565">
        <f t="shared" si="191"/>
        <v>1212.9739054187191</v>
      </c>
      <c r="AH565">
        <f t="shared" si="192"/>
        <v>1709.1309480669952</v>
      </c>
      <c r="AI565">
        <f t="shared" si="193"/>
        <v>2349.8845974226597</v>
      </c>
      <c r="AJ565">
        <f t="shared" si="194"/>
        <v>2990.6382467783251</v>
      </c>
      <c r="AO565" t="e">
        <f>_xlfn.CONCAT(A565," ",B565," ",C565," ",#REF!," ",E565," ",F565," ",G565," ",H565," ",I565," ",N565," ",O565," ",P565," ",Q565," ",R565," ",AE565," ",AF565," ",AG565," ",AH565," ",AI565," ",AJ565)</f>
        <v>#REF!</v>
      </c>
    </row>
    <row r="566" spans="1:41" x14ac:dyDescent="0.35">
      <c r="A566" s="1" t="s">
        <v>19</v>
      </c>
      <c r="B566" s="1">
        <v>2021</v>
      </c>
      <c r="C566" s="1">
        <v>9</v>
      </c>
      <c r="D566" s="5">
        <v>413</v>
      </c>
      <c r="E566" s="5">
        <v>4</v>
      </c>
      <c r="F566" s="5">
        <v>16</v>
      </c>
      <c r="G566" s="4">
        <v>160</v>
      </c>
      <c r="H566" s="1" t="s">
        <v>17</v>
      </c>
      <c r="I566" s="1" t="s">
        <v>28</v>
      </c>
      <c r="J566" s="7">
        <v>150</v>
      </c>
      <c r="K566" s="7">
        <f t="shared" si="181"/>
        <v>326.08695652173913</v>
      </c>
      <c r="L566" s="7">
        <f t="shared" si="182"/>
        <v>366.10671936758894</v>
      </c>
      <c r="M566" s="7" t="s">
        <v>14</v>
      </c>
      <c r="N566" s="1">
        <v>0</v>
      </c>
      <c r="O566" s="1">
        <v>0</v>
      </c>
      <c r="P566" s="1">
        <v>0</v>
      </c>
      <c r="Q566" s="1">
        <v>80.307149241379321</v>
      </c>
      <c r="R566" s="1">
        <v>5400.6557864827591</v>
      </c>
      <c r="S566" s="15">
        <f t="shared" si="183"/>
        <v>70.86</v>
      </c>
      <c r="T566" s="7">
        <f t="shared" si="184"/>
        <v>175.02</v>
      </c>
      <c r="U566">
        <f t="shared" si="185"/>
        <v>17.875</v>
      </c>
      <c r="V566">
        <f t="shared" si="186"/>
        <v>44.15</v>
      </c>
      <c r="W566">
        <f t="shared" si="187"/>
        <v>88.734999999999999</v>
      </c>
      <c r="X566">
        <f t="shared" si="188"/>
        <v>219.17000000000002</v>
      </c>
      <c r="Y566">
        <f t="shared" si="195"/>
        <v>722.76434317241387</v>
      </c>
      <c r="Z566">
        <f t="shared" si="196"/>
        <v>963.68579089655191</v>
      </c>
      <c r="AA566">
        <f t="shared" si="197"/>
        <v>1204.6072386206897</v>
      </c>
      <c r="AB566">
        <f t="shared" si="198"/>
        <v>1782.2164095393107</v>
      </c>
      <c r="AC566">
        <f t="shared" si="199"/>
        <v>2376.2885460524139</v>
      </c>
      <c r="AD566">
        <f t="shared" si="200"/>
        <v>2970.3606825655179</v>
      </c>
      <c r="AE566">
        <f t="shared" si="189"/>
        <v>636.47434317241391</v>
      </c>
      <c r="AF566">
        <f t="shared" si="190"/>
        <v>877.39579089655194</v>
      </c>
      <c r="AG566">
        <f t="shared" si="191"/>
        <v>1118.3172386206897</v>
      </c>
      <c r="AH566">
        <f t="shared" si="192"/>
        <v>1569.0864095393108</v>
      </c>
      <c r="AI566">
        <f t="shared" si="193"/>
        <v>2163.1585460524138</v>
      </c>
      <c r="AJ566">
        <f t="shared" si="194"/>
        <v>2757.2306825655178</v>
      </c>
      <c r="AO566" t="e">
        <f>_xlfn.CONCAT(A566," ",B566," ",C566," ",#REF!," ",E566," ",F566," ",G566," ",H566," ",I566," ",N566," ",O566," ",P566," ",Q566," ",R566," ",AE566," ",AF566," ",AG566," ",AH566," ",AI566," ",AJ566)</f>
        <v>#REF!</v>
      </c>
    </row>
    <row r="567" spans="1:41" x14ac:dyDescent="0.35">
      <c r="A567" s="1" t="s">
        <v>19</v>
      </c>
      <c r="B567" s="1">
        <v>2021</v>
      </c>
      <c r="C567" s="1">
        <v>9</v>
      </c>
      <c r="D567" s="5">
        <v>414</v>
      </c>
      <c r="E567" s="5">
        <v>4</v>
      </c>
      <c r="F567" s="5">
        <v>9</v>
      </c>
      <c r="G567" s="4">
        <v>100</v>
      </c>
      <c r="H567" s="1" t="s">
        <v>17</v>
      </c>
      <c r="I567" s="1" t="s">
        <v>27</v>
      </c>
      <c r="J567" s="7">
        <v>150</v>
      </c>
      <c r="K567" s="7">
        <f t="shared" si="181"/>
        <v>326.08695652173913</v>
      </c>
      <c r="L567" s="7">
        <f t="shared" si="182"/>
        <v>366.10671936758894</v>
      </c>
      <c r="M567" s="7" t="s">
        <v>14</v>
      </c>
      <c r="N567" s="1">
        <v>0</v>
      </c>
      <c r="O567" s="1">
        <v>0</v>
      </c>
      <c r="P567" s="1">
        <v>0</v>
      </c>
      <c r="Q567" s="1">
        <v>67.969221517241351</v>
      </c>
      <c r="R567" s="1">
        <v>4570.9301470344808</v>
      </c>
      <c r="S567" s="15">
        <f t="shared" si="183"/>
        <v>44.29</v>
      </c>
      <c r="T567" s="7">
        <f t="shared" si="184"/>
        <v>109.39</v>
      </c>
      <c r="U567">
        <f t="shared" si="185"/>
        <v>0</v>
      </c>
      <c r="V567">
        <f t="shared" si="186"/>
        <v>0</v>
      </c>
      <c r="W567">
        <f t="shared" si="187"/>
        <v>44.29</v>
      </c>
      <c r="X567">
        <f t="shared" si="188"/>
        <v>109.39</v>
      </c>
      <c r="Y567">
        <f t="shared" si="195"/>
        <v>611.7229936551721</v>
      </c>
      <c r="Z567">
        <f t="shared" si="196"/>
        <v>815.63065820689621</v>
      </c>
      <c r="AA567">
        <f t="shared" si="197"/>
        <v>1019.5383227586203</v>
      </c>
      <c r="AB567">
        <f t="shared" si="198"/>
        <v>1508.4069485213788</v>
      </c>
      <c r="AC567">
        <f t="shared" si="199"/>
        <v>2011.2092646951717</v>
      </c>
      <c r="AD567">
        <f t="shared" si="200"/>
        <v>2514.0115808689648</v>
      </c>
      <c r="AE567">
        <f t="shared" si="189"/>
        <v>525.43299365517214</v>
      </c>
      <c r="AF567">
        <f t="shared" si="190"/>
        <v>729.34065820689625</v>
      </c>
      <c r="AG567">
        <f t="shared" si="191"/>
        <v>933.24832275862036</v>
      </c>
      <c r="AH567">
        <f t="shared" si="192"/>
        <v>1295.2769485213789</v>
      </c>
      <c r="AI567">
        <f t="shared" si="193"/>
        <v>1798.0792646951718</v>
      </c>
      <c r="AJ567">
        <f t="shared" si="194"/>
        <v>2300.8815808689646</v>
      </c>
      <c r="AO567" t="e">
        <f>_xlfn.CONCAT(A567," ",B567," ",C567," ",#REF!," ",E567," ",F567," ",G567," ",H567," ",I567," ",N567," ",O567," ",P567," ",Q567," ",R567," ",AE567," ",AF567," ",AG567," ",AH567," ",AI567," ",AJ567)</f>
        <v>#REF!</v>
      </c>
    </row>
    <row r="568" spans="1:41" x14ac:dyDescent="0.35">
      <c r="A568" s="1" t="s">
        <v>19</v>
      </c>
      <c r="B568" s="1">
        <v>2021</v>
      </c>
      <c r="C568" s="1">
        <v>9</v>
      </c>
      <c r="D568" s="5">
        <v>415</v>
      </c>
      <c r="E568" s="5">
        <v>4</v>
      </c>
      <c r="F568" s="5">
        <v>12</v>
      </c>
      <c r="G568" s="4">
        <v>100</v>
      </c>
      <c r="H568" s="1" t="s">
        <v>17</v>
      </c>
      <c r="I568" s="1" t="s">
        <v>28</v>
      </c>
      <c r="J568" s="7">
        <v>150</v>
      </c>
      <c r="K568" s="7">
        <f t="shared" si="181"/>
        <v>326.08695652173913</v>
      </c>
      <c r="L568" s="7">
        <f t="shared" si="182"/>
        <v>366.10671936758894</v>
      </c>
      <c r="M568" s="7" t="s">
        <v>14</v>
      </c>
      <c r="N568" s="1">
        <v>0</v>
      </c>
      <c r="O568" s="1">
        <v>0</v>
      </c>
      <c r="P568" s="1">
        <v>0</v>
      </c>
      <c r="Q568" s="1">
        <v>72.085424551724131</v>
      </c>
      <c r="R568" s="1">
        <v>4847.7448011034476</v>
      </c>
      <c r="S568" s="15">
        <f t="shared" si="183"/>
        <v>44.29</v>
      </c>
      <c r="T568" s="7">
        <f t="shared" si="184"/>
        <v>109.39</v>
      </c>
      <c r="U568">
        <f t="shared" si="185"/>
        <v>17.875</v>
      </c>
      <c r="V568">
        <f t="shared" si="186"/>
        <v>44.15</v>
      </c>
      <c r="W568">
        <f t="shared" si="187"/>
        <v>62.164999999999999</v>
      </c>
      <c r="X568">
        <f t="shared" si="188"/>
        <v>153.54</v>
      </c>
      <c r="Y568">
        <f t="shared" si="195"/>
        <v>648.76882096551719</v>
      </c>
      <c r="Z568">
        <f t="shared" si="196"/>
        <v>865.02509462068952</v>
      </c>
      <c r="AA568">
        <f t="shared" si="197"/>
        <v>1081.281368275862</v>
      </c>
      <c r="AB568">
        <f t="shared" si="198"/>
        <v>1599.7557843641378</v>
      </c>
      <c r="AC568">
        <f t="shared" si="199"/>
        <v>2133.007712485517</v>
      </c>
      <c r="AD568">
        <f t="shared" si="200"/>
        <v>2666.2596406068965</v>
      </c>
      <c r="AE568">
        <f t="shared" si="189"/>
        <v>562.47882096551723</v>
      </c>
      <c r="AF568">
        <f t="shared" si="190"/>
        <v>778.73509462068955</v>
      </c>
      <c r="AG568">
        <f t="shared" si="191"/>
        <v>994.99136827586199</v>
      </c>
      <c r="AH568">
        <f t="shared" si="192"/>
        <v>1386.6257843641379</v>
      </c>
      <c r="AI568">
        <f t="shared" si="193"/>
        <v>1919.8777124855169</v>
      </c>
      <c r="AJ568">
        <f t="shared" si="194"/>
        <v>2453.1296406068964</v>
      </c>
      <c r="AO568" t="e">
        <f>_xlfn.CONCAT(A568," ",B568," ",C568," ",#REF!," ",E568," ",F568," ",G568," ",H568," ",I568," ",N568," ",O568," ",P568," ",Q568," ",R568," ",AE568," ",AF568," ",AG568," ",AH568," ",AI568," ",AJ568)</f>
        <v>#REF!</v>
      </c>
    </row>
    <row r="569" spans="1:41" x14ac:dyDescent="0.35">
      <c r="A569" s="1" t="s">
        <v>19</v>
      </c>
      <c r="B569" s="1">
        <v>2021</v>
      </c>
      <c r="C569" s="1">
        <v>9</v>
      </c>
      <c r="D569" s="5">
        <v>416</v>
      </c>
      <c r="E569" s="5">
        <v>4</v>
      </c>
      <c r="F569" s="5">
        <v>10</v>
      </c>
      <c r="G569" s="4">
        <v>100</v>
      </c>
      <c r="H569" s="1" t="s">
        <v>17</v>
      </c>
      <c r="I569" s="1" t="s">
        <v>29</v>
      </c>
      <c r="J569" s="7">
        <v>150</v>
      </c>
      <c r="K569" s="7">
        <f t="shared" si="181"/>
        <v>326.08695652173913</v>
      </c>
      <c r="L569" s="7">
        <f t="shared" si="182"/>
        <v>366.10671936758894</v>
      </c>
      <c r="M569" s="7" t="s">
        <v>14</v>
      </c>
      <c r="N569" s="1">
        <v>0</v>
      </c>
      <c r="O569" s="1">
        <v>0</v>
      </c>
      <c r="P569" s="1">
        <v>0</v>
      </c>
      <c r="Q569" s="1">
        <v>74.719920000000016</v>
      </c>
      <c r="R569" s="1">
        <v>5024.9146200000014</v>
      </c>
      <c r="S569" s="15">
        <f t="shared" si="183"/>
        <v>44.29</v>
      </c>
      <c r="T569" s="7">
        <f t="shared" si="184"/>
        <v>109.39</v>
      </c>
      <c r="U569">
        <f t="shared" si="185"/>
        <v>42</v>
      </c>
      <c r="V569">
        <f t="shared" si="186"/>
        <v>103.74</v>
      </c>
      <c r="W569">
        <f t="shared" si="187"/>
        <v>86.289999999999992</v>
      </c>
      <c r="X569">
        <f t="shared" si="188"/>
        <v>213.13</v>
      </c>
      <c r="Y569">
        <f t="shared" si="195"/>
        <v>672.47928000000013</v>
      </c>
      <c r="Z569">
        <f t="shared" si="196"/>
        <v>896.63904000000025</v>
      </c>
      <c r="AA569">
        <f t="shared" si="197"/>
        <v>1120.7988000000003</v>
      </c>
      <c r="AB569">
        <f t="shared" si="198"/>
        <v>1658.2218246000004</v>
      </c>
      <c r="AC569">
        <f t="shared" si="199"/>
        <v>2210.9624328000004</v>
      </c>
      <c r="AD569">
        <f t="shared" si="200"/>
        <v>2763.7030410000011</v>
      </c>
      <c r="AE569">
        <f t="shared" si="189"/>
        <v>586.18928000000017</v>
      </c>
      <c r="AF569">
        <f t="shared" si="190"/>
        <v>810.34904000000029</v>
      </c>
      <c r="AG569">
        <f t="shared" si="191"/>
        <v>1034.5088000000003</v>
      </c>
      <c r="AH569">
        <f t="shared" si="192"/>
        <v>1445.0918246000006</v>
      </c>
      <c r="AI569">
        <f t="shared" si="193"/>
        <v>1997.8324328000003</v>
      </c>
      <c r="AJ569">
        <f t="shared" si="194"/>
        <v>2550.573041000001</v>
      </c>
      <c r="AO569" t="e">
        <f>_xlfn.CONCAT(A569," ",B569," ",C569," ",#REF!," ",E569," ",F569," ",G569," ",H569," ",I569," ",N569," ",O569," ",P569," ",Q569," ",R569," ",AE569," ",AF569," ",AG569," ",AH569," ",AI569," ",AJ569)</f>
        <v>#REF!</v>
      </c>
    </row>
    <row r="570" spans="1:41" x14ac:dyDescent="0.35">
      <c r="A570" s="1" t="s">
        <v>23</v>
      </c>
      <c r="B570" s="1">
        <v>2021</v>
      </c>
      <c r="C570" s="1">
        <v>10</v>
      </c>
      <c r="D570" s="1" t="s">
        <v>14</v>
      </c>
      <c r="E570" s="15">
        <v>1</v>
      </c>
      <c r="F570" s="1">
        <v>4</v>
      </c>
      <c r="G570" s="4">
        <v>100</v>
      </c>
      <c r="H570" s="1" t="s">
        <v>16</v>
      </c>
      <c r="I570" s="1" t="s">
        <v>28</v>
      </c>
      <c r="J570" s="7" t="s">
        <v>14</v>
      </c>
      <c r="K570" s="7" t="str">
        <f t="shared" si="181"/>
        <v>.</v>
      </c>
      <c r="L570" s="7" t="str">
        <f t="shared" si="182"/>
        <v>.</v>
      </c>
      <c r="M570" s="7" t="s">
        <v>14</v>
      </c>
      <c r="N570" s="1">
        <v>2.0909090909090908</v>
      </c>
      <c r="O570" s="1">
        <v>36.666666666666664</v>
      </c>
      <c r="P570" s="1">
        <v>25.55555555555555</v>
      </c>
      <c r="Q570" s="1">
        <v>73.618307389162595</v>
      </c>
      <c r="R570" s="1">
        <v>4950.8311719211843</v>
      </c>
      <c r="S570" s="15">
        <f t="shared" si="183"/>
        <v>44.29</v>
      </c>
      <c r="T570" s="7">
        <f t="shared" si="184"/>
        <v>109.39</v>
      </c>
      <c r="U570">
        <f t="shared" si="185"/>
        <v>17.875</v>
      </c>
      <c r="V570">
        <f t="shared" si="186"/>
        <v>44.15</v>
      </c>
      <c r="W570">
        <f t="shared" si="187"/>
        <v>62.164999999999999</v>
      </c>
      <c r="X570">
        <f t="shared" si="188"/>
        <v>153.54</v>
      </c>
      <c r="Y570">
        <f t="shared" si="195"/>
        <v>662.56476650246339</v>
      </c>
      <c r="Z570">
        <f t="shared" si="196"/>
        <v>883.41968866995114</v>
      </c>
      <c r="AA570">
        <f t="shared" si="197"/>
        <v>1104.274610837439</v>
      </c>
      <c r="AB570">
        <f t="shared" si="198"/>
        <v>1633.7742867339909</v>
      </c>
      <c r="AC570">
        <f t="shared" si="199"/>
        <v>2178.365715645321</v>
      </c>
      <c r="AD570">
        <f t="shared" si="200"/>
        <v>2722.9571445566517</v>
      </c>
      <c r="AE570">
        <f t="shared" si="189"/>
        <v>576.27476650246342</v>
      </c>
      <c r="AF570">
        <f t="shared" si="190"/>
        <v>797.12968866995118</v>
      </c>
      <c r="AG570">
        <f t="shared" si="191"/>
        <v>1017.984610837439</v>
      </c>
      <c r="AH570">
        <f t="shared" si="192"/>
        <v>1420.6442867339911</v>
      </c>
      <c r="AI570">
        <f t="shared" si="193"/>
        <v>1965.2357156453209</v>
      </c>
      <c r="AJ570">
        <f t="shared" si="194"/>
        <v>2509.8271445566515</v>
      </c>
      <c r="AO570" t="e">
        <f>_xlfn.CONCAT(A570," ",B570," ",C570," ",#REF!," ",E570," ",F570," ",G570," ",H570," ",I570," ",N570," ",O570," ",P570," ",Q570," ",R570," ",AE570," ",AF570," ",AG570," ",AH570," ",AI570," ",AJ570)</f>
        <v>#REF!</v>
      </c>
    </row>
    <row r="571" spans="1:41" x14ac:dyDescent="0.35">
      <c r="A571" s="1" t="s">
        <v>23</v>
      </c>
      <c r="B571" s="1">
        <v>2021</v>
      </c>
      <c r="C571" s="1">
        <v>10</v>
      </c>
      <c r="D571" s="1" t="s">
        <v>14</v>
      </c>
      <c r="E571" s="15">
        <v>2</v>
      </c>
      <c r="F571" s="1">
        <v>4</v>
      </c>
      <c r="G571" s="4">
        <v>100</v>
      </c>
      <c r="H571" s="1" t="s">
        <v>16</v>
      </c>
      <c r="I571" s="1" t="s">
        <v>28</v>
      </c>
      <c r="J571" s="7" t="s">
        <v>14</v>
      </c>
      <c r="K571" s="7" t="str">
        <f t="shared" si="181"/>
        <v>.</v>
      </c>
      <c r="L571" s="7" t="str">
        <f t="shared" si="182"/>
        <v>.</v>
      </c>
      <c r="M571" s="7" t="s">
        <v>14</v>
      </c>
      <c r="N571" s="1">
        <v>0</v>
      </c>
      <c r="O571" s="1">
        <v>0</v>
      </c>
      <c r="P571" s="1">
        <v>0</v>
      </c>
      <c r="Q571" s="1">
        <v>59.801895566502502</v>
      </c>
      <c r="R571" s="1">
        <v>4021.6774768472933</v>
      </c>
      <c r="S571" s="15">
        <f t="shared" si="183"/>
        <v>44.29</v>
      </c>
      <c r="T571" s="7">
        <f t="shared" si="184"/>
        <v>109.39</v>
      </c>
      <c r="U571">
        <f t="shared" si="185"/>
        <v>17.875</v>
      </c>
      <c r="V571">
        <f t="shared" si="186"/>
        <v>44.15</v>
      </c>
      <c r="W571">
        <f t="shared" si="187"/>
        <v>62.164999999999999</v>
      </c>
      <c r="X571">
        <f t="shared" si="188"/>
        <v>153.54</v>
      </c>
      <c r="Y571">
        <f t="shared" si="195"/>
        <v>538.21706009852255</v>
      </c>
      <c r="Z571">
        <f t="shared" si="196"/>
        <v>717.62274679802999</v>
      </c>
      <c r="AA571">
        <f t="shared" si="197"/>
        <v>897.02843349753755</v>
      </c>
      <c r="AB571">
        <f t="shared" si="198"/>
        <v>1327.1535673596068</v>
      </c>
      <c r="AC571">
        <f t="shared" si="199"/>
        <v>1769.5380898128089</v>
      </c>
      <c r="AD571">
        <f t="shared" si="200"/>
        <v>2211.9226122660116</v>
      </c>
      <c r="AE571">
        <f t="shared" si="189"/>
        <v>451.92706009852259</v>
      </c>
      <c r="AF571">
        <f t="shared" si="190"/>
        <v>631.33274679803003</v>
      </c>
      <c r="AG571">
        <f t="shared" si="191"/>
        <v>810.73843349753759</v>
      </c>
      <c r="AH571">
        <f t="shared" si="192"/>
        <v>1114.0235673596067</v>
      </c>
      <c r="AI571">
        <f t="shared" si="193"/>
        <v>1556.4080898128091</v>
      </c>
      <c r="AJ571">
        <f t="shared" si="194"/>
        <v>1998.7926122660115</v>
      </c>
      <c r="AO571" t="e">
        <f>_xlfn.CONCAT(A571," ",B571," ",C571," ",#REF!," ",E571," ",F571," ",G571," ",H571," ",I571," ",N571," ",O571," ",P571," ",Q571," ",R571," ",AE571," ",AF571," ",AG571," ",AH571," ",AI571," ",AJ571)</f>
        <v>#REF!</v>
      </c>
    </row>
    <row r="572" spans="1:41" x14ac:dyDescent="0.35">
      <c r="A572" s="1" t="s">
        <v>23</v>
      </c>
      <c r="B572" s="1">
        <v>2021</v>
      </c>
      <c r="C572" s="1">
        <v>10</v>
      </c>
      <c r="D572" s="15" t="s">
        <v>14</v>
      </c>
      <c r="E572" s="15">
        <v>3</v>
      </c>
      <c r="F572" s="1">
        <v>4</v>
      </c>
      <c r="G572" s="4">
        <v>100</v>
      </c>
      <c r="H572" s="1" t="s">
        <v>16</v>
      </c>
      <c r="I572" s="1" t="s">
        <v>28</v>
      </c>
      <c r="J572" s="7" t="s">
        <v>14</v>
      </c>
      <c r="K572" s="7" t="str">
        <f t="shared" si="181"/>
        <v>.</v>
      </c>
      <c r="L572" s="7" t="str">
        <f t="shared" si="182"/>
        <v>.</v>
      </c>
      <c r="M572" s="7" t="s">
        <v>14</v>
      </c>
      <c r="N572" s="1">
        <v>1.5</v>
      </c>
      <c r="O572" s="1">
        <v>6.666666666666667</v>
      </c>
      <c r="P572" s="1">
        <v>3.3333333333333335</v>
      </c>
      <c r="Q572" s="1">
        <v>80.979160591132995</v>
      </c>
      <c r="R572" s="1">
        <v>5445.848549753694</v>
      </c>
      <c r="S572" s="15">
        <f t="shared" si="183"/>
        <v>44.29</v>
      </c>
      <c r="T572" s="7">
        <f t="shared" si="184"/>
        <v>109.39</v>
      </c>
      <c r="U572">
        <f t="shared" si="185"/>
        <v>17.875</v>
      </c>
      <c r="V572">
        <f t="shared" si="186"/>
        <v>44.15</v>
      </c>
      <c r="W572">
        <f t="shared" si="187"/>
        <v>62.164999999999999</v>
      </c>
      <c r="X572">
        <f t="shared" si="188"/>
        <v>153.54</v>
      </c>
      <c r="Y572">
        <f t="shared" si="195"/>
        <v>728.81244532019696</v>
      </c>
      <c r="Z572">
        <f t="shared" si="196"/>
        <v>971.74992709359594</v>
      </c>
      <c r="AA572">
        <f t="shared" si="197"/>
        <v>1214.6874088669949</v>
      </c>
      <c r="AB572">
        <f t="shared" si="198"/>
        <v>1797.130021418719</v>
      </c>
      <c r="AC572">
        <f t="shared" si="199"/>
        <v>2396.1733618916255</v>
      </c>
      <c r="AD572">
        <f t="shared" si="200"/>
        <v>2995.216702364532</v>
      </c>
      <c r="AE572">
        <f t="shared" si="189"/>
        <v>642.52244532019699</v>
      </c>
      <c r="AF572">
        <f t="shared" si="190"/>
        <v>885.45992709359598</v>
      </c>
      <c r="AG572">
        <f t="shared" si="191"/>
        <v>1128.397408866995</v>
      </c>
      <c r="AH572">
        <f t="shared" si="192"/>
        <v>1584.0000214187189</v>
      </c>
      <c r="AI572">
        <f t="shared" si="193"/>
        <v>2183.0433618916254</v>
      </c>
      <c r="AJ572">
        <f t="shared" si="194"/>
        <v>2782.0867023645319</v>
      </c>
      <c r="AO572" t="e">
        <f>_xlfn.CONCAT(A572," ",B572," ",C572," ",#REF!," ",E572," ",F572," ",G572," ",H572," ",I572," ",N572," ",O572," ",P572," ",Q572," ",R572," ",AE572," ",AF572," ",AG572," ",AH572," ",AI572," ",AJ572)</f>
        <v>#REF!</v>
      </c>
    </row>
    <row r="573" spans="1:41" x14ac:dyDescent="0.35">
      <c r="A573" s="1" t="s">
        <v>23</v>
      </c>
      <c r="B573" s="1">
        <v>2021</v>
      </c>
      <c r="C573" s="1">
        <v>10</v>
      </c>
      <c r="D573" s="15" t="s">
        <v>14</v>
      </c>
      <c r="E573" s="15">
        <v>4</v>
      </c>
      <c r="F573" s="1">
        <v>4</v>
      </c>
      <c r="G573" s="4">
        <v>100</v>
      </c>
      <c r="H573" s="1" t="s">
        <v>16</v>
      </c>
      <c r="I573" s="1" t="s">
        <v>28</v>
      </c>
      <c r="J573" s="7" t="s">
        <v>14</v>
      </c>
      <c r="K573" s="7" t="str">
        <f t="shared" si="181"/>
        <v>.</v>
      </c>
      <c r="L573" s="7" t="str">
        <f t="shared" si="182"/>
        <v>.</v>
      </c>
      <c r="M573" s="7" t="s">
        <v>14</v>
      </c>
      <c r="N573" s="1">
        <v>1.7142857142857142</v>
      </c>
      <c r="O573" s="1">
        <v>70</v>
      </c>
      <c r="P573" s="1">
        <v>40</v>
      </c>
      <c r="Q573" s="1">
        <v>84.915773399014796</v>
      </c>
      <c r="R573" s="1">
        <v>5710.5857610837447</v>
      </c>
      <c r="S573" s="15">
        <f t="shared" si="183"/>
        <v>44.29</v>
      </c>
      <c r="T573" s="7">
        <f t="shared" si="184"/>
        <v>109.39</v>
      </c>
      <c r="U573">
        <f t="shared" si="185"/>
        <v>17.875</v>
      </c>
      <c r="V573">
        <f t="shared" si="186"/>
        <v>44.15</v>
      </c>
      <c r="W573">
        <f t="shared" si="187"/>
        <v>62.164999999999999</v>
      </c>
      <c r="X573">
        <f t="shared" si="188"/>
        <v>153.54</v>
      </c>
      <c r="Y573">
        <f t="shared" si="195"/>
        <v>764.24196059113319</v>
      </c>
      <c r="Z573">
        <f t="shared" si="196"/>
        <v>1018.9892807881776</v>
      </c>
      <c r="AA573">
        <f t="shared" si="197"/>
        <v>1273.7366009852219</v>
      </c>
      <c r="AB573">
        <f t="shared" si="198"/>
        <v>1884.4933011576359</v>
      </c>
      <c r="AC573">
        <f t="shared" si="199"/>
        <v>2512.6577348768478</v>
      </c>
      <c r="AD573">
        <f t="shared" si="200"/>
        <v>3140.8221685960598</v>
      </c>
      <c r="AE573">
        <f t="shared" si="189"/>
        <v>677.95196059113323</v>
      </c>
      <c r="AF573">
        <f t="shared" si="190"/>
        <v>932.69928078817759</v>
      </c>
      <c r="AG573">
        <f t="shared" si="191"/>
        <v>1187.4466009852219</v>
      </c>
      <c r="AH573">
        <f t="shared" si="192"/>
        <v>1671.3633011576358</v>
      </c>
      <c r="AI573">
        <f t="shared" si="193"/>
        <v>2299.5277348768477</v>
      </c>
      <c r="AJ573">
        <f t="shared" si="194"/>
        <v>2927.6921685960597</v>
      </c>
      <c r="AO573" t="e">
        <f>_xlfn.CONCAT(A573," ",B573," ",C573," ",#REF!," ",E573," ",F573," ",G573," ",H573," ",I573," ",N573," ",O573," ",P573," ",Q573," ",R573," ",AE573," ",AF573," ",AG573," ",AH573," ",AI573," ",AJ573)</f>
        <v>#REF!</v>
      </c>
    </row>
    <row r="574" spans="1:41" x14ac:dyDescent="0.35">
      <c r="A574" s="1" t="s">
        <v>23</v>
      </c>
      <c r="B574" s="1">
        <v>2021</v>
      </c>
      <c r="C574" s="1">
        <v>10</v>
      </c>
      <c r="D574" s="1" t="s">
        <v>14</v>
      </c>
      <c r="E574" s="7">
        <v>5</v>
      </c>
      <c r="F574" s="1">
        <v>4</v>
      </c>
      <c r="G574" s="4">
        <v>100</v>
      </c>
      <c r="H574" s="1" t="s">
        <v>16</v>
      </c>
      <c r="I574" s="1" t="s">
        <v>28</v>
      </c>
      <c r="J574" s="7" t="s">
        <v>14</v>
      </c>
      <c r="K574" s="7" t="str">
        <f t="shared" si="181"/>
        <v>.</v>
      </c>
      <c r="L574" s="7" t="str">
        <f t="shared" si="182"/>
        <v>.</v>
      </c>
      <c r="M574" s="7" t="s">
        <v>14</v>
      </c>
      <c r="N574" s="1">
        <v>1.8333333333333333</v>
      </c>
      <c r="O574" s="1">
        <v>20</v>
      </c>
      <c r="P574" s="1">
        <v>12.222222222222221</v>
      </c>
      <c r="Q574" s="1">
        <v>60.672857142857097</v>
      </c>
      <c r="R574" s="1">
        <v>4080.2496428571399</v>
      </c>
      <c r="S574" s="15">
        <f t="shared" si="183"/>
        <v>44.29</v>
      </c>
      <c r="T574" s="7">
        <f t="shared" si="184"/>
        <v>109.39</v>
      </c>
      <c r="U574">
        <f t="shared" si="185"/>
        <v>17.875</v>
      </c>
      <c r="V574">
        <f t="shared" si="186"/>
        <v>44.15</v>
      </c>
      <c r="W574">
        <f t="shared" si="187"/>
        <v>62.164999999999999</v>
      </c>
      <c r="X574">
        <f t="shared" si="188"/>
        <v>153.54</v>
      </c>
      <c r="Y574">
        <f t="shared" si="195"/>
        <v>546.05571428571386</v>
      </c>
      <c r="Z574">
        <f t="shared" si="196"/>
        <v>728.07428571428522</v>
      </c>
      <c r="AA574">
        <f t="shared" si="197"/>
        <v>910.09285714285647</v>
      </c>
      <c r="AB574">
        <f t="shared" si="198"/>
        <v>1346.4823821428563</v>
      </c>
      <c r="AC574">
        <f t="shared" si="199"/>
        <v>1795.3098428571416</v>
      </c>
      <c r="AD574">
        <f t="shared" si="200"/>
        <v>2244.1373035714273</v>
      </c>
      <c r="AE574">
        <f t="shared" si="189"/>
        <v>459.7657142857139</v>
      </c>
      <c r="AF574">
        <f t="shared" si="190"/>
        <v>641.78428571428526</v>
      </c>
      <c r="AG574">
        <f t="shared" si="191"/>
        <v>823.80285714285651</v>
      </c>
      <c r="AH574">
        <f t="shared" si="192"/>
        <v>1133.3523821428562</v>
      </c>
      <c r="AI574">
        <f t="shared" si="193"/>
        <v>1582.1798428571415</v>
      </c>
      <c r="AJ574">
        <f t="shared" si="194"/>
        <v>2031.0073035714272</v>
      </c>
      <c r="AO574" t="e">
        <f>_xlfn.CONCAT(A574," ",B574," ",C574," ",#REF!," ",E574," ",F574," ",G574," ",H574," ",I574," ",N574," ",O574," ",P574," ",Q574," ",R574," ",AE574," ",AF574," ",AG574," ",AH574," ",AI574," ",AJ574)</f>
        <v>#REF!</v>
      </c>
    </row>
    <row r="575" spans="1:41" x14ac:dyDescent="0.35">
      <c r="A575" s="1" t="s">
        <v>23</v>
      </c>
      <c r="B575" s="1">
        <v>2021</v>
      </c>
      <c r="C575" s="1">
        <v>10</v>
      </c>
      <c r="D575" s="1" t="s">
        <v>14</v>
      </c>
      <c r="E575" s="7">
        <v>1</v>
      </c>
      <c r="F575" s="1">
        <v>8</v>
      </c>
      <c r="G575" s="4">
        <v>160</v>
      </c>
      <c r="H575" s="1" t="s">
        <v>16</v>
      </c>
      <c r="I575" s="1" t="s">
        <v>28</v>
      </c>
      <c r="J575" s="7" t="s">
        <v>14</v>
      </c>
      <c r="K575" s="7" t="str">
        <f t="shared" si="181"/>
        <v>.</v>
      </c>
      <c r="L575" s="7" t="str">
        <f t="shared" si="182"/>
        <v>.</v>
      </c>
      <c r="M575" s="7" t="s">
        <v>14</v>
      </c>
      <c r="N575" s="1">
        <v>1.8</v>
      </c>
      <c r="O575" s="1">
        <v>33.333333333333329</v>
      </c>
      <c r="P575" s="1">
        <v>19.999999999999996</v>
      </c>
      <c r="Q575" s="1">
        <v>86.601428571428599</v>
      </c>
      <c r="R575" s="1">
        <v>5823.9460714285733</v>
      </c>
      <c r="S575" s="15">
        <f t="shared" si="183"/>
        <v>70.86</v>
      </c>
      <c r="T575" s="7">
        <f t="shared" si="184"/>
        <v>175.02</v>
      </c>
      <c r="U575">
        <f t="shared" si="185"/>
        <v>17.875</v>
      </c>
      <c r="V575">
        <f t="shared" si="186"/>
        <v>44.15</v>
      </c>
      <c r="W575">
        <f t="shared" si="187"/>
        <v>88.734999999999999</v>
      </c>
      <c r="X575">
        <f t="shared" si="188"/>
        <v>219.17000000000002</v>
      </c>
      <c r="Y575">
        <f t="shared" si="195"/>
        <v>779.41285714285743</v>
      </c>
      <c r="Z575">
        <f t="shared" si="196"/>
        <v>1039.2171428571432</v>
      </c>
      <c r="AA575">
        <f t="shared" si="197"/>
        <v>1299.0214285714289</v>
      </c>
      <c r="AB575">
        <f t="shared" si="198"/>
        <v>1921.9022035714293</v>
      </c>
      <c r="AC575">
        <f t="shared" si="199"/>
        <v>2562.5362714285725</v>
      </c>
      <c r="AD575">
        <f t="shared" si="200"/>
        <v>3203.1703392857157</v>
      </c>
      <c r="AE575">
        <f t="shared" si="189"/>
        <v>693.12285714285747</v>
      </c>
      <c r="AF575">
        <f t="shared" si="190"/>
        <v>952.92714285714328</v>
      </c>
      <c r="AG575">
        <f t="shared" si="191"/>
        <v>1212.731428571429</v>
      </c>
      <c r="AH575">
        <f t="shared" si="192"/>
        <v>1708.7722035714291</v>
      </c>
      <c r="AI575">
        <f t="shared" si="193"/>
        <v>2349.4062714285724</v>
      </c>
      <c r="AJ575">
        <f t="shared" si="194"/>
        <v>2990.0403392857156</v>
      </c>
      <c r="AO575" t="e">
        <f>_xlfn.CONCAT(A575," ",B575," ",C575," ",#REF!," ",E575," ",F575," ",G575," ",H575," ",I575," ",N575," ",O575," ",P575," ",Q575," ",R575," ",AE575," ",AF575," ",AG575," ",AH575," ",AI575," ",AJ575)</f>
        <v>#REF!</v>
      </c>
    </row>
    <row r="576" spans="1:41" x14ac:dyDescent="0.35">
      <c r="A576" s="1" t="s">
        <v>23</v>
      </c>
      <c r="B576" s="1">
        <v>2021</v>
      </c>
      <c r="C576" s="1">
        <v>10</v>
      </c>
      <c r="D576" s="1" t="s">
        <v>14</v>
      </c>
      <c r="E576" s="7">
        <v>2</v>
      </c>
      <c r="F576" s="1">
        <v>8</v>
      </c>
      <c r="G576" s="4">
        <v>160</v>
      </c>
      <c r="H576" s="1" t="s">
        <v>16</v>
      </c>
      <c r="I576" s="1" t="s">
        <v>28</v>
      </c>
      <c r="J576" s="7" t="s">
        <v>14</v>
      </c>
      <c r="K576" s="7" t="str">
        <f t="shared" si="181"/>
        <v>.</v>
      </c>
      <c r="L576" s="7" t="str">
        <f t="shared" si="182"/>
        <v>.</v>
      </c>
      <c r="M576" s="7" t="s">
        <v>14</v>
      </c>
      <c r="N576" s="1">
        <v>0</v>
      </c>
      <c r="O576" s="1">
        <v>0</v>
      </c>
      <c r="P576" s="1">
        <v>0</v>
      </c>
      <c r="Q576" s="1">
        <v>82.112745812807901</v>
      </c>
      <c r="R576" s="1">
        <v>5522.082155911331</v>
      </c>
      <c r="S576" s="15">
        <f t="shared" si="183"/>
        <v>70.86</v>
      </c>
      <c r="T576" s="7">
        <f t="shared" si="184"/>
        <v>175.02</v>
      </c>
      <c r="U576">
        <f t="shared" si="185"/>
        <v>17.875</v>
      </c>
      <c r="V576">
        <f t="shared" si="186"/>
        <v>44.15</v>
      </c>
      <c r="W576">
        <f t="shared" si="187"/>
        <v>88.734999999999999</v>
      </c>
      <c r="X576">
        <f t="shared" si="188"/>
        <v>219.17000000000002</v>
      </c>
      <c r="Y576">
        <f t="shared" si="195"/>
        <v>739.01471231527114</v>
      </c>
      <c r="Z576">
        <f t="shared" si="196"/>
        <v>985.35294975369482</v>
      </c>
      <c r="AA576">
        <f t="shared" si="197"/>
        <v>1231.6911871921186</v>
      </c>
      <c r="AB576">
        <f t="shared" si="198"/>
        <v>1822.2871114507393</v>
      </c>
      <c r="AC576">
        <f t="shared" si="199"/>
        <v>2429.7161486009859</v>
      </c>
      <c r="AD576">
        <f t="shared" si="200"/>
        <v>3037.1451857512325</v>
      </c>
      <c r="AE576">
        <f t="shared" si="189"/>
        <v>652.72471231527118</v>
      </c>
      <c r="AF576">
        <f t="shared" si="190"/>
        <v>899.06294975369485</v>
      </c>
      <c r="AG576">
        <f t="shared" si="191"/>
        <v>1145.4011871921186</v>
      </c>
      <c r="AH576">
        <f t="shared" si="192"/>
        <v>1609.1571114507392</v>
      </c>
      <c r="AI576">
        <f t="shared" si="193"/>
        <v>2216.5861486009858</v>
      </c>
      <c r="AJ576">
        <f t="shared" si="194"/>
        <v>2824.0151857512324</v>
      </c>
      <c r="AO576" t="e">
        <f>_xlfn.CONCAT(A576," ",B576," ",C576," ",#REF!," ",E576," ",F576," ",G576," ",H576," ",I576," ",N576," ",O576," ",P576," ",Q576," ",R576," ",AE576," ",AF576," ",AG576," ",AH576," ",AI576," ",AJ576)</f>
        <v>#REF!</v>
      </c>
    </row>
    <row r="577" spans="1:41" x14ac:dyDescent="0.35">
      <c r="A577" s="1" t="s">
        <v>23</v>
      </c>
      <c r="B577" s="1">
        <v>2021</v>
      </c>
      <c r="C577" s="1">
        <v>10</v>
      </c>
      <c r="D577" s="1" t="s">
        <v>14</v>
      </c>
      <c r="E577" s="7">
        <v>3</v>
      </c>
      <c r="F577" s="1">
        <v>8</v>
      </c>
      <c r="G577" s="4">
        <v>160</v>
      </c>
      <c r="H577" s="1" t="s">
        <v>16</v>
      </c>
      <c r="I577" s="1" t="s">
        <v>28</v>
      </c>
      <c r="J577" s="7" t="s">
        <v>14</v>
      </c>
      <c r="K577" s="7" t="str">
        <f t="shared" si="181"/>
        <v>.</v>
      </c>
      <c r="L577" s="7" t="str">
        <f t="shared" si="182"/>
        <v>.</v>
      </c>
      <c r="M577" s="7" t="s">
        <v>14</v>
      </c>
      <c r="N577" s="1">
        <v>1.8888888888888888</v>
      </c>
      <c r="O577" s="1">
        <v>30</v>
      </c>
      <c r="P577" s="1">
        <v>18.888888888888889</v>
      </c>
      <c r="Q577" s="1">
        <v>91.061142857142897</v>
      </c>
      <c r="R577" s="1">
        <v>6123.8618571428597</v>
      </c>
      <c r="S577" s="15">
        <f t="shared" si="183"/>
        <v>70.86</v>
      </c>
      <c r="T577" s="7">
        <f t="shared" si="184"/>
        <v>175.02</v>
      </c>
      <c r="U577">
        <f t="shared" si="185"/>
        <v>17.875</v>
      </c>
      <c r="V577">
        <f t="shared" si="186"/>
        <v>44.15</v>
      </c>
      <c r="W577">
        <f t="shared" si="187"/>
        <v>88.734999999999999</v>
      </c>
      <c r="X577">
        <f t="shared" si="188"/>
        <v>219.17000000000002</v>
      </c>
      <c r="Y577">
        <f t="shared" si="195"/>
        <v>819.55028571428602</v>
      </c>
      <c r="Z577">
        <f t="shared" si="196"/>
        <v>1092.7337142857148</v>
      </c>
      <c r="AA577">
        <f t="shared" si="197"/>
        <v>1365.9171428571435</v>
      </c>
      <c r="AB577">
        <f t="shared" si="198"/>
        <v>2020.8744128571439</v>
      </c>
      <c r="AC577">
        <f t="shared" si="199"/>
        <v>2694.4992171428585</v>
      </c>
      <c r="AD577">
        <f t="shared" si="200"/>
        <v>3368.1240214285731</v>
      </c>
      <c r="AE577">
        <f t="shared" si="189"/>
        <v>733.26028571428606</v>
      </c>
      <c r="AF577">
        <f t="shared" si="190"/>
        <v>1006.4437142857148</v>
      </c>
      <c r="AG577">
        <f t="shared" si="191"/>
        <v>1279.6271428571436</v>
      </c>
      <c r="AH577">
        <f t="shared" si="192"/>
        <v>1807.7444128571437</v>
      </c>
      <c r="AI577">
        <f t="shared" si="193"/>
        <v>2481.3692171428584</v>
      </c>
      <c r="AJ577">
        <f t="shared" si="194"/>
        <v>3154.994021428573</v>
      </c>
      <c r="AO577" t="e">
        <f>_xlfn.CONCAT(A577," ",B577," ",C577," ",#REF!," ",E577," ",F577," ",G577," ",H577," ",I577," ",N577," ",O577," ",P577," ",Q577," ",R577," ",AE577," ",AF577," ",AG577," ",AH577," ",AI577," ",AJ577)</f>
        <v>#REF!</v>
      </c>
    </row>
    <row r="578" spans="1:41" x14ac:dyDescent="0.35">
      <c r="A578" s="1" t="s">
        <v>23</v>
      </c>
      <c r="B578" s="1">
        <v>2021</v>
      </c>
      <c r="C578" s="1">
        <v>10</v>
      </c>
      <c r="D578" s="1" t="s">
        <v>14</v>
      </c>
      <c r="E578" s="7">
        <v>4</v>
      </c>
      <c r="F578" s="1">
        <v>8</v>
      </c>
      <c r="G578" s="4">
        <v>160</v>
      </c>
      <c r="H578" s="1" t="s">
        <v>16</v>
      </c>
      <c r="I578" s="1" t="s">
        <v>28</v>
      </c>
      <c r="J578" s="7" t="s">
        <v>14</v>
      </c>
      <c r="K578" s="7" t="str">
        <f t="shared" ref="K578:K641" si="201">IF(H578="Y",(J578*100)/46,".")</f>
        <v>.</v>
      </c>
      <c r="L578" s="7" t="str">
        <f t="shared" ref="L578:L641" si="202">IF(H578="Y",(K578/2.2)*2.47,".")</f>
        <v>.</v>
      </c>
      <c r="M578" s="7" t="s">
        <v>14</v>
      </c>
      <c r="N578" s="1">
        <v>1.8571428571428572</v>
      </c>
      <c r="O578" s="1">
        <v>23.333333333333332</v>
      </c>
      <c r="P578" s="1">
        <v>14.444444444444445</v>
      </c>
      <c r="Q578" s="1">
        <v>85.258745812807902</v>
      </c>
      <c r="R578" s="1">
        <v>5733.6506559113313</v>
      </c>
      <c r="S578" s="15">
        <f t="shared" ref="S578:S641" si="203">IF(G578=100,44.29,70.86)</f>
        <v>70.86</v>
      </c>
      <c r="T578" s="7">
        <f t="shared" ref="T578:T641" si="204">IF(G578=100,109.39,175.02)</f>
        <v>175.02</v>
      </c>
      <c r="U578">
        <f t="shared" si="185"/>
        <v>17.875</v>
      </c>
      <c r="V578">
        <f t="shared" si="186"/>
        <v>44.15</v>
      </c>
      <c r="W578">
        <f t="shared" si="187"/>
        <v>88.734999999999999</v>
      </c>
      <c r="X578">
        <f t="shared" si="188"/>
        <v>219.17000000000002</v>
      </c>
      <c r="Y578">
        <f t="shared" si="195"/>
        <v>767.3287123152711</v>
      </c>
      <c r="Z578">
        <f t="shared" si="196"/>
        <v>1023.1049497536949</v>
      </c>
      <c r="AA578">
        <f t="shared" si="197"/>
        <v>1278.8811871921184</v>
      </c>
      <c r="AB578">
        <f t="shared" si="198"/>
        <v>1892.1047164507395</v>
      </c>
      <c r="AC578">
        <f t="shared" si="199"/>
        <v>2522.8062886009857</v>
      </c>
      <c r="AD578">
        <f t="shared" si="200"/>
        <v>3153.5078607512323</v>
      </c>
      <c r="AE578">
        <f t="shared" si="189"/>
        <v>681.03871231527114</v>
      </c>
      <c r="AF578">
        <f t="shared" si="190"/>
        <v>936.81494975369492</v>
      </c>
      <c r="AG578">
        <f t="shared" si="191"/>
        <v>1192.5911871921185</v>
      </c>
      <c r="AH578">
        <f t="shared" si="192"/>
        <v>1678.9747164507394</v>
      </c>
      <c r="AI578">
        <f t="shared" si="193"/>
        <v>2309.6762886009856</v>
      </c>
      <c r="AJ578">
        <f t="shared" si="194"/>
        <v>2940.3778607512322</v>
      </c>
      <c r="AO578" t="e">
        <f>_xlfn.CONCAT(A578," ",B578," ",C578," ",#REF!," ",E578," ",F578," ",G578," ",H578," ",I578," ",N578," ",O578," ",P578," ",Q578," ",R578," ",AE578," ",AF578," ",AG578," ",AH578," ",AI578," ",AJ578)</f>
        <v>#REF!</v>
      </c>
    </row>
    <row r="579" spans="1:41" x14ac:dyDescent="0.35">
      <c r="A579" s="1" t="s">
        <v>23</v>
      </c>
      <c r="B579" s="1">
        <v>2021</v>
      </c>
      <c r="C579" s="1">
        <v>10</v>
      </c>
      <c r="D579" s="1" t="s">
        <v>14</v>
      </c>
      <c r="E579" s="7">
        <v>5</v>
      </c>
      <c r="F579" s="1">
        <v>8</v>
      </c>
      <c r="G579" s="4">
        <v>160</v>
      </c>
      <c r="H579" s="1" t="s">
        <v>16</v>
      </c>
      <c r="I579" s="1" t="s">
        <v>28</v>
      </c>
      <c r="J579" s="7" t="s">
        <v>14</v>
      </c>
      <c r="K579" s="7" t="str">
        <f t="shared" si="201"/>
        <v>.</v>
      </c>
      <c r="L579" s="7" t="str">
        <f t="shared" si="202"/>
        <v>.</v>
      </c>
      <c r="M579" s="7" t="s">
        <v>14</v>
      </c>
      <c r="N579" s="1">
        <v>2</v>
      </c>
      <c r="O579" s="1">
        <v>10</v>
      </c>
      <c r="P579" s="1">
        <v>6.6666666666666661</v>
      </c>
      <c r="Q579" s="1">
        <v>84.974187192118194</v>
      </c>
      <c r="R579" s="1">
        <v>5714.5140886699483</v>
      </c>
      <c r="S579" s="15">
        <f t="shared" si="203"/>
        <v>70.86</v>
      </c>
      <c r="T579" s="7">
        <f t="shared" si="204"/>
        <v>175.02</v>
      </c>
      <c r="U579">
        <f t="shared" ref="U579:U642" si="205">IF(I579="Endura_R3",42,IF(I579="Cobra_V5",17.875,IF((AND(I579="Endura_Sporecaster",M579="Y")),42,0)))</f>
        <v>17.875</v>
      </c>
      <c r="V579">
        <f t="shared" ref="V579:V642" si="206">IF(I579="Endura_R3",103.74,IF(I579="Cobra_V5",44.15,IF((AND(I579="Endura_Sporecaster",M579="Y")),103.74,0)))</f>
        <v>44.15</v>
      </c>
      <c r="W579">
        <f t="shared" ref="W579:W642" si="207">SUM(S579,U579)</f>
        <v>88.734999999999999</v>
      </c>
      <c r="X579">
        <f t="shared" ref="X579:X642" si="208">SUM(T579,V579)</f>
        <v>219.17000000000002</v>
      </c>
      <c r="Y579">
        <f t="shared" si="195"/>
        <v>764.76768472906372</v>
      </c>
      <c r="Z579">
        <f t="shared" si="196"/>
        <v>1019.6902463054183</v>
      </c>
      <c r="AA579">
        <f t="shared" si="197"/>
        <v>1274.6128078817728</v>
      </c>
      <c r="AB579">
        <f t="shared" si="198"/>
        <v>1885.789649261083</v>
      </c>
      <c r="AC579">
        <f t="shared" si="199"/>
        <v>2514.386199014777</v>
      </c>
      <c r="AD579">
        <f t="shared" si="200"/>
        <v>3142.982748768472</v>
      </c>
      <c r="AE579">
        <f t="shared" ref="AE579:AE642" si="209">Y579-$W$2</f>
        <v>678.47768472906375</v>
      </c>
      <c r="AF579">
        <f t="shared" ref="AF579:AF642" si="210">Z579-$W$2</f>
        <v>933.40024630541836</v>
      </c>
      <c r="AG579">
        <f t="shared" ref="AG579:AG642" si="211">AA579-$W$2</f>
        <v>1188.3228078817729</v>
      </c>
      <c r="AH579">
        <f t="shared" ref="AH579:AH642" si="212">AB579-$X$2</f>
        <v>1672.6596492610829</v>
      </c>
      <c r="AI579">
        <f t="shared" ref="AI579:AI642" si="213">AC579-$X$2</f>
        <v>2301.2561990147769</v>
      </c>
      <c r="AJ579">
        <f t="shared" ref="AJ579:AJ642" si="214">AD579-$X$2</f>
        <v>2929.8527487684719</v>
      </c>
      <c r="AO579" t="e">
        <f>_xlfn.CONCAT(A579," ",B579," ",C579," ",#REF!," ",E579," ",F579," ",G579," ",H579," ",I579," ",N579," ",O579," ",P579," ",Q579," ",R579," ",AE579," ",AF579," ",AG579," ",AH579," ",AI579," ",AJ579)</f>
        <v>#REF!</v>
      </c>
    </row>
    <row r="580" spans="1:41" x14ac:dyDescent="0.35">
      <c r="A580" s="1" t="s">
        <v>23</v>
      </c>
      <c r="B580" s="1">
        <v>2021</v>
      </c>
      <c r="C580" s="1">
        <v>10</v>
      </c>
      <c r="D580" s="7" t="s">
        <v>14</v>
      </c>
      <c r="E580" s="7">
        <v>1</v>
      </c>
      <c r="F580" s="1">
        <v>2</v>
      </c>
      <c r="G580" s="4">
        <v>100</v>
      </c>
      <c r="H580" s="1" t="s">
        <v>16</v>
      </c>
      <c r="I580" s="1" t="s">
        <v>29</v>
      </c>
      <c r="J580" s="7" t="s">
        <v>14</v>
      </c>
      <c r="K580" s="7" t="str">
        <f t="shared" si="201"/>
        <v>.</v>
      </c>
      <c r="L580" s="7" t="str">
        <f t="shared" si="202"/>
        <v>.</v>
      </c>
      <c r="M580" s="7" t="s">
        <v>14</v>
      </c>
      <c r="N580" s="1">
        <v>1.6363636363636365</v>
      </c>
      <c r="O580" s="1">
        <v>36.666666666666664</v>
      </c>
      <c r="P580" s="1">
        <v>20</v>
      </c>
      <c r="Q580" s="1">
        <v>77.236863054187197</v>
      </c>
      <c r="R580" s="1">
        <v>5194.1790403940886</v>
      </c>
      <c r="S580" s="15">
        <f t="shared" si="203"/>
        <v>44.29</v>
      </c>
      <c r="T580" s="7">
        <f t="shared" si="204"/>
        <v>109.39</v>
      </c>
      <c r="U580">
        <f t="shared" si="205"/>
        <v>42</v>
      </c>
      <c r="V580">
        <f t="shared" si="206"/>
        <v>103.74</v>
      </c>
      <c r="W580">
        <f t="shared" si="207"/>
        <v>86.289999999999992</v>
      </c>
      <c r="X580">
        <f t="shared" si="208"/>
        <v>213.13</v>
      </c>
      <c r="Y580">
        <f t="shared" si="195"/>
        <v>695.13176748768478</v>
      </c>
      <c r="Z580">
        <f t="shared" si="196"/>
        <v>926.8423566502463</v>
      </c>
      <c r="AA580">
        <f t="shared" si="197"/>
        <v>1158.552945812808</v>
      </c>
      <c r="AB580">
        <f t="shared" si="198"/>
        <v>1714.0790833300493</v>
      </c>
      <c r="AC580">
        <f t="shared" si="199"/>
        <v>2285.4387777733991</v>
      </c>
      <c r="AD580">
        <f t="shared" si="200"/>
        <v>2856.7984722167489</v>
      </c>
      <c r="AE580">
        <f t="shared" si="209"/>
        <v>608.84176748768482</v>
      </c>
      <c r="AF580">
        <f t="shared" si="210"/>
        <v>840.55235665024634</v>
      </c>
      <c r="AG580">
        <f t="shared" si="211"/>
        <v>1072.2629458128081</v>
      </c>
      <c r="AH580">
        <f t="shared" si="212"/>
        <v>1500.9490833300492</v>
      </c>
      <c r="AI580">
        <f t="shared" si="213"/>
        <v>2072.308777773399</v>
      </c>
      <c r="AJ580">
        <f t="shared" si="214"/>
        <v>2643.6684722167488</v>
      </c>
      <c r="AO580" t="e">
        <f>_xlfn.CONCAT(A580," ",B580," ",C580," ",#REF!," ",E580," ",F580," ",G580," ",H580," ",I580," ",N580," ",O580," ",P580," ",Q580," ",R580," ",AE580," ",AF580," ",AG580," ",AH580," ",AI580," ",AJ580)</f>
        <v>#REF!</v>
      </c>
    </row>
    <row r="581" spans="1:41" x14ac:dyDescent="0.35">
      <c r="A581" s="1" t="s">
        <v>23</v>
      </c>
      <c r="B581" s="1">
        <v>2021</v>
      </c>
      <c r="C581" s="1">
        <v>10</v>
      </c>
      <c r="D581" s="7" t="s">
        <v>14</v>
      </c>
      <c r="E581" s="7">
        <v>2</v>
      </c>
      <c r="F581" s="1">
        <v>2</v>
      </c>
      <c r="G581" s="4">
        <v>100</v>
      </c>
      <c r="H581" s="1" t="s">
        <v>16</v>
      </c>
      <c r="I581" s="1" t="s">
        <v>29</v>
      </c>
      <c r="J581" s="7" t="s">
        <v>14</v>
      </c>
      <c r="K581" s="7" t="str">
        <f t="shared" si="201"/>
        <v>.</v>
      </c>
      <c r="L581" s="7" t="str">
        <f t="shared" si="202"/>
        <v>.</v>
      </c>
      <c r="M581" s="7" t="s">
        <v>14</v>
      </c>
      <c r="N581" s="1">
        <v>0</v>
      </c>
      <c r="O581" s="1">
        <v>0</v>
      </c>
      <c r="P581" s="1">
        <v>0</v>
      </c>
      <c r="Q581" s="1">
        <v>63.656013793103398</v>
      </c>
      <c r="R581" s="1">
        <v>4280.8669275862039</v>
      </c>
      <c r="S581" s="15">
        <f t="shared" si="203"/>
        <v>44.29</v>
      </c>
      <c r="T581" s="7">
        <f t="shared" si="204"/>
        <v>109.39</v>
      </c>
      <c r="U581">
        <f t="shared" si="205"/>
        <v>42</v>
      </c>
      <c r="V581">
        <f t="shared" si="206"/>
        <v>103.74</v>
      </c>
      <c r="W581">
        <f t="shared" si="207"/>
        <v>86.289999999999992</v>
      </c>
      <c r="X581">
        <f t="shared" si="208"/>
        <v>213.13</v>
      </c>
      <c r="Y581">
        <f t="shared" si="195"/>
        <v>572.90412413793058</v>
      </c>
      <c r="Z581">
        <f t="shared" si="196"/>
        <v>763.87216551724077</v>
      </c>
      <c r="AA581">
        <f t="shared" si="197"/>
        <v>954.84020689655097</v>
      </c>
      <c r="AB581">
        <f t="shared" si="198"/>
        <v>1412.6860861034475</v>
      </c>
      <c r="AC581">
        <f t="shared" si="199"/>
        <v>1883.5814481379298</v>
      </c>
      <c r="AD581">
        <f t="shared" si="200"/>
        <v>2354.4768101724126</v>
      </c>
      <c r="AE581">
        <f t="shared" si="209"/>
        <v>486.61412413793062</v>
      </c>
      <c r="AF581">
        <f t="shared" si="210"/>
        <v>677.58216551724081</v>
      </c>
      <c r="AG581">
        <f t="shared" si="211"/>
        <v>868.550206896551</v>
      </c>
      <c r="AH581">
        <f t="shared" si="212"/>
        <v>1199.5560861034473</v>
      </c>
      <c r="AI581">
        <f t="shared" si="213"/>
        <v>1670.4514481379297</v>
      </c>
      <c r="AJ581">
        <f t="shared" si="214"/>
        <v>2141.3468101724125</v>
      </c>
      <c r="AO581" t="e">
        <f>_xlfn.CONCAT(A581," ",B581," ",C581," ",#REF!," ",E581," ",F581," ",G581," ",H581," ",I581," ",N581," ",O581," ",P581," ",Q581," ",R581," ",AE581," ",AF581," ",AG581," ",AH581," ",AI581," ",AJ581)</f>
        <v>#REF!</v>
      </c>
    </row>
    <row r="582" spans="1:41" x14ac:dyDescent="0.35">
      <c r="A582" s="1" t="s">
        <v>23</v>
      </c>
      <c r="B582" s="1">
        <v>2021</v>
      </c>
      <c r="C582" s="1">
        <v>10</v>
      </c>
      <c r="D582" s="1" t="s">
        <v>14</v>
      </c>
      <c r="E582" s="1">
        <v>3</v>
      </c>
      <c r="F582" s="1">
        <v>2</v>
      </c>
      <c r="G582" s="4">
        <v>100</v>
      </c>
      <c r="H582" s="1" t="s">
        <v>16</v>
      </c>
      <c r="I582" s="1" t="s">
        <v>29</v>
      </c>
      <c r="J582" s="7" t="s">
        <v>14</v>
      </c>
      <c r="K582" s="7" t="str">
        <f t="shared" si="201"/>
        <v>.</v>
      </c>
      <c r="L582" s="7" t="str">
        <f t="shared" si="202"/>
        <v>.</v>
      </c>
      <c r="M582" s="7" t="s">
        <v>14</v>
      </c>
      <c r="N582" s="1">
        <v>0</v>
      </c>
      <c r="O582" s="1">
        <v>0</v>
      </c>
      <c r="P582" s="1">
        <v>0</v>
      </c>
      <c r="Q582" s="1">
        <v>69.182912315270897</v>
      </c>
      <c r="R582" s="1">
        <v>4652.5508532019676</v>
      </c>
      <c r="S582" s="15">
        <f t="shared" si="203"/>
        <v>44.29</v>
      </c>
      <c r="T582" s="7">
        <f t="shared" si="204"/>
        <v>109.39</v>
      </c>
      <c r="U582">
        <f t="shared" si="205"/>
        <v>42</v>
      </c>
      <c r="V582">
        <f t="shared" si="206"/>
        <v>103.74</v>
      </c>
      <c r="W582">
        <f t="shared" si="207"/>
        <v>86.289999999999992</v>
      </c>
      <c r="X582">
        <f t="shared" si="208"/>
        <v>213.13</v>
      </c>
      <c r="Y582">
        <f t="shared" si="195"/>
        <v>622.64621083743805</v>
      </c>
      <c r="Z582">
        <f t="shared" si="196"/>
        <v>830.19494778325077</v>
      </c>
      <c r="AA582">
        <f t="shared" si="197"/>
        <v>1037.7436847290635</v>
      </c>
      <c r="AB582">
        <f t="shared" si="198"/>
        <v>1535.3417815566493</v>
      </c>
      <c r="AC582">
        <f t="shared" si="199"/>
        <v>2047.1223754088658</v>
      </c>
      <c r="AD582">
        <f t="shared" si="200"/>
        <v>2558.9029692610825</v>
      </c>
      <c r="AE582">
        <f t="shared" si="209"/>
        <v>536.35621083743808</v>
      </c>
      <c r="AF582">
        <f t="shared" si="210"/>
        <v>743.9049477832508</v>
      </c>
      <c r="AG582">
        <f t="shared" si="211"/>
        <v>951.45368472906353</v>
      </c>
      <c r="AH582">
        <f t="shared" si="212"/>
        <v>1322.2117815566494</v>
      </c>
      <c r="AI582">
        <f t="shared" si="213"/>
        <v>1833.9923754088659</v>
      </c>
      <c r="AJ582">
        <f t="shared" si="214"/>
        <v>2345.7729692610824</v>
      </c>
      <c r="AO582" t="e">
        <f>_xlfn.CONCAT(A582," ",B582," ",C582," ",#REF!," ",E582," ",F582," ",G582," ",H582," ",I582," ",N582," ",O582," ",P582," ",Q582," ",R582," ",AE582," ",AF582," ",AG582," ",AH582," ",AI582," ",AJ582)</f>
        <v>#REF!</v>
      </c>
    </row>
    <row r="583" spans="1:41" x14ac:dyDescent="0.35">
      <c r="A583" s="1" t="s">
        <v>23</v>
      </c>
      <c r="B583" s="1">
        <v>2021</v>
      </c>
      <c r="C583" s="1">
        <v>10</v>
      </c>
      <c r="D583" s="1" t="s">
        <v>14</v>
      </c>
      <c r="E583" s="1">
        <v>4</v>
      </c>
      <c r="F583" s="1">
        <v>2</v>
      </c>
      <c r="G583" s="4">
        <v>100</v>
      </c>
      <c r="H583" s="1" t="s">
        <v>16</v>
      </c>
      <c r="I583" s="1" t="s">
        <v>29</v>
      </c>
      <c r="J583" s="7" t="s">
        <v>14</v>
      </c>
      <c r="K583" s="7" t="str">
        <f t="shared" si="201"/>
        <v>.</v>
      </c>
      <c r="L583" s="7" t="str">
        <f t="shared" si="202"/>
        <v>.</v>
      </c>
      <c r="M583" s="7" t="s">
        <v>14</v>
      </c>
      <c r="N583" s="1">
        <v>0</v>
      </c>
      <c r="O583" s="1">
        <v>0</v>
      </c>
      <c r="P583" s="1">
        <v>0</v>
      </c>
      <c r="Q583" s="1">
        <v>61.579224630541901</v>
      </c>
      <c r="R583" s="1">
        <v>4141.2028564039429</v>
      </c>
      <c r="S583" s="15">
        <f t="shared" si="203"/>
        <v>44.29</v>
      </c>
      <c r="T583" s="7">
        <f t="shared" si="204"/>
        <v>109.39</v>
      </c>
      <c r="U583">
        <f t="shared" si="205"/>
        <v>42</v>
      </c>
      <c r="V583">
        <f t="shared" si="206"/>
        <v>103.74</v>
      </c>
      <c r="W583">
        <f t="shared" si="207"/>
        <v>86.289999999999992</v>
      </c>
      <c r="X583">
        <f t="shared" si="208"/>
        <v>213.13</v>
      </c>
      <c r="Y583">
        <f t="shared" si="195"/>
        <v>554.21302167487715</v>
      </c>
      <c r="Z583">
        <f t="shared" si="196"/>
        <v>738.95069556650287</v>
      </c>
      <c r="AA583">
        <f t="shared" si="197"/>
        <v>923.68836945812848</v>
      </c>
      <c r="AB583">
        <f t="shared" si="198"/>
        <v>1366.5969426133013</v>
      </c>
      <c r="AC583">
        <f t="shared" si="199"/>
        <v>1822.1292568177348</v>
      </c>
      <c r="AD583">
        <f t="shared" si="200"/>
        <v>2277.6615710221686</v>
      </c>
      <c r="AE583">
        <f t="shared" si="209"/>
        <v>467.92302167487719</v>
      </c>
      <c r="AF583">
        <f t="shared" si="210"/>
        <v>652.66069556650291</v>
      </c>
      <c r="AG583">
        <f t="shared" si="211"/>
        <v>837.39836945812851</v>
      </c>
      <c r="AH583">
        <f t="shared" si="212"/>
        <v>1153.4669426133014</v>
      </c>
      <c r="AI583">
        <f t="shared" si="213"/>
        <v>1608.9992568177349</v>
      </c>
      <c r="AJ583">
        <f t="shared" si="214"/>
        <v>2064.5315710221685</v>
      </c>
      <c r="AO583" t="e">
        <f>_xlfn.CONCAT(A583," ",B583," ",C583," ",#REF!," ",E583," ",F583," ",G583," ",H583," ",I583," ",N583," ",O583," ",P583," ",Q583," ",R583," ",AE583," ",AF583," ",AG583," ",AH583," ",AI583," ",AJ583)</f>
        <v>#REF!</v>
      </c>
    </row>
    <row r="584" spans="1:41" x14ac:dyDescent="0.35">
      <c r="A584" s="1" t="s">
        <v>23</v>
      </c>
      <c r="B584" s="1">
        <v>2021</v>
      </c>
      <c r="C584" s="1">
        <v>10</v>
      </c>
      <c r="D584" s="1" t="s">
        <v>14</v>
      </c>
      <c r="E584" s="1">
        <v>5</v>
      </c>
      <c r="F584" s="1">
        <v>2</v>
      </c>
      <c r="G584" s="4">
        <v>100</v>
      </c>
      <c r="H584" s="1" t="s">
        <v>16</v>
      </c>
      <c r="I584" s="1" t="s">
        <v>29</v>
      </c>
      <c r="J584" s="7" t="s">
        <v>14</v>
      </c>
      <c r="K584" s="7" t="str">
        <f t="shared" si="201"/>
        <v>.</v>
      </c>
      <c r="L584" s="7" t="str">
        <f t="shared" si="202"/>
        <v>.</v>
      </c>
      <c r="M584" s="7" t="s">
        <v>14</v>
      </c>
      <c r="N584" s="1">
        <v>0</v>
      </c>
      <c r="O584" s="1">
        <v>0</v>
      </c>
      <c r="P584" s="1">
        <v>0</v>
      </c>
      <c r="Q584" s="1">
        <v>88.373154679802994</v>
      </c>
      <c r="R584" s="1">
        <v>5943.0946522167515</v>
      </c>
      <c r="S584" s="15">
        <f t="shared" si="203"/>
        <v>44.29</v>
      </c>
      <c r="T584" s="7">
        <f t="shared" si="204"/>
        <v>109.39</v>
      </c>
      <c r="U584">
        <f t="shared" si="205"/>
        <v>42</v>
      </c>
      <c r="V584">
        <f t="shared" si="206"/>
        <v>103.74</v>
      </c>
      <c r="W584">
        <f t="shared" si="207"/>
        <v>86.289999999999992</v>
      </c>
      <c r="X584">
        <f t="shared" si="208"/>
        <v>213.13</v>
      </c>
      <c r="Y584">
        <f t="shared" si="195"/>
        <v>795.3583921182269</v>
      </c>
      <c r="Z584">
        <f t="shared" si="196"/>
        <v>1060.4778561576359</v>
      </c>
      <c r="AA584">
        <f t="shared" si="197"/>
        <v>1325.5973201970448</v>
      </c>
      <c r="AB584">
        <f t="shared" si="198"/>
        <v>1961.221235231528</v>
      </c>
      <c r="AC584">
        <f t="shared" si="199"/>
        <v>2614.9616469753705</v>
      </c>
      <c r="AD584">
        <f t="shared" si="200"/>
        <v>3268.7020587192137</v>
      </c>
      <c r="AE584">
        <f t="shared" si="209"/>
        <v>709.06839211822694</v>
      </c>
      <c r="AF584">
        <f t="shared" si="210"/>
        <v>974.18785615763591</v>
      </c>
      <c r="AG584">
        <f t="shared" si="211"/>
        <v>1239.3073201970449</v>
      </c>
      <c r="AH584">
        <f t="shared" si="212"/>
        <v>1748.0912352315281</v>
      </c>
      <c r="AI584">
        <f t="shared" si="213"/>
        <v>2401.8316469753704</v>
      </c>
      <c r="AJ584">
        <f t="shared" si="214"/>
        <v>3055.5720587192136</v>
      </c>
      <c r="AO584" t="e">
        <f>_xlfn.CONCAT(A584," ",B584," ",C584," ",#REF!," ",E584," ",F584," ",G584," ",H584," ",I584," ",N584," ",O584," ",P584," ",Q584," ",R584," ",AE584," ",AF584," ",AG584," ",AH584," ",AI584," ",AJ584)</f>
        <v>#REF!</v>
      </c>
    </row>
    <row r="585" spans="1:41" x14ac:dyDescent="0.35">
      <c r="A585" s="1" t="s">
        <v>23</v>
      </c>
      <c r="B585" s="1">
        <v>2021</v>
      </c>
      <c r="C585" s="1">
        <v>10</v>
      </c>
      <c r="D585" s="1" t="s">
        <v>14</v>
      </c>
      <c r="E585" s="1">
        <v>1</v>
      </c>
      <c r="F585" s="1">
        <v>6</v>
      </c>
      <c r="G585" s="4">
        <v>160</v>
      </c>
      <c r="H585" s="1" t="s">
        <v>16</v>
      </c>
      <c r="I585" s="1" t="s">
        <v>29</v>
      </c>
      <c r="J585" s="7" t="s">
        <v>14</v>
      </c>
      <c r="K585" s="7" t="str">
        <f t="shared" si="201"/>
        <v>.</v>
      </c>
      <c r="L585" s="7" t="str">
        <f t="shared" si="202"/>
        <v>.</v>
      </c>
      <c r="M585" s="7" t="s">
        <v>14</v>
      </c>
      <c r="N585" s="1">
        <v>1</v>
      </c>
      <c r="O585" s="1">
        <v>3.3333333333333335</v>
      </c>
      <c r="P585" s="1">
        <v>1.1111111111111112</v>
      </c>
      <c r="Q585" s="1">
        <v>88.775613793103403</v>
      </c>
      <c r="R585" s="1">
        <v>5970.1600275862038</v>
      </c>
      <c r="S585" s="15">
        <f t="shared" si="203"/>
        <v>70.86</v>
      </c>
      <c r="T585" s="7">
        <f t="shared" si="204"/>
        <v>175.02</v>
      </c>
      <c r="U585">
        <f t="shared" si="205"/>
        <v>42</v>
      </c>
      <c r="V585">
        <f t="shared" si="206"/>
        <v>103.74</v>
      </c>
      <c r="W585">
        <f t="shared" si="207"/>
        <v>112.86</v>
      </c>
      <c r="X585">
        <f t="shared" si="208"/>
        <v>278.76</v>
      </c>
      <c r="Y585">
        <f t="shared" si="195"/>
        <v>798.98052413793062</v>
      </c>
      <c r="Z585">
        <f t="shared" si="196"/>
        <v>1065.3073655172409</v>
      </c>
      <c r="AA585">
        <f t="shared" si="197"/>
        <v>1331.6342068965509</v>
      </c>
      <c r="AB585">
        <f t="shared" si="198"/>
        <v>1970.1528091034475</v>
      </c>
      <c r="AC585">
        <f t="shared" si="199"/>
        <v>2626.8704121379296</v>
      </c>
      <c r="AD585">
        <f t="shared" si="200"/>
        <v>3283.5880151724123</v>
      </c>
      <c r="AE585">
        <f t="shared" si="209"/>
        <v>712.69052413793065</v>
      </c>
      <c r="AF585">
        <f t="shared" si="210"/>
        <v>979.01736551724093</v>
      </c>
      <c r="AG585">
        <f t="shared" si="211"/>
        <v>1245.344206896551</v>
      </c>
      <c r="AH585">
        <f t="shared" si="212"/>
        <v>1757.0228091034473</v>
      </c>
      <c r="AI585">
        <f t="shared" si="213"/>
        <v>2413.7404121379295</v>
      </c>
      <c r="AJ585">
        <f t="shared" si="214"/>
        <v>3070.4580151724122</v>
      </c>
      <c r="AO585" t="e">
        <f>_xlfn.CONCAT(A585," ",B585," ",C585," ",#REF!," ",E585," ",F585," ",G585," ",H585," ",I585," ",N585," ",O585," ",P585," ",Q585," ",R585," ",AE585," ",AF585," ",AG585," ",AH585," ",AI585," ",AJ585)</f>
        <v>#REF!</v>
      </c>
    </row>
    <row r="586" spans="1:41" x14ac:dyDescent="0.35">
      <c r="A586" s="1" t="s">
        <v>23</v>
      </c>
      <c r="B586" s="1">
        <v>2021</v>
      </c>
      <c r="C586" s="1">
        <v>10</v>
      </c>
      <c r="D586" s="1" t="s">
        <v>14</v>
      </c>
      <c r="E586" s="1">
        <v>2</v>
      </c>
      <c r="F586" s="1">
        <v>6</v>
      </c>
      <c r="G586" s="4">
        <v>160</v>
      </c>
      <c r="H586" s="1" t="s">
        <v>16</v>
      </c>
      <c r="I586" s="1" t="s">
        <v>29</v>
      </c>
      <c r="J586" s="7" t="s">
        <v>14</v>
      </c>
      <c r="K586" s="7" t="str">
        <f t="shared" si="201"/>
        <v>.</v>
      </c>
      <c r="L586" s="7" t="str">
        <f t="shared" si="202"/>
        <v>.</v>
      </c>
      <c r="M586" s="7" t="s">
        <v>14</v>
      </c>
      <c r="N586" s="1">
        <v>2</v>
      </c>
      <c r="O586" s="1">
        <v>6.666666666666667</v>
      </c>
      <c r="P586" s="1">
        <v>4.4444444444444446</v>
      </c>
      <c r="Q586" s="1">
        <v>96.114055172413799</v>
      </c>
      <c r="R586" s="1">
        <v>6463.6702103448279</v>
      </c>
      <c r="S586" s="15">
        <f t="shared" si="203"/>
        <v>70.86</v>
      </c>
      <c r="T586" s="7">
        <f t="shared" si="204"/>
        <v>175.02</v>
      </c>
      <c r="U586">
        <f t="shared" si="205"/>
        <v>42</v>
      </c>
      <c r="V586">
        <f t="shared" si="206"/>
        <v>103.74</v>
      </c>
      <c r="W586">
        <f t="shared" si="207"/>
        <v>112.86</v>
      </c>
      <c r="X586">
        <f t="shared" si="208"/>
        <v>278.76</v>
      </c>
      <c r="Y586">
        <f t="shared" si="195"/>
        <v>865.02649655172422</v>
      </c>
      <c r="Z586">
        <f t="shared" si="196"/>
        <v>1153.3686620689655</v>
      </c>
      <c r="AA586">
        <f t="shared" si="197"/>
        <v>1441.710827586207</v>
      </c>
      <c r="AB586">
        <f t="shared" si="198"/>
        <v>2133.0111694137931</v>
      </c>
      <c r="AC586">
        <f t="shared" si="199"/>
        <v>2844.0148925517242</v>
      </c>
      <c r="AD586">
        <f t="shared" si="200"/>
        <v>3555.0186156896557</v>
      </c>
      <c r="AE586">
        <f t="shared" si="209"/>
        <v>778.73649655172426</v>
      </c>
      <c r="AF586">
        <f t="shared" si="210"/>
        <v>1067.0786620689655</v>
      </c>
      <c r="AG586">
        <f t="shared" si="211"/>
        <v>1355.420827586207</v>
      </c>
      <c r="AH586">
        <f t="shared" si="212"/>
        <v>1919.881169413793</v>
      </c>
      <c r="AI586">
        <f t="shared" si="213"/>
        <v>2630.8848925517241</v>
      </c>
      <c r="AJ586">
        <f t="shared" si="214"/>
        <v>3341.8886156896556</v>
      </c>
      <c r="AO586" t="e">
        <f>_xlfn.CONCAT(A586," ",B586," ",C586," ",#REF!," ",E586," ",F586," ",G586," ",H586," ",I586," ",N586," ",O586," ",P586," ",Q586," ",R586," ",AE586," ",AF586," ",AG586," ",AH586," ",AI586," ",AJ586)</f>
        <v>#REF!</v>
      </c>
    </row>
    <row r="587" spans="1:41" x14ac:dyDescent="0.35">
      <c r="A587" s="1" t="s">
        <v>23</v>
      </c>
      <c r="B587" s="1">
        <v>2021</v>
      </c>
      <c r="C587" s="1">
        <v>10</v>
      </c>
      <c r="D587" s="1" t="s">
        <v>14</v>
      </c>
      <c r="E587" s="1">
        <v>3</v>
      </c>
      <c r="F587" s="1">
        <v>6</v>
      </c>
      <c r="G587" s="4">
        <v>160</v>
      </c>
      <c r="H587" s="1" t="s">
        <v>16</v>
      </c>
      <c r="I587" s="1" t="s">
        <v>29</v>
      </c>
      <c r="J587" s="7" t="s">
        <v>14</v>
      </c>
      <c r="K587" s="7" t="str">
        <f t="shared" si="201"/>
        <v>.</v>
      </c>
      <c r="L587" s="7" t="str">
        <f t="shared" si="202"/>
        <v>.</v>
      </c>
      <c r="M587" s="7" t="s">
        <v>14</v>
      </c>
      <c r="N587" s="1">
        <v>0</v>
      </c>
      <c r="O587" s="1">
        <v>0</v>
      </c>
      <c r="P587" s="1">
        <v>0</v>
      </c>
      <c r="Q587" s="1">
        <v>78.408000000000001</v>
      </c>
      <c r="R587" s="1">
        <v>5272.9380000000001</v>
      </c>
      <c r="S587" s="15">
        <f t="shared" si="203"/>
        <v>70.86</v>
      </c>
      <c r="T587" s="7">
        <f t="shared" si="204"/>
        <v>175.02</v>
      </c>
      <c r="U587">
        <f t="shared" si="205"/>
        <v>42</v>
      </c>
      <c r="V587">
        <f t="shared" si="206"/>
        <v>103.74</v>
      </c>
      <c r="W587">
        <f t="shared" si="207"/>
        <v>112.86</v>
      </c>
      <c r="X587">
        <f t="shared" si="208"/>
        <v>278.76</v>
      </c>
      <c r="Y587">
        <f t="shared" si="195"/>
        <v>705.67200000000003</v>
      </c>
      <c r="Z587">
        <f t="shared" si="196"/>
        <v>940.89599999999996</v>
      </c>
      <c r="AA587">
        <f t="shared" si="197"/>
        <v>1176.1200000000001</v>
      </c>
      <c r="AB587">
        <f t="shared" si="198"/>
        <v>1740.0695400000002</v>
      </c>
      <c r="AC587">
        <f t="shared" si="199"/>
        <v>2320.0927200000001</v>
      </c>
      <c r="AD587">
        <f t="shared" si="200"/>
        <v>2900.1159000000002</v>
      </c>
      <c r="AE587">
        <f t="shared" si="209"/>
        <v>619.38200000000006</v>
      </c>
      <c r="AF587">
        <f t="shared" si="210"/>
        <v>854.60599999999999</v>
      </c>
      <c r="AG587">
        <f t="shared" si="211"/>
        <v>1089.8300000000002</v>
      </c>
      <c r="AH587">
        <f t="shared" si="212"/>
        <v>1526.9395400000003</v>
      </c>
      <c r="AI587">
        <f t="shared" si="213"/>
        <v>2106.96272</v>
      </c>
      <c r="AJ587">
        <f t="shared" si="214"/>
        <v>2686.9859000000001</v>
      </c>
      <c r="AO587" t="e">
        <f>_xlfn.CONCAT(A587," ",B587," ",C587," ",#REF!," ",E587," ",F587," ",G587," ",H587," ",I587," ",N587," ",O587," ",P587," ",Q587," ",R587," ",AE587," ",AF587," ",AG587," ",AH587," ",AI587," ",AJ587)</f>
        <v>#REF!</v>
      </c>
    </row>
    <row r="588" spans="1:41" x14ac:dyDescent="0.35">
      <c r="A588" s="1" t="s">
        <v>23</v>
      </c>
      <c r="B588" s="1">
        <v>2021</v>
      </c>
      <c r="C588" s="1">
        <v>10</v>
      </c>
      <c r="D588" s="1" t="s">
        <v>14</v>
      </c>
      <c r="E588" s="1">
        <v>4</v>
      </c>
      <c r="F588" s="1">
        <v>6</v>
      </c>
      <c r="G588" s="4">
        <v>160</v>
      </c>
      <c r="H588" s="1" t="s">
        <v>16</v>
      </c>
      <c r="I588" s="1" t="s">
        <v>29</v>
      </c>
      <c r="J588" s="7" t="s">
        <v>14</v>
      </c>
      <c r="K588" s="7" t="str">
        <f t="shared" si="201"/>
        <v>.</v>
      </c>
      <c r="L588" s="7" t="str">
        <f t="shared" si="202"/>
        <v>.</v>
      </c>
      <c r="M588" s="7" t="s">
        <v>14</v>
      </c>
      <c r="N588" s="1">
        <v>0</v>
      </c>
      <c r="O588" s="1">
        <v>0</v>
      </c>
      <c r="P588" s="1">
        <v>0</v>
      </c>
      <c r="Q588" s="1">
        <v>77.741725123152705</v>
      </c>
      <c r="R588" s="1">
        <v>5228.1310145320194</v>
      </c>
      <c r="S588" s="15">
        <f t="shared" si="203"/>
        <v>70.86</v>
      </c>
      <c r="T588" s="7">
        <f t="shared" si="204"/>
        <v>175.02</v>
      </c>
      <c r="U588">
        <f t="shared" si="205"/>
        <v>42</v>
      </c>
      <c r="V588">
        <f t="shared" si="206"/>
        <v>103.74</v>
      </c>
      <c r="W588">
        <f t="shared" si="207"/>
        <v>112.86</v>
      </c>
      <c r="X588">
        <f t="shared" si="208"/>
        <v>278.76</v>
      </c>
      <c r="Y588">
        <f t="shared" si="195"/>
        <v>699.67552610837436</v>
      </c>
      <c r="Z588">
        <f t="shared" si="196"/>
        <v>932.9007014778324</v>
      </c>
      <c r="AA588">
        <f t="shared" si="197"/>
        <v>1166.1258768472906</v>
      </c>
      <c r="AB588">
        <f t="shared" si="198"/>
        <v>1725.2832347955664</v>
      </c>
      <c r="AC588">
        <f t="shared" si="199"/>
        <v>2300.3776463940885</v>
      </c>
      <c r="AD588">
        <f t="shared" si="200"/>
        <v>2875.4720579926111</v>
      </c>
      <c r="AE588">
        <f t="shared" si="209"/>
        <v>613.38552610837439</v>
      </c>
      <c r="AF588">
        <f t="shared" si="210"/>
        <v>846.61070147783244</v>
      </c>
      <c r="AG588">
        <f t="shared" si="211"/>
        <v>1079.8358768472906</v>
      </c>
      <c r="AH588">
        <f t="shared" si="212"/>
        <v>1512.1532347955663</v>
      </c>
      <c r="AI588">
        <f t="shared" si="213"/>
        <v>2087.2476463940884</v>
      </c>
      <c r="AJ588">
        <f t="shared" si="214"/>
        <v>2662.342057992611</v>
      </c>
      <c r="AO588" t="e">
        <f>_xlfn.CONCAT(A588," ",B588," ",C588," ",#REF!," ",E588," ",F588," ",G588," ",H588," ",I588," ",N588," ",O588," ",P588," ",Q588," ",R588," ",AE588," ",AF588," ",AG588," ",AH588," ",AI588," ",AJ588)</f>
        <v>#REF!</v>
      </c>
    </row>
    <row r="589" spans="1:41" x14ac:dyDescent="0.35">
      <c r="A589" s="1" t="s">
        <v>23</v>
      </c>
      <c r="B589" s="1">
        <v>2021</v>
      </c>
      <c r="C589" s="1">
        <v>10</v>
      </c>
      <c r="D589" s="1" t="s">
        <v>14</v>
      </c>
      <c r="E589" s="1">
        <v>5</v>
      </c>
      <c r="F589" s="1">
        <v>6</v>
      </c>
      <c r="G589" s="4">
        <v>160</v>
      </c>
      <c r="H589" s="1" t="s">
        <v>16</v>
      </c>
      <c r="I589" s="1" t="s">
        <v>29</v>
      </c>
      <c r="J589" s="7" t="s">
        <v>14</v>
      </c>
      <c r="K589" s="7" t="str">
        <f t="shared" si="201"/>
        <v>.</v>
      </c>
      <c r="L589" s="7" t="str">
        <f t="shared" si="202"/>
        <v>.</v>
      </c>
      <c r="M589" s="7" t="s">
        <v>14</v>
      </c>
      <c r="N589" s="1">
        <v>2.375</v>
      </c>
      <c r="O589" s="1">
        <v>26.666666666666668</v>
      </c>
      <c r="P589" s="1">
        <v>21.111111111111111</v>
      </c>
      <c r="Q589" s="1">
        <v>71.727369458128095</v>
      </c>
      <c r="R589" s="1">
        <v>4823.6655960591143</v>
      </c>
      <c r="S589" s="15">
        <f t="shared" si="203"/>
        <v>70.86</v>
      </c>
      <c r="T589" s="7">
        <f t="shared" si="204"/>
        <v>175.02</v>
      </c>
      <c r="U589">
        <f t="shared" si="205"/>
        <v>42</v>
      </c>
      <c r="V589">
        <f t="shared" si="206"/>
        <v>103.74</v>
      </c>
      <c r="W589">
        <f t="shared" si="207"/>
        <v>112.86</v>
      </c>
      <c r="X589">
        <f t="shared" si="208"/>
        <v>278.76</v>
      </c>
      <c r="Y589">
        <f t="shared" si="195"/>
        <v>645.54632512315288</v>
      </c>
      <c r="Z589">
        <f t="shared" si="196"/>
        <v>860.72843349753714</v>
      </c>
      <c r="AA589">
        <f t="shared" si="197"/>
        <v>1075.9105418719214</v>
      </c>
      <c r="AB589">
        <f t="shared" si="198"/>
        <v>1591.8096466995078</v>
      </c>
      <c r="AC589">
        <f t="shared" si="199"/>
        <v>2122.4128622660105</v>
      </c>
      <c r="AD589">
        <f t="shared" si="200"/>
        <v>2653.016077832513</v>
      </c>
      <c r="AE589">
        <f t="shared" si="209"/>
        <v>559.25632512315292</v>
      </c>
      <c r="AF589">
        <f t="shared" si="210"/>
        <v>774.43843349753718</v>
      </c>
      <c r="AG589">
        <f t="shared" si="211"/>
        <v>989.62054187192143</v>
      </c>
      <c r="AH589">
        <f t="shared" si="212"/>
        <v>1378.6796466995079</v>
      </c>
      <c r="AI589">
        <f t="shared" si="213"/>
        <v>1909.2828622660104</v>
      </c>
      <c r="AJ589">
        <f t="shared" si="214"/>
        <v>2439.8860778325129</v>
      </c>
      <c r="AO589" t="e">
        <f>_xlfn.CONCAT(A589," ",B589," ",C589," ",#REF!," ",E589," ",F589," ",G589," ",H589," ",I589," ",N589," ",O589," ",P589," ",Q589," ",R589," ",AE589," ",AF589," ",AG589," ",AH589," ",AI589," ",AJ589)</f>
        <v>#REF!</v>
      </c>
    </row>
    <row r="590" spans="1:41" x14ac:dyDescent="0.35">
      <c r="A590" s="1" t="s">
        <v>23</v>
      </c>
      <c r="B590" s="1">
        <v>2021</v>
      </c>
      <c r="C590" s="1">
        <v>10</v>
      </c>
      <c r="D590" s="15" t="s">
        <v>14</v>
      </c>
      <c r="E590" s="15">
        <v>1</v>
      </c>
      <c r="F590" s="15">
        <v>3</v>
      </c>
      <c r="G590" s="4">
        <v>100</v>
      </c>
      <c r="H590" s="1" t="s">
        <v>16</v>
      </c>
      <c r="I590" s="1" t="s">
        <v>30</v>
      </c>
      <c r="J590" s="7" t="s">
        <v>14</v>
      </c>
      <c r="K590" s="7" t="str">
        <f t="shared" si="201"/>
        <v>.</v>
      </c>
      <c r="L590" s="7" t="str">
        <f t="shared" si="202"/>
        <v>.</v>
      </c>
      <c r="M590" s="7" t="s">
        <v>17</v>
      </c>
      <c r="N590" s="1">
        <v>2.1666666666666665</v>
      </c>
      <c r="O590" s="1">
        <v>20</v>
      </c>
      <c r="P590" s="1">
        <v>14.444444444444445</v>
      </c>
      <c r="Q590" s="1">
        <v>67.828427586206899</v>
      </c>
      <c r="R590" s="1">
        <v>4561.4617551724141</v>
      </c>
      <c r="S590" s="15">
        <f t="shared" si="203"/>
        <v>44.29</v>
      </c>
      <c r="T590" s="7">
        <f t="shared" si="204"/>
        <v>109.39</v>
      </c>
      <c r="U590">
        <f t="shared" si="205"/>
        <v>42</v>
      </c>
      <c r="V590">
        <f t="shared" si="206"/>
        <v>103.74</v>
      </c>
      <c r="W590">
        <f t="shared" si="207"/>
        <v>86.289999999999992</v>
      </c>
      <c r="X590">
        <f t="shared" si="208"/>
        <v>213.13</v>
      </c>
      <c r="Y590">
        <f t="shared" si="195"/>
        <v>610.45584827586208</v>
      </c>
      <c r="Z590">
        <f t="shared" si="196"/>
        <v>813.94113103448285</v>
      </c>
      <c r="AA590">
        <f t="shared" si="197"/>
        <v>1017.4264137931035</v>
      </c>
      <c r="AB590">
        <f t="shared" si="198"/>
        <v>1505.2823792068966</v>
      </c>
      <c r="AC590">
        <f t="shared" si="199"/>
        <v>2007.0431722758622</v>
      </c>
      <c r="AD590">
        <f t="shared" si="200"/>
        <v>2508.8039653448282</v>
      </c>
      <c r="AE590">
        <f t="shared" si="209"/>
        <v>524.16584827586212</v>
      </c>
      <c r="AF590">
        <f t="shared" si="210"/>
        <v>727.65113103448289</v>
      </c>
      <c r="AG590">
        <f t="shared" si="211"/>
        <v>931.13641379310354</v>
      </c>
      <c r="AH590">
        <f t="shared" si="212"/>
        <v>1292.1523792068965</v>
      </c>
      <c r="AI590">
        <f t="shared" si="213"/>
        <v>1793.9131722758621</v>
      </c>
      <c r="AJ590">
        <f t="shared" si="214"/>
        <v>2295.673965344828</v>
      </c>
      <c r="AO590" t="e">
        <f>_xlfn.CONCAT(A590," ",B590," ",C590," ",#REF!," ",E590," ",F590," ",G590," ",H590," ",I590," ",N590," ",O590," ",P590," ",Q590," ",R590," ",AE590," ",AF590," ",AG590," ",AH590," ",AI590," ",AJ590)</f>
        <v>#REF!</v>
      </c>
    </row>
    <row r="591" spans="1:41" x14ac:dyDescent="0.35">
      <c r="A591" s="1" t="s">
        <v>23</v>
      </c>
      <c r="B591" s="1">
        <v>2021</v>
      </c>
      <c r="C591" s="1">
        <v>10</v>
      </c>
      <c r="D591" s="15" t="s">
        <v>14</v>
      </c>
      <c r="E591" s="15">
        <v>2</v>
      </c>
      <c r="F591" s="15">
        <v>3</v>
      </c>
      <c r="G591" s="4">
        <v>100</v>
      </c>
      <c r="H591" s="1" t="s">
        <v>16</v>
      </c>
      <c r="I591" s="1" t="s">
        <v>30</v>
      </c>
      <c r="J591" s="7" t="s">
        <v>14</v>
      </c>
      <c r="K591" s="7" t="str">
        <f t="shared" si="201"/>
        <v>.</v>
      </c>
      <c r="L591" s="7" t="str">
        <f t="shared" si="202"/>
        <v>.</v>
      </c>
      <c r="M591" s="7" t="s">
        <v>17</v>
      </c>
      <c r="N591" s="1">
        <v>1.75</v>
      </c>
      <c r="O591" s="1">
        <v>26.666666666666668</v>
      </c>
      <c r="P591" s="1">
        <v>15.555555555555557</v>
      </c>
      <c r="Q591" s="1">
        <v>83.912009852216698</v>
      </c>
      <c r="R591" s="1">
        <v>5643.0826625615728</v>
      </c>
      <c r="S591" s="15">
        <f t="shared" si="203"/>
        <v>44.29</v>
      </c>
      <c r="T591" s="7">
        <f t="shared" si="204"/>
        <v>109.39</v>
      </c>
      <c r="U591">
        <f t="shared" si="205"/>
        <v>42</v>
      </c>
      <c r="V591">
        <f t="shared" si="206"/>
        <v>103.74</v>
      </c>
      <c r="W591">
        <f t="shared" si="207"/>
        <v>86.289999999999992</v>
      </c>
      <c r="X591">
        <f t="shared" si="208"/>
        <v>213.13</v>
      </c>
      <c r="Y591">
        <f t="shared" si="195"/>
        <v>755.20808866995026</v>
      </c>
      <c r="Z591">
        <f t="shared" si="196"/>
        <v>1006.9441182266004</v>
      </c>
      <c r="AA591">
        <f t="shared" si="197"/>
        <v>1258.6801477832505</v>
      </c>
      <c r="AB591">
        <f t="shared" si="198"/>
        <v>1862.2172786453191</v>
      </c>
      <c r="AC591">
        <f t="shared" si="199"/>
        <v>2482.956371527092</v>
      </c>
      <c r="AD591">
        <f t="shared" si="200"/>
        <v>3103.6954644088651</v>
      </c>
      <c r="AE591">
        <f t="shared" si="209"/>
        <v>668.91808866995029</v>
      </c>
      <c r="AF591">
        <f t="shared" si="210"/>
        <v>920.65411822660042</v>
      </c>
      <c r="AG591">
        <f t="shared" si="211"/>
        <v>1172.3901477832505</v>
      </c>
      <c r="AH591">
        <f t="shared" si="212"/>
        <v>1649.0872786453192</v>
      </c>
      <c r="AI591">
        <f t="shared" si="213"/>
        <v>2269.8263715270919</v>
      </c>
      <c r="AJ591">
        <f t="shared" si="214"/>
        <v>2890.565464408865</v>
      </c>
      <c r="AO591" t="e">
        <f>_xlfn.CONCAT(A591," ",B591," ",C591," ",#REF!," ",E591," ",F591," ",G591," ",H591," ",I591," ",N591," ",O591," ",P591," ",Q591," ",R591," ",AE591," ",AF591," ",AG591," ",AH591," ",AI591," ",AJ591)</f>
        <v>#REF!</v>
      </c>
    </row>
    <row r="592" spans="1:41" x14ac:dyDescent="0.35">
      <c r="A592" s="1" t="s">
        <v>23</v>
      </c>
      <c r="B592" s="1">
        <v>2021</v>
      </c>
      <c r="C592" s="1">
        <v>10</v>
      </c>
      <c r="D592" s="15" t="s">
        <v>14</v>
      </c>
      <c r="E592" s="15">
        <v>3</v>
      </c>
      <c r="F592" s="15">
        <v>3</v>
      </c>
      <c r="G592" s="4">
        <v>100</v>
      </c>
      <c r="H592" s="1" t="s">
        <v>16</v>
      </c>
      <c r="I592" s="1" t="s">
        <v>30</v>
      </c>
      <c r="J592" s="7" t="s">
        <v>14</v>
      </c>
      <c r="K592" s="7" t="str">
        <f t="shared" si="201"/>
        <v>.</v>
      </c>
      <c r="L592" s="7" t="str">
        <f t="shared" si="202"/>
        <v>.</v>
      </c>
      <c r="M592" s="7" t="s">
        <v>17</v>
      </c>
      <c r="N592" s="1">
        <v>1.4444444444444444</v>
      </c>
      <c r="O592" s="1">
        <v>30</v>
      </c>
      <c r="P592" s="1">
        <v>14.444444444444443</v>
      </c>
      <c r="Q592" s="1">
        <v>76.613146798029604</v>
      </c>
      <c r="R592" s="1">
        <v>5152.2341221674906</v>
      </c>
      <c r="S592" s="15">
        <f t="shared" si="203"/>
        <v>44.29</v>
      </c>
      <c r="T592" s="7">
        <f t="shared" si="204"/>
        <v>109.39</v>
      </c>
      <c r="U592">
        <f t="shared" si="205"/>
        <v>42</v>
      </c>
      <c r="V592">
        <f t="shared" si="206"/>
        <v>103.74</v>
      </c>
      <c r="W592">
        <f t="shared" si="207"/>
        <v>86.289999999999992</v>
      </c>
      <c r="X592">
        <f t="shared" si="208"/>
        <v>213.13</v>
      </c>
      <c r="Y592">
        <f t="shared" si="195"/>
        <v>689.51832118226639</v>
      </c>
      <c r="Z592">
        <f t="shared" si="196"/>
        <v>919.35776157635519</v>
      </c>
      <c r="AA592">
        <f t="shared" si="197"/>
        <v>1149.197201970444</v>
      </c>
      <c r="AB592">
        <f t="shared" si="198"/>
        <v>1700.2372603152719</v>
      </c>
      <c r="AC592">
        <f t="shared" si="199"/>
        <v>2266.983013753696</v>
      </c>
      <c r="AD592">
        <f t="shared" si="200"/>
        <v>2833.7287671921199</v>
      </c>
      <c r="AE592">
        <f t="shared" si="209"/>
        <v>603.22832118226643</v>
      </c>
      <c r="AF592">
        <f t="shared" si="210"/>
        <v>833.06776157635522</v>
      </c>
      <c r="AG592">
        <f t="shared" si="211"/>
        <v>1062.907201970444</v>
      </c>
      <c r="AH592">
        <f t="shared" si="212"/>
        <v>1487.107260315272</v>
      </c>
      <c r="AI592">
        <f t="shared" si="213"/>
        <v>2053.8530137536959</v>
      </c>
      <c r="AJ592">
        <f t="shared" si="214"/>
        <v>2620.5987671921198</v>
      </c>
      <c r="AO592" t="e">
        <f>_xlfn.CONCAT(A592," ",B592," ",C592," ",#REF!," ",E592," ",F592," ",G592," ",H592," ",I592," ",N592," ",O592," ",P592," ",Q592," ",R592," ",AE592," ",AF592," ",AG592," ",AH592," ",AI592," ",AJ592)</f>
        <v>#REF!</v>
      </c>
    </row>
    <row r="593" spans="1:41" x14ac:dyDescent="0.35">
      <c r="A593" s="1" t="s">
        <v>23</v>
      </c>
      <c r="B593" s="1">
        <v>2021</v>
      </c>
      <c r="C593" s="1">
        <v>10</v>
      </c>
      <c r="D593" s="15" t="s">
        <v>14</v>
      </c>
      <c r="E593" s="15">
        <v>4</v>
      </c>
      <c r="F593" s="15">
        <v>3</v>
      </c>
      <c r="G593" s="4">
        <v>100</v>
      </c>
      <c r="H593" s="1" t="s">
        <v>16</v>
      </c>
      <c r="I593" s="1" t="s">
        <v>30</v>
      </c>
      <c r="J593" s="7" t="s">
        <v>14</v>
      </c>
      <c r="K593" s="7" t="str">
        <f t="shared" si="201"/>
        <v>.</v>
      </c>
      <c r="L593" s="7" t="str">
        <f t="shared" si="202"/>
        <v>.</v>
      </c>
      <c r="M593" s="7" t="s">
        <v>17</v>
      </c>
      <c r="N593" s="1">
        <v>1</v>
      </c>
      <c r="O593" s="1">
        <v>10</v>
      </c>
      <c r="P593" s="1">
        <v>3.333333333333333</v>
      </c>
      <c r="Q593" s="1">
        <v>79.445142857142898</v>
      </c>
      <c r="R593" s="1">
        <v>5342.6858571428602</v>
      </c>
      <c r="S593" s="15">
        <f t="shared" si="203"/>
        <v>44.29</v>
      </c>
      <c r="T593" s="7">
        <f t="shared" si="204"/>
        <v>109.39</v>
      </c>
      <c r="U593">
        <f t="shared" si="205"/>
        <v>42</v>
      </c>
      <c r="V593">
        <f t="shared" si="206"/>
        <v>103.74</v>
      </c>
      <c r="W593">
        <f t="shared" si="207"/>
        <v>86.289999999999992</v>
      </c>
      <c r="X593">
        <f t="shared" si="208"/>
        <v>213.13</v>
      </c>
      <c r="Y593">
        <f t="shared" si="195"/>
        <v>715.00628571428604</v>
      </c>
      <c r="Z593">
        <f t="shared" si="196"/>
        <v>953.34171428571472</v>
      </c>
      <c r="AA593">
        <f t="shared" si="197"/>
        <v>1191.6771428571435</v>
      </c>
      <c r="AB593">
        <f t="shared" si="198"/>
        <v>1763.086332857144</v>
      </c>
      <c r="AC593">
        <f t="shared" si="199"/>
        <v>2350.7817771428586</v>
      </c>
      <c r="AD593">
        <f t="shared" si="200"/>
        <v>2938.4772214285736</v>
      </c>
      <c r="AE593">
        <f t="shared" si="209"/>
        <v>628.71628571428607</v>
      </c>
      <c r="AF593">
        <f t="shared" si="210"/>
        <v>867.05171428571475</v>
      </c>
      <c r="AG593">
        <f t="shared" si="211"/>
        <v>1105.3871428571435</v>
      </c>
      <c r="AH593">
        <f t="shared" si="212"/>
        <v>1549.9563328571439</v>
      </c>
      <c r="AI593">
        <f t="shared" si="213"/>
        <v>2137.6517771428585</v>
      </c>
      <c r="AJ593">
        <f t="shared" si="214"/>
        <v>2725.3472214285734</v>
      </c>
      <c r="AO593" t="e">
        <f>_xlfn.CONCAT(A593," ",B593," ",C593," ",#REF!," ",E593," ",F593," ",G593," ",H593," ",I593," ",N593," ",O593," ",P593," ",Q593," ",R593," ",AE593," ",AF593," ",AG593," ",AH593," ",AI593," ",AJ593)</f>
        <v>#REF!</v>
      </c>
    </row>
    <row r="594" spans="1:41" x14ac:dyDescent="0.35">
      <c r="A594" s="1" t="s">
        <v>23</v>
      </c>
      <c r="B594" s="1">
        <v>2021</v>
      </c>
      <c r="C594" s="1">
        <v>10</v>
      </c>
      <c r="D594" s="15" t="s">
        <v>14</v>
      </c>
      <c r="E594" s="15">
        <v>5</v>
      </c>
      <c r="F594" s="15">
        <v>3</v>
      </c>
      <c r="G594" s="4">
        <v>100</v>
      </c>
      <c r="H594" s="1" t="s">
        <v>16</v>
      </c>
      <c r="I594" s="1" t="s">
        <v>30</v>
      </c>
      <c r="J594" s="7" t="s">
        <v>14</v>
      </c>
      <c r="K594" s="7" t="str">
        <f t="shared" si="201"/>
        <v>.</v>
      </c>
      <c r="L594" s="7" t="str">
        <f t="shared" si="202"/>
        <v>.</v>
      </c>
      <c r="M594" s="7" t="s">
        <v>17</v>
      </c>
      <c r="N594" s="1">
        <v>1.75</v>
      </c>
      <c r="O594" s="1">
        <v>40</v>
      </c>
      <c r="P594" s="1">
        <v>23.333333333333336</v>
      </c>
      <c r="Q594" s="1">
        <v>70.052085714285695</v>
      </c>
      <c r="R594" s="1">
        <v>4711.0027642857131</v>
      </c>
      <c r="S594" s="15">
        <f t="shared" si="203"/>
        <v>44.29</v>
      </c>
      <c r="T594" s="7">
        <f t="shared" si="204"/>
        <v>109.39</v>
      </c>
      <c r="U594">
        <f t="shared" si="205"/>
        <v>42</v>
      </c>
      <c r="V594">
        <f t="shared" si="206"/>
        <v>103.74</v>
      </c>
      <c r="W594">
        <f t="shared" si="207"/>
        <v>86.289999999999992</v>
      </c>
      <c r="X594">
        <f t="shared" si="208"/>
        <v>213.13</v>
      </c>
      <c r="Y594">
        <f t="shared" si="195"/>
        <v>630.46877142857124</v>
      </c>
      <c r="Z594">
        <f t="shared" si="196"/>
        <v>840.6250285714284</v>
      </c>
      <c r="AA594">
        <f t="shared" si="197"/>
        <v>1050.7812857142853</v>
      </c>
      <c r="AB594">
        <f t="shared" si="198"/>
        <v>1554.6309122142854</v>
      </c>
      <c r="AC594">
        <f t="shared" si="199"/>
        <v>2072.8412162857139</v>
      </c>
      <c r="AD594">
        <f t="shared" si="200"/>
        <v>2591.0515203571422</v>
      </c>
      <c r="AE594">
        <f t="shared" si="209"/>
        <v>544.17877142857128</v>
      </c>
      <c r="AF594">
        <f t="shared" si="210"/>
        <v>754.33502857142844</v>
      </c>
      <c r="AG594">
        <f t="shared" si="211"/>
        <v>964.49128571428537</v>
      </c>
      <c r="AH594">
        <f t="shared" si="212"/>
        <v>1341.5009122142856</v>
      </c>
      <c r="AI594">
        <f t="shared" si="213"/>
        <v>1859.7112162857138</v>
      </c>
      <c r="AJ594">
        <f t="shared" si="214"/>
        <v>2377.9215203571421</v>
      </c>
      <c r="AO594" t="e">
        <f>_xlfn.CONCAT(A594," ",B594," ",C594," ",#REF!," ",E594," ",F594," ",G594," ",H594," ",I594," ",N594," ",O594," ",P594," ",Q594," ",R594," ",AE594," ",AF594," ",AG594," ",AH594," ",AI594," ",AJ594)</f>
        <v>#REF!</v>
      </c>
    </row>
    <row r="595" spans="1:41" x14ac:dyDescent="0.35">
      <c r="A595" s="1" t="s">
        <v>23</v>
      </c>
      <c r="B595" s="1">
        <v>2021</v>
      </c>
      <c r="C595" s="1">
        <v>10</v>
      </c>
      <c r="D595" s="15" t="s">
        <v>14</v>
      </c>
      <c r="E595" s="15">
        <v>1</v>
      </c>
      <c r="F595" s="15">
        <v>7</v>
      </c>
      <c r="G595" s="4">
        <v>160</v>
      </c>
      <c r="H595" s="1" t="s">
        <v>16</v>
      </c>
      <c r="I595" s="1" t="s">
        <v>30</v>
      </c>
      <c r="J595" s="7" t="s">
        <v>14</v>
      </c>
      <c r="K595" s="7" t="str">
        <f t="shared" si="201"/>
        <v>.</v>
      </c>
      <c r="L595" s="7" t="str">
        <f t="shared" si="202"/>
        <v>.</v>
      </c>
      <c r="M595" s="7" t="s">
        <v>17</v>
      </c>
      <c r="N595" s="1">
        <v>1.5</v>
      </c>
      <c r="O595" s="1">
        <v>33.333333333333329</v>
      </c>
      <c r="P595" s="1">
        <v>16.666666666666664</v>
      </c>
      <c r="Q595" s="1">
        <v>77.117293596059099</v>
      </c>
      <c r="R595" s="1">
        <v>5186.1379943349748</v>
      </c>
      <c r="S595" s="15">
        <f t="shared" si="203"/>
        <v>70.86</v>
      </c>
      <c r="T595" s="7">
        <f t="shared" si="204"/>
        <v>175.02</v>
      </c>
      <c r="U595">
        <f t="shared" si="205"/>
        <v>42</v>
      </c>
      <c r="V595">
        <f t="shared" si="206"/>
        <v>103.74</v>
      </c>
      <c r="W595">
        <f t="shared" si="207"/>
        <v>112.86</v>
      </c>
      <c r="X595">
        <f t="shared" si="208"/>
        <v>278.76</v>
      </c>
      <c r="Y595">
        <f t="shared" si="195"/>
        <v>694.05564236453188</v>
      </c>
      <c r="Z595">
        <f t="shared" si="196"/>
        <v>925.40752315270925</v>
      </c>
      <c r="AA595">
        <f t="shared" si="197"/>
        <v>1156.7594039408864</v>
      </c>
      <c r="AB595">
        <f t="shared" si="198"/>
        <v>1711.4255381305418</v>
      </c>
      <c r="AC595">
        <f t="shared" si="199"/>
        <v>2281.9007175073889</v>
      </c>
      <c r="AD595">
        <f t="shared" si="200"/>
        <v>2852.3758968842362</v>
      </c>
      <c r="AE595">
        <f t="shared" si="209"/>
        <v>607.76564236453191</v>
      </c>
      <c r="AF595">
        <f t="shared" si="210"/>
        <v>839.11752315270928</v>
      </c>
      <c r="AG595">
        <f t="shared" si="211"/>
        <v>1070.4694039408864</v>
      </c>
      <c r="AH595">
        <f t="shared" si="212"/>
        <v>1498.2955381305419</v>
      </c>
      <c r="AI595">
        <f t="shared" si="213"/>
        <v>2068.7707175073888</v>
      </c>
      <c r="AJ595">
        <f t="shared" si="214"/>
        <v>2639.2458968842361</v>
      </c>
      <c r="AO595" t="e">
        <f>_xlfn.CONCAT(A595," ",B595," ",C595," ",#REF!," ",E595," ",F595," ",G595," ",H595," ",I595," ",N595," ",O595," ",P595," ",Q595," ",R595," ",AE595," ",AF595," ",AG595," ",AH595," ",AI595," ",AJ595)</f>
        <v>#REF!</v>
      </c>
    </row>
    <row r="596" spans="1:41" x14ac:dyDescent="0.35">
      <c r="A596" s="1" t="s">
        <v>23</v>
      </c>
      <c r="B596" s="1">
        <v>2021</v>
      </c>
      <c r="C596" s="1">
        <v>10</v>
      </c>
      <c r="D596" s="15" t="s">
        <v>14</v>
      </c>
      <c r="E596" s="15">
        <v>2</v>
      </c>
      <c r="F596" s="15">
        <v>7</v>
      </c>
      <c r="G596" s="4">
        <v>160</v>
      </c>
      <c r="H596" s="1" t="s">
        <v>16</v>
      </c>
      <c r="I596" s="1" t="s">
        <v>30</v>
      </c>
      <c r="J596" s="7" t="s">
        <v>14</v>
      </c>
      <c r="K596" s="7" t="str">
        <f t="shared" si="201"/>
        <v>.</v>
      </c>
      <c r="L596" s="7" t="str">
        <f t="shared" si="202"/>
        <v>.</v>
      </c>
      <c r="M596" s="7" t="s">
        <v>17</v>
      </c>
      <c r="N596" s="1">
        <v>1</v>
      </c>
      <c r="O596" s="1">
        <v>3.3333333333333335</v>
      </c>
      <c r="P596" s="1">
        <v>1.1111111111111112</v>
      </c>
      <c r="Q596" s="1">
        <v>90.006952709359595</v>
      </c>
      <c r="R596" s="1">
        <v>6052.9675697044331</v>
      </c>
      <c r="S596" s="15">
        <f t="shared" si="203"/>
        <v>70.86</v>
      </c>
      <c r="T596" s="7">
        <f t="shared" si="204"/>
        <v>175.02</v>
      </c>
      <c r="U596">
        <f t="shared" si="205"/>
        <v>42</v>
      </c>
      <c r="V596">
        <f t="shared" si="206"/>
        <v>103.74</v>
      </c>
      <c r="W596">
        <f t="shared" si="207"/>
        <v>112.86</v>
      </c>
      <c r="X596">
        <f t="shared" si="208"/>
        <v>278.76</v>
      </c>
      <c r="Y596">
        <f t="shared" si="195"/>
        <v>810.06257438423631</v>
      </c>
      <c r="Z596">
        <f t="shared" si="196"/>
        <v>1080.0834325123151</v>
      </c>
      <c r="AA596">
        <f t="shared" si="197"/>
        <v>1350.1042906403939</v>
      </c>
      <c r="AB596">
        <f t="shared" si="198"/>
        <v>1997.4792980024631</v>
      </c>
      <c r="AC596">
        <f t="shared" si="199"/>
        <v>2663.3057306699507</v>
      </c>
      <c r="AD596">
        <f t="shared" si="200"/>
        <v>3329.1321633374387</v>
      </c>
      <c r="AE596">
        <f t="shared" si="209"/>
        <v>723.77257438423635</v>
      </c>
      <c r="AF596">
        <f t="shared" si="210"/>
        <v>993.79343251231512</v>
      </c>
      <c r="AG596">
        <f t="shared" si="211"/>
        <v>1263.8142906403939</v>
      </c>
      <c r="AH596">
        <f t="shared" si="212"/>
        <v>1784.349298002463</v>
      </c>
      <c r="AI596">
        <f t="shared" si="213"/>
        <v>2450.1757306699506</v>
      </c>
      <c r="AJ596">
        <f t="shared" si="214"/>
        <v>3116.0021633374386</v>
      </c>
      <c r="AO596" t="e">
        <f>_xlfn.CONCAT(A596," ",B596," ",C596," ",#REF!," ",E596," ",F596," ",G596," ",H596," ",I596," ",N596," ",O596," ",P596," ",Q596," ",R596," ",AE596," ",AF596," ",AG596," ",AH596," ",AI596," ",AJ596)</f>
        <v>#REF!</v>
      </c>
    </row>
    <row r="597" spans="1:41" x14ac:dyDescent="0.35">
      <c r="A597" s="1" t="s">
        <v>23</v>
      </c>
      <c r="B597" s="1">
        <v>2021</v>
      </c>
      <c r="C597" s="1">
        <v>10</v>
      </c>
      <c r="D597" s="15" t="s">
        <v>14</v>
      </c>
      <c r="E597" s="15">
        <v>3</v>
      </c>
      <c r="F597" s="15">
        <v>7</v>
      </c>
      <c r="G597" s="4">
        <v>160</v>
      </c>
      <c r="H597" s="1" t="s">
        <v>16</v>
      </c>
      <c r="I597" s="1" t="s">
        <v>30</v>
      </c>
      <c r="J597" s="7" t="s">
        <v>14</v>
      </c>
      <c r="K597" s="7" t="str">
        <f t="shared" si="201"/>
        <v>.</v>
      </c>
      <c r="L597" s="7" t="str">
        <f t="shared" si="202"/>
        <v>.</v>
      </c>
      <c r="M597" s="7" t="s">
        <v>17</v>
      </c>
      <c r="N597" s="1">
        <v>2</v>
      </c>
      <c r="O597" s="1">
        <v>3.3333333333333335</v>
      </c>
      <c r="P597" s="1">
        <v>2.2222222222222223</v>
      </c>
      <c r="Q597" s="1">
        <v>94.898571428571401</v>
      </c>
      <c r="R597" s="1">
        <v>6381.9289285714267</v>
      </c>
      <c r="S597" s="15">
        <f t="shared" si="203"/>
        <v>70.86</v>
      </c>
      <c r="T597" s="7">
        <f t="shared" si="204"/>
        <v>175.02</v>
      </c>
      <c r="U597">
        <f t="shared" si="205"/>
        <v>42</v>
      </c>
      <c r="V597">
        <f t="shared" si="206"/>
        <v>103.74</v>
      </c>
      <c r="W597">
        <f t="shared" si="207"/>
        <v>112.86</v>
      </c>
      <c r="X597">
        <f t="shared" si="208"/>
        <v>278.76</v>
      </c>
      <c r="Y597">
        <f t="shared" si="195"/>
        <v>854.08714285714257</v>
      </c>
      <c r="Z597">
        <f t="shared" si="196"/>
        <v>1138.7828571428568</v>
      </c>
      <c r="AA597">
        <f t="shared" si="197"/>
        <v>1423.4785714285711</v>
      </c>
      <c r="AB597">
        <f t="shared" si="198"/>
        <v>2106.036546428571</v>
      </c>
      <c r="AC597">
        <f t="shared" si="199"/>
        <v>2808.0487285714275</v>
      </c>
      <c r="AD597">
        <f t="shared" si="200"/>
        <v>3510.060910714285</v>
      </c>
      <c r="AE597">
        <f t="shared" si="209"/>
        <v>767.7971428571426</v>
      </c>
      <c r="AF597">
        <f t="shared" si="210"/>
        <v>1052.4928571428568</v>
      </c>
      <c r="AG597">
        <f t="shared" si="211"/>
        <v>1337.1885714285711</v>
      </c>
      <c r="AH597">
        <f t="shared" si="212"/>
        <v>1892.9065464285709</v>
      </c>
      <c r="AI597">
        <f t="shared" si="213"/>
        <v>2594.9187285714274</v>
      </c>
      <c r="AJ597">
        <f t="shared" si="214"/>
        <v>3296.9309107142849</v>
      </c>
      <c r="AO597" t="e">
        <f>_xlfn.CONCAT(A597," ",B597," ",C597," ",#REF!," ",E597," ",F597," ",G597," ",H597," ",I597," ",N597," ",O597," ",P597," ",Q597," ",R597," ",AE597," ",AF597," ",AG597," ",AH597," ",AI597," ",AJ597)</f>
        <v>#REF!</v>
      </c>
    </row>
    <row r="598" spans="1:41" x14ac:dyDescent="0.35">
      <c r="A598" s="1" t="s">
        <v>23</v>
      </c>
      <c r="B598" s="1">
        <v>2021</v>
      </c>
      <c r="C598" s="1">
        <v>10</v>
      </c>
      <c r="D598" s="1" t="s">
        <v>14</v>
      </c>
      <c r="E598" s="1">
        <v>4</v>
      </c>
      <c r="F598" s="1">
        <v>7</v>
      </c>
      <c r="G598" s="4">
        <v>160</v>
      </c>
      <c r="H598" s="1" t="s">
        <v>16</v>
      </c>
      <c r="I598" s="1" t="s">
        <v>30</v>
      </c>
      <c r="J598" s="7" t="s">
        <v>14</v>
      </c>
      <c r="K598" s="7" t="str">
        <f t="shared" si="201"/>
        <v>.</v>
      </c>
      <c r="L598" s="7" t="str">
        <f t="shared" si="202"/>
        <v>.</v>
      </c>
      <c r="M598" s="7" t="s">
        <v>17</v>
      </c>
      <c r="N598" s="1">
        <v>1</v>
      </c>
      <c r="O598" s="1">
        <v>3.3333333333333335</v>
      </c>
      <c r="P598" s="1">
        <v>1.1111111111111112</v>
      </c>
      <c r="Q598" s="1">
        <v>88.575337931034497</v>
      </c>
      <c r="R598" s="1">
        <v>5956.6914758620696</v>
      </c>
      <c r="S598" s="15">
        <f t="shared" si="203"/>
        <v>70.86</v>
      </c>
      <c r="T598" s="7">
        <f t="shared" si="204"/>
        <v>175.02</v>
      </c>
      <c r="U598">
        <f t="shared" si="205"/>
        <v>42</v>
      </c>
      <c r="V598">
        <f t="shared" si="206"/>
        <v>103.74</v>
      </c>
      <c r="W598">
        <f t="shared" si="207"/>
        <v>112.86</v>
      </c>
      <c r="X598">
        <f t="shared" si="208"/>
        <v>278.76</v>
      </c>
      <c r="Y598">
        <f t="shared" si="195"/>
        <v>797.17804137931046</v>
      </c>
      <c r="Z598">
        <f t="shared" si="196"/>
        <v>1062.904055172414</v>
      </c>
      <c r="AA598">
        <f t="shared" si="197"/>
        <v>1328.6300689655175</v>
      </c>
      <c r="AB598">
        <f t="shared" si="198"/>
        <v>1965.708187034483</v>
      </c>
      <c r="AC598">
        <f t="shared" si="199"/>
        <v>2620.9442493793108</v>
      </c>
      <c r="AD598">
        <f t="shared" si="200"/>
        <v>3276.1803117241384</v>
      </c>
      <c r="AE598">
        <f t="shared" si="209"/>
        <v>710.88804137931049</v>
      </c>
      <c r="AF598">
        <f t="shared" si="210"/>
        <v>976.61405517241406</v>
      </c>
      <c r="AG598">
        <f t="shared" si="211"/>
        <v>1242.3400689655175</v>
      </c>
      <c r="AH598">
        <f t="shared" si="212"/>
        <v>1752.5781870344831</v>
      </c>
      <c r="AI598">
        <f t="shared" si="213"/>
        <v>2407.8142493793107</v>
      </c>
      <c r="AJ598">
        <f t="shared" si="214"/>
        <v>3063.0503117241383</v>
      </c>
      <c r="AO598" t="e">
        <f>_xlfn.CONCAT(A598," ",B598," ",C598," ",#REF!," ",E598," ",F598," ",G598," ",H598," ",I598," ",N598," ",O598," ",P598," ",Q598," ",R598," ",AE598," ",AF598," ",AG598," ",AH598," ",AI598," ",AJ598)</f>
        <v>#REF!</v>
      </c>
    </row>
    <row r="599" spans="1:41" x14ac:dyDescent="0.35">
      <c r="A599" s="1" t="s">
        <v>23</v>
      </c>
      <c r="B599" s="1">
        <v>2021</v>
      </c>
      <c r="C599" s="1">
        <v>10</v>
      </c>
      <c r="D599" s="1" t="s">
        <v>14</v>
      </c>
      <c r="E599" s="1">
        <v>5</v>
      </c>
      <c r="F599" s="1">
        <v>7</v>
      </c>
      <c r="G599" s="4">
        <v>160</v>
      </c>
      <c r="H599" s="1" t="s">
        <v>16</v>
      </c>
      <c r="I599" s="1" t="s">
        <v>30</v>
      </c>
      <c r="J599" s="7" t="s">
        <v>14</v>
      </c>
      <c r="K599" s="7" t="str">
        <f t="shared" si="201"/>
        <v>.</v>
      </c>
      <c r="L599" s="7" t="str">
        <f t="shared" si="202"/>
        <v>.</v>
      </c>
      <c r="M599" s="7" t="s">
        <v>17</v>
      </c>
      <c r="N599" s="1">
        <v>0</v>
      </c>
      <c r="O599" s="1">
        <v>0</v>
      </c>
      <c r="P599" s="1">
        <v>0</v>
      </c>
      <c r="Q599" s="1">
        <v>99.036890640394105</v>
      </c>
      <c r="R599" s="1">
        <v>6660.2308955665039</v>
      </c>
      <c r="S599" s="15">
        <f t="shared" si="203"/>
        <v>70.86</v>
      </c>
      <c r="T599" s="7">
        <f t="shared" si="204"/>
        <v>175.02</v>
      </c>
      <c r="U599">
        <f t="shared" si="205"/>
        <v>42</v>
      </c>
      <c r="V599">
        <f t="shared" si="206"/>
        <v>103.74</v>
      </c>
      <c r="W599">
        <f t="shared" si="207"/>
        <v>112.86</v>
      </c>
      <c r="X599">
        <f t="shared" si="208"/>
        <v>278.76</v>
      </c>
      <c r="Y599">
        <f t="shared" si="195"/>
        <v>891.33201576354691</v>
      </c>
      <c r="Z599">
        <f t="shared" si="196"/>
        <v>1188.4426876847292</v>
      </c>
      <c r="AA599">
        <f t="shared" si="197"/>
        <v>1485.5533596059115</v>
      </c>
      <c r="AB599">
        <f t="shared" si="198"/>
        <v>2197.8761955369464</v>
      </c>
      <c r="AC599">
        <f t="shared" si="199"/>
        <v>2930.5015940492617</v>
      </c>
      <c r="AD599">
        <f t="shared" si="200"/>
        <v>3663.1269925615775</v>
      </c>
      <c r="AE599">
        <f t="shared" si="209"/>
        <v>805.04201576354694</v>
      </c>
      <c r="AF599">
        <f t="shared" si="210"/>
        <v>1102.1526876847292</v>
      </c>
      <c r="AG599">
        <f t="shared" si="211"/>
        <v>1399.2633596059115</v>
      </c>
      <c r="AH599">
        <f t="shared" si="212"/>
        <v>1984.7461955369463</v>
      </c>
      <c r="AI599">
        <f t="shared" si="213"/>
        <v>2717.3715940492616</v>
      </c>
      <c r="AJ599">
        <f t="shared" si="214"/>
        <v>3449.9969925615774</v>
      </c>
      <c r="AO599" t="e">
        <f>_xlfn.CONCAT(A599," ",B599," ",C599," ",#REF!," ",E599," ",F599," ",G599," ",H599," ",I599," ",N599," ",O599," ",P599," ",Q599," ",R599," ",AE599," ",AF599," ",AG599," ",AH599," ",AI599," ",AJ599)</f>
        <v>#REF!</v>
      </c>
    </row>
    <row r="600" spans="1:41" x14ac:dyDescent="0.35">
      <c r="A600" s="1" t="s">
        <v>23</v>
      </c>
      <c r="B600" s="1">
        <v>2021</v>
      </c>
      <c r="C600" s="1">
        <v>10</v>
      </c>
      <c r="D600" s="1" t="s">
        <v>14</v>
      </c>
      <c r="E600" s="1">
        <v>1</v>
      </c>
      <c r="F600" s="1">
        <v>1</v>
      </c>
      <c r="G600" s="4">
        <v>100</v>
      </c>
      <c r="H600" s="1" t="s">
        <v>16</v>
      </c>
      <c r="I600" s="1" t="s">
        <v>27</v>
      </c>
      <c r="J600" s="7" t="s">
        <v>14</v>
      </c>
      <c r="K600" s="7" t="str">
        <f t="shared" si="201"/>
        <v>.</v>
      </c>
      <c r="L600" s="7" t="str">
        <f t="shared" si="202"/>
        <v>.</v>
      </c>
      <c r="M600" s="7" t="s">
        <v>14</v>
      </c>
      <c r="N600" s="1">
        <v>2</v>
      </c>
      <c r="O600" s="1">
        <v>56.666666666666664</v>
      </c>
      <c r="P600" s="1">
        <v>37.777777777777771</v>
      </c>
      <c r="Q600" s="1">
        <v>75.035855172413804</v>
      </c>
      <c r="R600" s="1">
        <v>5046.1612603448284</v>
      </c>
      <c r="S600" s="15">
        <f t="shared" si="203"/>
        <v>44.29</v>
      </c>
      <c r="T600" s="7">
        <f t="shared" si="204"/>
        <v>109.39</v>
      </c>
      <c r="U600">
        <f t="shared" si="205"/>
        <v>0</v>
      </c>
      <c r="V600">
        <f t="shared" si="206"/>
        <v>0</v>
      </c>
      <c r="W600">
        <f t="shared" si="207"/>
        <v>44.29</v>
      </c>
      <c r="X600">
        <f t="shared" si="208"/>
        <v>109.39</v>
      </c>
      <c r="Y600">
        <f t="shared" si="195"/>
        <v>675.32269655172422</v>
      </c>
      <c r="Z600">
        <f t="shared" si="196"/>
        <v>900.4302620689657</v>
      </c>
      <c r="AA600">
        <f t="shared" si="197"/>
        <v>1125.537827586207</v>
      </c>
      <c r="AB600">
        <f t="shared" si="198"/>
        <v>1665.2332159137934</v>
      </c>
      <c r="AC600">
        <f t="shared" si="199"/>
        <v>2220.3109545517245</v>
      </c>
      <c r="AD600">
        <f t="shared" si="200"/>
        <v>2775.3886931896559</v>
      </c>
      <c r="AE600">
        <f t="shared" si="209"/>
        <v>589.03269655172426</v>
      </c>
      <c r="AF600">
        <f t="shared" si="210"/>
        <v>814.14026206896574</v>
      </c>
      <c r="AG600">
        <f t="shared" si="211"/>
        <v>1039.247827586207</v>
      </c>
      <c r="AH600">
        <f t="shared" si="212"/>
        <v>1452.1032159137935</v>
      </c>
      <c r="AI600">
        <f t="shared" si="213"/>
        <v>2007.1809545517244</v>
      </c>
      <c r="AJ600">
        <f t="shared" si="214"/>
        <v>2562.2586931896558</v>
      </c>
      <c r="AO600" t="e">
        <f>_xlfn.CONCAT(A600," ",B600," ",C600," ",#REF!," ",E600," ",F600," ",G600," ",H600," ",I600," ",N600," ",O600," ",P600," ",Q600," ",R600," ",AE600," ",AF600," ",AG600," ",AH600," ",AI600," ",AJ600)</f>
        <v>#REF!</v>
      </c>
    </row>
    <row r="601" spans="1:41" x14ac:dyDescent="0.35">
      <c r="A601" s="1" t="s">
        <v>23</v>
      </c>
      <c r="B601" s="1">
        <v>2021</v>
      </c>
      <c r="C601" s="1">
        <v>10</v>
      </c>
      <c r="D601" s="1" t="s">
        <v>14</v>
      </c>
      <c r="E601" s="1">
        <v>2</v>
      </c>
      <c r="F601" s="1">
        <v>1</v>
      </c>
      <c r="G601" s="4">
        <v>100</v>
      </c>
      <c r="H601" s="1" t="s">
        <v>16</v>
      </c>
      <c r="I601" s="1" t="s">
        <v>27</v>
      </c>
      <c r="J601" s="7" t="s">
        <v>14</v>
      </c>
      <c r="K601" s="7" t="str">
        <f t="shared" si="201"/>
        <v>.</v>
      </c>
      <c r="L601" s="7" t="str">
        <f t="shared" si="202"/>
        <v>.</v>
      </c>
      <c r="M601" s="7" t="s">
        <v>14</v>
      </c>
      <c r="N601" s="1">
        <v>2</v>
      </c>
      <c r="O601" s="1">
        <v>6.666666666666667</v>
      </c>
      <c r="P601" s="1">
        <v>4.4444444444444446</v>
      </c>
      <c r="Q601" s="1">
        <v>70.931034482758605</v>
      </c>
      <c r="R601" s="1">
        <v>4770.1120689655163</v>
      </c>
      <c r="S601" s="15">
        <f t="shared" si="203"/>
        <v>44.29</v>
      </c>
      <c r="T601" s="7">
        <f t="shared" si="204"/>
        <v>109.39</v>
      </c>
      <c r="U601">
        <f t="shared" si="205"/>
        <v>0</v>
      </c>
      <c r="V601">
        <f t="shared" si="206"/>
        <v>0</v>
      </c>
      <c r="W601">
        <f t="shared" si="207"/>
        <v>44.29</v>
      </c>
      <c r="X601">
        <f t="shared" si="208"/>
        <v>109.39</v>
      </c>
      <c r="Y601">
        <f t="shared" si="195"/>
        <v>638.37931034482745</v>
      </c>
      <c r="Z601">
        <f t="shared" si="196"/>
        <v>851.17241379310326</v>
      </c>
      <c r="AA601">
        <f t="shared" si="197"/>
        <v>1063.9655172413791</v>
      </c>
      <c r="AB601">
        <f t="shared" si="198"/>
        <v>1574.1369827586204</v>
      </c>
      <c r="AC601">
        <f t="shared" si="199"/>
        <v>2098.8493103448272</v>
      </c>
      <c r="AD601">
        <f t="shared" si="200"/>
        <v>2623.5616379310341</v>
      </c>
      <c r="AE601">
        <f t="shared" si="209"/>
        <v>552.08931034482748</v>
      </c>
      <c r="AF601">
        <f t="shared" si="210"/>
        <v>764.8824137931033</v>
      </c>
      <c r="AG601">
        <f t="shared" si="211"/>
        <v>977.67551724137911</v>
      </c>
      <c r="AH601">
        <f t="shared" si="212"/>
        <v>1361.0069827586203</v>
      </c>
      <c r="AI601">
        <f t="shared" si="213"/>
        <v>1885.7193103448271</v>
      </c>
      <c r="AJ601">
        <f t="shared" si="214"/>
        <v>2410.4316379310339</v>
      </c>
      <c r="AO601" t="e">
        <f>_xlfn.CONCAT(A601," ",B601," ",C601," ",#REF!," ",E601," ",F601," ",G601," ",H601," ",I601," ",N601," ",O601," ",P601," ",Q601," ",R601," ",AE601," ",AF601," ",AG601," ",AH601," ",AI601," ",AJ601)</f>
        <v>#REF!</v>
      </c>
    </row>
    <row r="602" spans="1:41" x14ac:dyDescent="0.35">
      <c r="A602" s="1" t="s">
        <v>23</v>
      </c>
      <c r="B602" s="1">
        <v>2021</v>
      </c>
      <c r="C602" s="1">
        <v>10</v>
      </c>
      <c r="D602" s="1" t="s">
        <v>14</v>
      </c>
      <c r="E602" s="1">
        <v>3</v>
      </c>
      <c r="F602" s="1">
        <v>1</v>
      </c>
      <c r="G602" s="4">
        <v>100</v>
      </c>
      <c r="H602" s="1" t="s">
        <v>16</v>
      </c>
      <c r="I602" s="1" t="s">
        <v>27</v>
      </c>
      <c r="J602" s="7" t="s">
        <v>14</v>
      </c>
      <c r="K602" s="7" t="str">
        <f t="shared" si="201"/>
        <v>.</v>
      </c>
      <c r="L602" s="7" t="str">
        <f t="shared" si="202"/>
        <v>.</v>
      </c>
      <c r="M602" s="7" t="s">
        <v>14</v>
      </c>
      <c r="N602" s="1">
        <v>2.1052631578947367</v>
      </c>
      <c r="O602" s="1">
        <v>63.333333333333329</v>
      </c>
      <c r="P602" s="1">
        <v>44.444444444444436</v>
      </c>
      <c r="Q602" s="1">
        <v>72.9962600985222</v>
      </c>
      <c r="R602" s="1">
        <v>4908.998491625618</v>
      </c>
      <c r="S602" s="15">
        <f t="shared" si="203"/>
        <v>44.29</v>
      </c>
      <c r="T602" s="7">
        <f t="shared" si="204"/>
        <v>109.39</v>
      </c>
      <c r="U602">
        <f t="shared" si="205"/>
        <v>0</v>
      </c>
      <c r="V602">
        <f t="shared" si="206"/>
        <v>0</v>
      </c>
      <c r="W602">
        <f t="shared" si="207"/>
        <v>44.29</v>
      </c>
      <c r="X602">
        <f t="shared" si="208"/>
        <v>109.39</v>
      </c>
      <c r="Y602">
        <f t="shared" si="195"/>
        <v>656.96634088669975</v>
      </c>
      <c r="Z602">
        <f t="shared" si="196"/>
        <v>875.95512118226634</v>
      </c>
      <c r="AA602">
        <f t="shared" si="197"/>
        <v>1094.9439014778329</v>
      </c>
      <c r="AB602">
        <f t="shared" si="198"/>
        <v>1619.969502236454</v>
      </c>
      <c r="AC602">
        <f t="shared" si="199"/>
        <v>2159.9593363152721</v>
      </c>
      <c r="AD602">
        <f t="shared" si="200"/>
        <v>2699.9491703940903</v>
      </c>
      <c r="AE602">
        <f t="shared" si="209"/>
        <v>570.67634088669979</v>
      </c>
      <c r="AF602">
        <f t="shared" si="210"/>
        <v>789.66512118226638</v>
      </c>
      <c r="AG602">
        <f t="shared" si="211"/>
        <v>1008.653901477833</v>
      </c>
      <c r="AH602">
        <f t="shared" si="212"/>
        <v>1406.8395022364539</v>
      </c>
      <c r="AI602">
        <f t="shared" si="213"/>
        <v>1946.829336315272</v>
      </c>
      <c r="AJ602">
        <f t="shared" si="214"/>
        <v>2486.8191703940902</v>
      </c>
      <c r="AO602" t="e">
        <f>_xlfn.CONCAT(A602," ",B602," ",C602," ",#REF!," ",E602," ",F602," ",G602," ",H602," ",I602," ",N602," ",O602," ",P602," ",Q602," ",R602," ",AE602," ",AF602," ",AG602," ",AH602," ",AI602," ",AJ602)</f>
        <v>#REF!</v>
      </c>
    </row>
    <row r="603" spans="1:41" x14ac:dyDescent="0.35">
      <c r="A603" s="1" t="s">
        <v>23</v>
      </c>
      <c r="B603" s="1">
        <v>2021</v>
      </c>
      <c r="C603" s="1">
        <v>10</v>
      </c>
      <c r="D603" s="1" t="s">
        <v>14</v>
      </c>
      <c r="E603" s="1">
        <v>4</v>
      </c>
      <c r="F603" s="1">
        <v>1</v>
      </c>
      <c r="G603" s="4">
        <v>100</v>
      </c>
      <c r="H603" s="1" t="s">
        <v>16</v>
      </c>
      <c r="I603" s="1" t="s">
        <v>27</v>
      </c>
      <c r="J603" s="7" t="s">
        <v>14</v>
      </c>
      <c r="K603" s="7" t="str">
        <f t="shared" si="201"/>
        <v>.</v>
      </c>
      <c r="L603" s="7" t="str">
        <f t="shared" si="202"/>
        <v>.</v>
      </c>
      <c r="M603" s="7" t="s">
        <v>14</v>
      </c>
      <c r="N603" s="1">
        <v>1.7272727272727273</v>
      </c>
      <c r="O603" s="1">
        <v>36.666666666666664</v>
      </c>
      <c r="P603" s="1">
        <v>21.111111111111111</v>
      </c>
      <c r="Q603" s="1">
        <v>71.497409852216805</v>
      </c>
      <c r="R603" s="1">
        <v>4808.2008125615803</v>
      </c>
      <c r="S603" s="15">
        <f t="shared" si="203"/>
        <v>44.29</v>
      </c>
      <c r="T603" s="7">
        <f t="shared" si="204"/>
        <v>109.39</v>
      </c>
      <c r="U603">
        <f t="shared" si="205"/>
        <v>0</v>
      </c>
      <c r="V603">
        <f t="shared" si="206"/>
        <v>0</v>
      </c>
      <c r="W603">
        <f t="shared" si="207"/>
        <v>44.29</v>
      </c>
      <c r="X603">
        <f t="shared" si="208"/>
        <v>109.39</v>
      </c>
      <c r="Y603">
        <f t="shared" si="195"/>
        <v>643.47668866995127</v>
      </c>
      <c r="Z603">
        <f t="shared" si="196"/>
        <v>857.96891822660166</v>
      </c>
      <c r="AA603">
        <f t="shared" si="197"/>
        <v>1072.461147783252</v>
      </c>
      <c r="AB603">
        <f t="shared" si="198"/>
        <v>1586.7062681453215</v>
      </c>
      <c r="AC603">
        <f t="shared" si="199"/>
        <v>2115.6083575270954</v>
      </c>
      <c r="AD603">
        <f t="shared" si="200"/>
        <v>2644.5104469088692</v>
      </c>
      <c r="AE603">
        <f t="shared" si="209"/>
        <v>557.18668866995131</v>
      </c>
      <c r="AF603">
        <f t="shared" si="210"/>
        <v>771.6789182266017</v>
      </c>
      <c r="AG603">
        <f t="shared" si="211"/>
        <v>986.17114778325208</v>
      </c>
      <c r="AH603">
        <f t="shared" si="212"/>
        <v>1373.5762681453216</v>
      </c>
      <c r="AI603">
        <f t="shared" si="213"/>
        <v>1902.4783575270953</v>
      </c>
      <c r="AJ603">
        <f t="shared" si="214"/>
        <v>2431.3804469088691</v>
      </c>
      <c r="AO603" t="e">
        <f>_xlfn.CONCAT(A603," ",B603," ",C603," ",#REF!," ",E603," ",F603," ",G603," ",H603," ",I603," ",N603," ",O603," ",P603," ",Q603," ",R603," ",AE603," ",AF603," ",AG603," ",AH603," ",AI603," ",AJ603)</f>
        <v>#REF!</v>
      </c>
    </row>
    <row r="604" spans="1:41" x14ac:dyDescent="0.35">
      <c r="A604" s="1" t="s">
        <v>23</v>
      </c>
      <c r="B604" s="1">
        <v>2021</v>
      </c>
      <c r="C604" s="1">
        <v>10</v>
      </c>
      <c r="D604" s="1" t="s">
        <v>14</v>
      </c>
      <c r="E604" s="1">
        <v>5</v>
      </c>
      <c r="F604" s="1">
        <v>1</v>
      </c>
      <c r="G604" s="4">
        <v>100</v>
      </c>
      <c r="H604" s="1" t="s">
        <v>16</v>
      </c>
      <c r="I604" s="1" t="s">
        <v>27</v>
      </c>
      <c r="J604" s="7" t="s">
        <v>14</v>
      </c>
      <c r="K604" s="7" t="str">
        <f t="shared" si="201"/>
        <v>.</v>
      </c>
      <c r="L604" s="7" t="str">
        <f t="shared" si="202"/>
        <v>.</v>
      </c>
      <c r="M604" s="7" t="s">
        <v>14</v>
      </c>
      <c r="N604" s="1">
        <v>3</v>
      </c>
      <c r="O604" s="1">
        <v>3.3333333333333335</v>
      </c>
      <c r="P604" s="1">
        <v>3.3333333333333335</v>
      </c>
      <c r="Q604" s="1">
        <v>64.806884729063995</v>
      </c>
      <c r="R604" s="1">
        <v>4358.2629980295533</v>
      </c>
      <c r="S604" s="15">
        <f t="shared" si="203"/>
        <v>44.29</v>
      </c>
      <c r="T604" s="7">
        <f t="shared" si="204"/>
        <v>109.39</v>
      </c>
      <c r="U604">
        <f t="shared" si="205"/>
        <v>0</v>
      </c>
      <c r="V604">
        <f t="shared" si="206"/>
        <v>0</v>
      </c>
      <c r="W604">
        <f t="shared" si="207"/>
        <v>44.29</v>
      </c>
      <c r="X604">
        <f t="shared" si="208"/>
        <v>109.39</v>
      </c>
      <c r="Y604">
        <f t="shared" si="195"/>
        <v>583.26196256157596</v>
      </c>
      <c r="Z604">
        <f t="shared" si="196"/>
        <v>777.68261674876794</v>
      </c>
      <c r="AA604">
        <f t="shared" si="197"/>
        <v>972.10327093595993</v>
      </c>
      <c r="AB604">
        <f t="shared" si="198"/>
        <v>1438.2267893497526</v>
      </c>
      <c r="AC604">
        <f t="shared" si="199"/>
        <v>1917.6357191330035</v>
      </c>
      <c r="AD604">
        <f t="shared" si="200"/>
        <v>2397.0446489162546</v>
      </c>
      <c r="AE604">
        <f t="shared" si="209"/>
        <v>496.97196256157599</v>
      </c>
      <c r="AF604">
        <f t="shared" si="210"/>
        <v>691.39261674876798</v>
      </c>
      <c r="AG604">
        <f t="shared" si="211"/>
        <v>885.81327093595996</v>
      </c>
      <c r="AH604">
        <f t="shared" si="212"/>
        <v>1225.0967893497527</v>
      </c>
      <c r="AI604">
        <f t="shared" si="213"/>
        <v>1704.5057191330034</v>
      </c>
      <c r="AJ604">
        <f t="shared" si="214"/>
        <v>2183.9146489162545</v>
      </c>
      <c r="AO604" t="e">
        <f>_xlfn.CONCAT(A604," ",B604," ",C604," ",#REF!," ",E604," ",F604," ",G604," ",H604," ",I604," ",N604," ",O604," ",P604," ",Q604," ",R604," ",AE604," ",AF604," ",AG604," ",AH604," ",AI604," ",AJ604)</f>
        <v>#REF!</v>
      </c>
    </row>
    <row r="605" spans="1:41" x14ac:dyDescent="0.35">
      <c r="A605" s="1" t="s">
        <v>23</v>
      </c>
      <c r="B605" s="1">
        <v>2021</v>
      </c>
      <c r="C605" s="1">
        <v>10</v>
      </c>
      <c r="D605" s="1" t="s">
        <v>14</v>
      </c>
      <c r="E605" s="1">
        <v>1</v>
      </c>
      <c r="F605" s="1">
        <v>5</v>
      </c>
      <c r="G605" s="4">
        <v>160</v>
      </c>
      <c r="H605" s="1" t="s">
        <v>16</v>
      </c>
      <c r="I605" s="1" t="s">
        <v>27</v>
      </c>
      <c r="J605" s="7" t="s">
        <v>14</v>
      </c>
      <c r="K605" s="7" t="str">
        <f t="shared" si="201"/>
        <v>.</v>
      </c>
      <c r="L605" s="7" t="str">
        <f t="shared" si="202"/>
        <v>.</v>
      </c>
      <c r="M605" s="7" t="s">
        <v>14</v>
      </c>
      <c r="N605" s="1">
        <v>1.9047619047619047</v>
      </c>
      <c r="O605" s="1">
        <v>70</v>
      </c>
      <c r="P605" s="1">
        <v>44.444444444444443</v>
      </c>
      <c r="Q605" s="1">
        <v>79.588793103448296</v>
      </c>
      <c r="R605" s="1">
        <v>5352.3463362068978</v>
      </c>
      <c r="S605" s="15">
        <f t="shared" si="203"/>
        <v>70.86</v>
      </c>
      <c r="T605" s="7">
        <f t="shared" si="204"/>
        <v>175.02</v>
      </c>
      <c r="U605">
        <f t="shared" si="205"/>
        <v>0</v>
      </c>
      <c r="V605">
        <f t="shared" si="206"/>
        <v>0</v>
      </c>
      <c r="W605">
        <f t="shared" si="207"/>
        <v>70.86</v>
      </c>
      <c r="X605">
        <f t="shared" si="208"/>
        <v>175.02</v>
      </c>
      <c r="Y605">
        <f t="shared" si="195"/>
        <v>716.29913793103469</v>
      </c>
      <c r="Z605">
        <f t="shared" si="196"/>
        <v>955.06551724137955</v>
      </c>
      <c r="AA605">
        <f t="shared" si="197"/>
        <v>1193.8318965517244</v>
      </c>
      <c r="AB605">
        <f t="shared" si="198"/>
        <v>1766.2742909482763</v>
      </c>
      <c r="AC605">
        <f t="shared" si="199"/>
        <v>2355.0323879310349</v>
      </c>
      <c r="AD605">
        <f t="shared" si="200"/>
        <v>2943.790484913794</v>
      </c>
      <c r="AE605">
        <f t="shared" si="209"/>
        <v>630.00913793103473</v>
      </c>
      <c r="AF605">
        <f t="shared" si="210"/>
        <v>868.77551724137959</v>
      </c>
      <c r="AG605">
        <f t="shared" si="211"/>
        <v>1107.5418965517244</v>
      </c>
      <c r="AH605">
        <f t="shared" si="212"/>
        <v>1553.1442909482762</v>
      </c>
      <c r="AI605">
        <f t="shared" si="213"/>
        <v>2141.9023879310348</v>
      </c>
      <c r="AJ605">
        <f t="shared" si="214"/>
        <v>2730.6604849137939</v>
      </c>
      <c r="AO605" t="e">
        <f>_xlfn.CONCAT(A605," ",B605," ",C605," ",#REF!," ",E605," ",F605," ",G605," ",H605," ",I605," ",N605," ",O605," ",P605," ",Q605," ",R605," ",AE605," ",AF605," ",AG605," ",AH605," ",AI605," ",AJ605)</f>
        <v>#REF!</v>
      </c>
    </row>
    <row r="606" spans="1:41" x14ac:dyDescent="0.35">
      <c r="A606" s="1" t="s">
        <v>23</v>
      </c>
      <c r="B606" s="1">
        <v>2021</v>
      </c>
      <c r="C606" s="1">
        <v>10</v>
      </c>
      <c r="D606" s="1" t="s">
        <v>14</v>
      </c>
      <c r="E606" s="1">
        <v>2</v>
      </c>
      <c r="F606" s="1">
        <v>5</v>
      </c>
      <c r="G606" s="4">
        <v>160</v>
      </c>
      <c r="H606" s="1" t="s">
        <v>16</v>
      </c>
      <c r="I606" s="1" t="s">
        <v>27</v>
      </c>
      <c r="J606" s="7" t="s">
        <v>14</v>
      </c>
      <c r="K606" s="7" t="str">
        <f t="shared" si="201"/>
        <v>.</v>
      </c>
      <c r="L606" s="7" t="str">
        <f t="shared" si="202"/>
        <v>.</v>
      </c>
      <c r="M606" s="7" t="s">
        <v>14</v>
      </c>
      <c r="N606" s="1">
        <v>2</v>
      </c>
      <c r="O606" s="1">
        <v>10</v>
      </c>
      <c r="P606" s="1">
        <v>6.6666666666666661</v>
      </c>
      <c r="Q606" s="1">
        <v>84.983008866995107</v>
      </c>
      <c r="R606" s="1">
        <v>5715.1073463054208</v>
      </c>
      <c r="S606" s="15">
        <f t="shared" si="203"/>
        <v>70.86</v>
      </c>
      <c r="T606" s="7">
        <f t="shared" si="204"/>
        <v>175.02</v>
      </c>
      <c r="U606">
        <f t="shared" si="205"/>
        <v>0</v>
      </c>
      <c r="V606">
        <f t="shared" si="206"/>
        <v>0</v>
      </c>
      <c r="W606">
        <f t="shared" si="207"/>
        <v>70.86</v>
      </c>
      <c r="X606">
        <f t="shared" si="208"/>
        <v>175.02</v>
      </c>
      <c r="Y606">
        <f t="shared" si="195"/>
        <v>764.84707980295593</v>
      </c>
      <c r="Z606">
        <f t="shared" si="196"/>
        <v>1019.7961064039413</v>
      </c>
      <c r="AA606">
        <f t="shared" si="197"/>
        <v>1274.7451330049266</v>
      </c>
      <c r="AB606">
        <f t="shared" si="198"/>
        <v>1885.9854242807889</v>
      </c>
      <c r="AC606">
        <f t="shared" si="199"/>
        <v>2514.6472323743851</v>
      </c>
      <c r="AD606">
        <f t="shared" si="200"/>
        <v>3143.3090404679815</v>
      </c>
      <c r="AE606">
        <f t="shared" si="209"/>
        <v>678.55707980295597</v>
      </c>
      <c r="AF606">
        <f t="shared" si="210"/>
        <v>933.50610640394132</v>
      </c>
      <c r="AG606">
        <f t="shared" si="211"/>
        <v>1188.4551330049267</v>
      </c>
      <c r="AH606">
        <f t="shared" si="212"/>
        <v>1672.8554242807891</v>
      </c>
      <c r="AI606">
        <f t="shared" si="213"/>
        <v>2301.517232374385</v>
      </c>
      <c r="AJ606">
        <f t="shared" si="214"/>
        <v>2930.1790404679814</v>
      </c>
      <c r="AO606" t="e">
        <f>_xlfn.CONCAT(A606," ",B606," ",C606," ",#REF!," ",E606," ",F606," ",G606," ",H606," ",I606," ",N606," ",O606," ",P606," ",Q606," ",R606," ",AE606," ",AF606," ",AG606," ",AH606," ",AI606," ",AJ606)</f>
        <v>#REF!</v>
      </c>
    </row>
    <row r="607" spans="1:41" x14ac:dyDescent="0.35">
      <c r="A607" s="1" t="s">
        <v>23</v>
      </c>
      <c r="B607" s="1">
        <v>2021</v>
      </c>
      <c r="C607" s="1">
        <v>10</v>
      </c>
      <c r="D607" s="1" t="s">
        <v>14</v>
      </c>
      <c r="E607" s="1">
        <v>3</v>
      </c>
      <c r="F607" s="1">
        <v>5</v>
      </c>
      <c r="G607" s="4">
        <v>160</v>
      </c>
      <c r="H607" s="1" t="s">
        <v>16</v>
      </c>
      <c r="I607" s="1" t="s">
        <v>27</v>
      </c>
      <c r="J607" s="7" t="s">
        <v>14</v>
      </c>
      <c r="K607" s="7" t="str">
        <f t="shared" si="201"/>
        <v>.</v>
      </c>
      <c r="L607" s="7" t="str">
        <f t="shared" si="202"/>
        <v>.</v>
      </c>
      <c r="M607" s="7" t="s">
        <v>14</v>
      </c>
      <c r="N607" s="1">
        <v>2.3333333333333335</v>
      </c>
      <c r="O607" s="1">
        <v>60</v>
      </c>
      <c r="P607" s="1">
        <v>46.666666666666664</v>
      </c>
      <c r="Q607" s="1">
        <v>82.366786206896606</v>
      </c>
      <c r="R607" s="1">
        <v>5539.166372413797</v>
      </c>
      <c r="S607" s="15">
        <f t="shared" si="203"/>
        <v>70.86</v>
      </c>
      <c r="T607" s="7">
        <f t="shared" si="204"/>
        <v>175.02</v>
      </c>
      <c r="U607">
        <f t="shared" si="205"/>
        <v>0</v>
      </c>
      <c r="V607">
        <f t="shared" si="206"/>
        <v>0</v>
      </c>
      <c r="W607">
        <f t="shared" si="207"/>
        <v>70.86</v>
      </c>
      <c r="X607">
        <f t="shared" si="208"/>
        <v>175.02</v>
      </c>
      <c r="Y607">
        <f t="shared" si="195"/>
        <v>741.30107586206941</v>
      </c>
      <c r="Z607">
        <f t="shared" si="196"/>
        <v>988.40143448275921</v>
      </c>
      <c r="AA607">
        <f t="shared" si="197"/>
        <v>1235.501793103449</v>
      </c>
      <c r="AB607">
        <f t="shared" si="198"/>
        <v>1827.924902896553</v>
      </c>
      <c r="AC607">
        <f t="shared" si="199"/>
        <v>2437.2332038620707</v>
      </c>
      <c r="AD607">
        <f t="shared" si="200"/>
        <v>3046.5415048275886</v>
      </c>
      <c r="AE607">
        <f t="shared" si="209"/>
        <v>655.01107586206945</v>
      </c>
      <c r="AF607">
        <f t="shared" si="210"/>
        <v>902.11143448275925</v>
      </c>
      <c r="AG607">
        <f t="shared" si="211"/>
        <v>1149.2117931034491</v>
      </c>
      <c r="AH607">
        <f t="shared" si="212"/>
        <v>1614.7949028965531</v>
      </c>
      <c r="AI607">
        <f t="shared" si="213"/>
        <v>2224.1032038620706</v>
      </c>
      <c r="AJ607">
        <f t="shared" si="214"/>
        <v>2833.4115048275885</v>
      </c>
      <c r="AO607" t="e">
        <f>_xlfn.CONCAT(A607," ",B607," ",C607," ",#REF!," ",E607," ",F607," ",G607," ",H607," ",I607," ",N607," ",O607," ",P607," ",Q607," ",R607," ",AE607," ",AF607," ",AG607," ",AH607," ",AI607," ",AJ607)</f>
        <v>#REF!</v>
      </c>
    </row>
    <row r="608" spans="1:41" x14ac:dyDescent="0.35">
      <c r="A608" s="1" t="s">
        <v>23</v>
      </c>
      <c r="B608" s="1">
        <v>2021</v>
      </c>
      <c r="C608" s="1">
        <v>10</v>
      </c>
      <c r="D608" s="1" t="s">
        <v>14</v>
      </c>
      <c r="E608" s="1">
        <v>4</v>
      </c>
      <c r="F608" s="1">
        <v>5</v>
      </c>
      <c r="G608" s="4">
        <v>160</v>
      </c>
      <c r="H608" s="7" t="s">
        <v>16</v>
      </c>
      <c r="I608" s="1" t="s">
        <v>27</v>
      </c>
      <c r="J608" s="7" t="s">
        <v>14</v>
      </c>
      <c r="K608" s="7" t="str">
        <f t="shared" si="201"/>
        <v>.</v>
      </c>
      <c r="L608" s="7" t="str">
        <f t="shared" si="202"/>
        <v>.</v>
      </c>
      <c r="M608" s="7" t="s">
        <v>14</v>
      </c>
      <c r="N608" s="1">
        <v>2.1538461538461537</v>
      </c>
      <c r="O608" s="1">
        <v>43.333333333333336</v>
      </c>
      <c r="P608" s="1">
        <v>31.111111111111114</v>
      </c>
      <c r="Q608" s="1">
        <v>92.510400985221693</v>
      </c>
      <c r="R608" s="1">
        <v>6221.3244662561592</v>
      </c>
      <c r="S608" s="15">
        <f t="shared" si="203"/>
        <v>70.86</v>
      </c>
      <c r="T608" s="7">
        <f t="shared" si="204"/>
        <v>175.02</v>
      </c>
      <c r="U608">
        <f t="shared" si="205"/>
        <v>0</v>
      </c>
      <c r="V608">
        <f t="shared" si="206"/>
        <v>0</v>
      </c>
      <c r="W608">
        <f t="shared" si="207"/>
        <v>70.86</v>
      </c>
      <c r="X608">
        <f t="shared" si="208"/>
        <v>175.02</v>
      </c>
      <c r="Y608">
        <f t="shared" si="195"/>
        <v>832.59360886699528</v>
      </c>
      <c r="Z608">
        <f t="shared" si="196"/>
        <v>1110.1248118226604</v>
      </c>
      <c r="AA608">
        <f t="shared" si="197"/>
        <v>1387.6560147783255</v>
      </c>
      <c r="AB608">
        <f t="shared" si="198"/>
        <v>2053.0370738645324</v>
      </c>
      <c r="AC608">
        <f t="shared" si="199"/>
        <v>2737.3827651527099</v>
      </c>
      <c r="AD608">
        <f t="shared" si="200"/>
        <v>3421.7284564408878</v>
      </c>
      <c r="AE608">
        <f t="shared" si="209"/>
        <v>746.30360886699532</v>
      </c>
      <c r="AF608">
        <f t="shared" si="210"/>
        <v>1023.8348118226604</v>
      </c>
      <c r="AG608">
        <f t="shared" si="211"/>
        <v>1301.3660147783255</v>
      </c>
      <c r="AH608">
        <f t="shared" si="212"/>
        <v>1839.9070738645323</v>
      </c>
      <c r="AI608">
        <f t="shared" si="213"/>
        <v>2524.2527651527098</v>
      </c>
      <c r="AJ608">
        <f t="shared" si="214"/>
        <v>3208.5984564408877</v>
      </c>
      <c r="AO608" t="e">
        <f>_xlfn.CONCAT(A608," ",B608," ",C608," ",#REF!," ",E608," ",F608," ",G608," ",H608," ",I608," ",N608," ",O608," ",P608," ",Q608," ",R608," ",AE608," ",AF608," ",AG608," ",AH608," ",AI608," ",AJ608)</f>
        <v>#REF!</v>
      </c>
    </row>
    <row r="609" spans="1:41" x14ac:dyDescent="0.35">
      <c r="A609" s="1" t="s">
        <v>23</v>
      </c>
      <c r="B609" s="1">
        <v>2021</v>
      </c>
      <c r="C609" s="1">
        <v>10</v>
      </c>
      <c r="D609" s="1" t="s">
        <v>14</v>
      </c>
      <c r="E609" s="1">
        <v>5</v>
      </c>
      <c r="F609" s="1">
        <v>5</v>
      </c>
      <c r="G609" s="4">
        <v>160</v>
      </c>
      <c r="H609" s="7" t="s">
        <v>16</v>
      </c>
      <c r="I609" s="1" t="s">
        <v>27</v>
      </c>
      <c r="J609" s="7" t="s">
        <v>14</v>
      </c>
      <c r="K609" s="7" t="str">
        <f t="shared" si="201"/>
        <v>.</v>
      </c>
      <c r="L609" s="7" t="str">
        <f t="shared" si="202"/>
        <v>.</v>
      </c>
      <c r="M609" s="7" t="s">
        <v>14</v>
      </c>
      <c r="N609" s="1">
        <v>2.6</v>
      </c>
      <c r="O609" s="1">
        <v>33.333333333333329</v>
      </c>
      <c r="P609" s="1">
        <v>28.888888888888886</v>
      </c>
      <c r="Q609" s="1">
        <v>78.096857142857104</v>
      </c>
      <c r="R609" s="1">
        <v>5252.0136428571404</v>
      </c>
      <c r="S609" s="15">
        <f t="shared" si="203"/>
        <v>70.86</v>
      </c>
      <c r="T609" s="7">
        <f t="shared" si="204"/>
        <v>175.02</v>
      </c>
      <c r="U609">
        <f t="shared" si="205"/>
        <v>0</v>
      </c>
      <c r="V609">
        <f t="shared" si="206"/>
        <v>0</v>
      </c>
      <c r="W609">
        <f t="shared" si="207"/>
        <v>70.86</v>
      </c>
      <c r="X609">
        <f t="shared" si="208"/>
        <v>175.02</v>
      </c>
      <c r="Y609">
        <f t="shared" si="195"/>
        <v>702.87171428571389</v>
      </c>
      <c r="Z609">
        <f t="shared" si="196"/>
        <v>937.16228571428519</v>
      </c>
      <c r="AA609">
        <f t="shared" si="197"/>
        <v>1171.4528571428566</v>
      </c>
      <c r="AB609">
        <f t="shared" si="198"/>
        <v>1733.1645021428565</v>
      </c>
      <c r="AC609">
        <f t="shared" si="199"/>
        <v>2310.8860028571416</v>
      </c>
      <c r="AD609">
        <f t="shared" si="200"/>
        <v>2888.6075035714275</v>
      </c>
      <c r="AE609">
        <f t="shared" si="209"/>
        <v>616.58171428571393</v>
      </c>
      <c r="AF609">
        <f t="shared" si="210"/>
        <v>850.87228571428523</v>
      </c>
      <c r="AG609">
        <f t="shared" si="211"/>
        <v>1085.1628571428566</v>
      </c>
      <c r="AH609">
        <f t="shared" si="212"/>
        <v>1520.0345021428566</v>
      </c>
      <c r="AI609">
        <f t="shared" si="213"/>
        <v>2097.7560028571415</v>
      </c>
      <c r="AJ609">
        <f t="shared" si="214"/>
        <v>2675.4775035714274</v>
      </c>
      <c r="AO609" t="e">
        <f>_xlfn.CONCAT(A609," ",B609," ",C609," ",#REF!," ",E609," ",F609," ",G609," ",H609," ",I609," ",N609," ",O609," ",P609," ",Q609," ",R609," ",AE609," ",AF609," ",AG609," ",AH609," ",AI609," ",AJ609)</f>
        <v>#REF!</v>
      </c>
    </row>
    <row r="610" spans="1:41" x14ac:dyDescent="0.35">
      <c r="A610" s="1" t="s">
        <v>23</v>
      </c>
      <c r="B610" s="1">
        <v>2021</v>
      </c>
      <c r="C610" s="1">
        <v>10</v>
      </c>
      <c r="D610" s="1" t="s">
        <v>14</v>
      </c>
      <c r="E610" s="1">
        <v>1</v>
      </c>
      <c r="F610" s="1">
        <v>12</v>
      </c>
      <c r="G610" s="4">
        <v>100</v>
      </c>
      <c r="H610" s="7" t="s">
        <v>17</v>
      </c>
      <c r="I610" s="1" t="s">
        <v>28</v>
      </c>
      <c r="J610" s="7">
        <v>200</v>
      </c>
      <c r="K610" s="7">
        <f t="shared" si="201"/>
        <v>434.78260869565219</v>
      </c>
      <c r="L610" s="7">
        <f t="shared" si="202"/>
        <v>488.14229249011862</v>
      </c>
      <c r="M610" s="7" t="s">
        <v>14</v>
      </c>
      <c r="N610" s="1">
        <v>1.3333333333333333</v>
      </c>
      <c r="O610" s="1">
        <v>10</v>
      </c>
      <c r="P610" s="1">
        <v>4.4444444444444446</v>
      </c>
      <c r="Q610" s="1">
        <v>38.811220886699502</v>
      </c>
      <c r="R610" s="1">
        <v>2610.0546046305417</v>
      </c>
      <c r="S610" s="15">
        <f t="shared" si="203"/>
        <v>44.29</v>
      </c>
      <c r="T610" s="7">
        <f t="shared" si="204"/>
        <v>109.39</v>
      </c>
      <c r="U610">
        <f t="shared" si="205"/>
        <v>17.875</v>
      </c>
      <c r="V610">
        <f t="shared" si="206"/>
        <v>44.15</v>
      </c>
      <c r="W610">
        <f t="shared" si="207"/>
        <v>62.164999999999999</v>
      </c>
      <c r="X610">
        <f t="shared" si="208"/>
        <v>153.54</v>
      </c>
      <c r="Y610">
        <f t="shared" si="195"/>
        <v>349.30098798029553</v>
      </c>
      <c r="Z610">
        <f t="shared" si="196"/>
        <v>465.73465064039402</v>
      </c>
      <c r="AA610">
        <f t="shared" si="197"/>
        <v>582.16831330049251</v>
      </c>
      <c r="AB610">
        <f t="shared" si="198"/>
        <v>861.31801952807882</v>
      </c>
      <c r="AC610">
        <f t="shared" si="199"/>
        <v>1148.4240260374384</v>
      </c>
      <c r="AD610">
        <f t="shared" si="200"/>
        <v>1435.5300325467981</v>
      </c>
      <c r="AE610">
        <f t="shared" si="209"/>
        <v>263.01098798029557</v>
      </c>
      <c r="AF610">
        <f t="shared" si="210"/>
        <v>379.444650640394</v>
      </c>
      <c r="AG610">
        <f t="shared" si="211"/>
        <v>495.87831330049255</v>
      </c>
      <c r="AH610">
        <f t="shared" si="212"/>
        <v>648.18801952807883</v>
      </c>
      <c r="AI610">
        <f t="shared" si="213"/>
        <v>935.29402603743836</v>
      </c>
      <c r="AJ610">
        <f t="shared" si="214"/>
        <v>1222.4000325467982</v>
      </c>
      <c r="AO610" t="e">
        <f>_xlfn.CONCAT(A610," ",B610," ",C610," ",#REF!," ",E610," ",F610," ",G610," ",H610," ",I610," ",N610," ",O610," ",P610," ",Q610," ",R610," ",AE610," ",AF610," ",AG610," ",AH610," ",AI610," ",AJ610)</f>
        <v>#REF!</v>
      </c>
    </row>
    <row r="611" spans="1:41" x14ac:dyDescent="0.35">
      <c r="A611" s="1" t="s">
        <v>23</v>
      </c>
      <c r="B611" s="1">
        <v>2021</v>
      </c>
      <c r="C611" s="1">
        <v>10</v>
      </c>
      <c r="D611" s="1" t="s">
        <v>14</v>
      </c>
      <c r="E611" s="1">
        <v>2</v>
      </c>
      <c r="F611" s="1">
        <v>12</v>
      </c>
      <c r="G611" s="4">
        <v>100</v>
      </c>
      <c r="H611" s="7" t="s">
        <v>17</v>
      </c>
      <c r="I611" s="1" t="s">
        <v>28</v>
      </c>
      <c r="J611" s="15">
        <v>200</v>
      </c>
      <c r="K611" s="7">
        <f t="shared" si="201"/>
        <v>434.78260869565219</v>
      </c>
      <c r="L611" s="7">
        <f t="shared" si="202"/>
        <v>488.14229249011862</v>
      </c>
      <c r="M611" s="7" t="s">
        <v>14</v>
      </c>
      <c r="N611" s="1">
        <v>1</v>
      </c>
      <c r="O611" s="1">
        <v>3.3333333333333335</v>
      </c>
      <c r="P611" s="1">
        <v>1.1111111111111112</v>
      </c>
      <c r="Q611" s="1">
        <v>81.519428571428605</v>
      </c>
      <c r="R611" s="1">
        <v>5482.181571428574</v>
      </c>
      <c r="S611" s="15">
        <f t="shared" si="203"/>
        <v>44.29</v>
      </c>
      <c r="T611" s="7">
        <f t="shared" si="204"/>
        <v>109.39</v>
      </c>
      <c r="U611">
        <f t="shared" si="205"/>
        <v>17.875</v>
      </c>
      <c r="V611">
        <f t="shared" si="206"/>
        <v>44.15</v>
      </c>
      <c r="W611">
        <f t="shared" si="207"/>
        <v>62.164999999999999</v>
      </c>
      <c r="X611">
        <f t="shared" si="208"/>
        <v>153.54</v>
      </c>
      <c r="Y611">
        <f t="shared" si="195"/>
        <v>733.67485714285749</v>
      </c>
      <c r="Z611">
        <f t="shared" si="196"/>
        <v>978.23314285714332</v>
      </c>
      <c r="AA611">
        <f t="shared" si="197"/>
        <v>1222.7914285714292</v>
      </c>
      <c r="AB611">
        <f t="shared" si="198"/>
        <v>1809.1199185714295</v>
      </c>
      <c r="AC611">
        <f t="shared" si="199"/>
        <v>2412.1598914285728</v>
      </c>
      <c r="AD611">
        <f t="shared" si="200"/>
        <v>3015.1998642857161</v>
      </c>
      <c r="AE611">
        <f t="shared" si="209"/>
        <v>647.38485714285753</v>
      </c>
      <c r="AF611">
        <f t="shared" si="210"/>
        <v>891.94314285714336</v>
      </c>
      <c r="AG611">
        <f t="shared" si="211"/>
        <v>1136.5014285714292</v>
      </c>
      <c r="AH611">
        <f t="shared" si="212"/>
        <v>1595.9899185714294</v>
      </c>
      <c r="AI611">
        <f t="shared" si="213"/>
        <v>2199.0298914285727</v>
      </c>
      <c r="AJ611">
        <f t="shared" si="214"/>
        <v>2802.069864285716</v>
      </c>
      <c r="AO611" t="e">
        <f>_xlfn.CONCAT(A611," ",B611," ",C611," ",#REF!," ",E611," ",F611," ",G611," ",H611," ",I611," ",N611," ",O611," ",P611," ",Q611," ",R611," ",AE611," ",AF611," ",AG611," ",AH611," ",AI611," ",AJ611)</f>
        <v>#REF!</v>
      </c>
    </row>
    <row r="612" spans="1:41" x14ac:dyDescent="0.35">
      <c r="A612" s="1" t="s">
        <v>23</v>
      </c>
      <c r="B612" s="1">
        <v>2021</v>
      </c>
      <c r="C612" s="1">
        <v>10</v>
      </c>
      <c r="D612" s="1" t="s">
        <v>14</v>
      </c>
      <c r="E612" s="1">
        <v>3</v>
      </c>
      <c r="F612" s="1">
        <v>12</v>
      </c>
      <c r="G612" s="4">
        <v>100</v>
      </c>
      <c r="H612" s="7" t="s">
        <v>17</v>
      </c>
      <c r="I612" s="1" t="s">
        <v>28</v>
      </c>
      <c r="J612" s="15">
        <v>200</v>
      </c>
      <c r="K612" s="7">
        <f t="shared" si="201"/>
        <v>434.78260869565219</v>
      </c>
      <c r="L612" s="7">
        <f t="shared" si="202"/>
        <v>488.14229249011862</v>
      </c>
      <c r="M612" s="7" t="s">
        <v>14</v>
      </c>
      <c r="N612" s="1">
        <v>2.5</v>
      </c>
      <c r="O612" s="1">
        <v>13.333333333333334</v>
      </c>
      <c r="P612" s="1">
        <v>11.111111111111112</v>
      </c>
      <c r="Q612" s="1">
        <v>58.795270935960602</v>
      </c>
      <c r="R612" s="1">
        <v>3953.9819704433503</v>
      </c>
      <c r="S612" s="15">
        <f t="shared" si="203"/>
        <v>44.29</v>
      </c>
      <c r="T612" s="7">
        <f t="shared" si="204"/>
        <v>109.39</v>
      </c>
      <c r="U612">
        <f t="shared" si="205"/>
        <v>17.875</v>
      </c>
      <c r="V612">
        <f t="shared" si="206"/>
        <v>44.15</v>
      </c>
      <c r="W612">
        <f t="shared" si="207"/>
        <v>62.164999999999999</v>
      </c>
      <c r="X612">
        <f t="shared" si="208"/>
        <v>153.54</v>
      </c>
      <c r="Y612">
        <f t="shared" si="195"/>
        <v>529.15743842364543</v>
      </c>
      <c r="Z612">
        <f t="shared" si="196"/>
        <v>705.54325123152717</v>
      </c>
      <c r="AA612">
        <f t="shared" si="197"/>
        <v>881.92906403940901</v>
      </c>
      <c r="AB612">
        <f t="shared" si="198"/>
        <v>1304.8140502463057</v>
      </c>
      <c r="AC612">
        <f t="shared" si="199"/>
        <v>1739.7520669950741</v>
      </c>
      <c r="AD612">
        <f t="shared" si="200"/>
        <v>2174.6900837438429</v>
      </c>
      <c r="AE612">
        <f t="shared" si="209"/>
        <v>442.86743842364547</v>
      </c>
      <c r="AF612">
        <f t="shared" si="210"/>
        <v>619.2532512315272</v>
      </c>
      <c r="AG612">
        <f t="shared" si="211"/>
        <v>795.63906403940905</v>
      </c>
      <c r="AH612">
        <f t="shared" si="212"/>
        <v>1091.6840502463056</v>
      </c>
      <c r="AI612">
        <f t="shared" si="213"/>
        <v>1526.622066995074</v>
      </c>
      <c r="AJ612">
        <f t="shared" si="214"/>
        <v>1961.5600837438428</v>
      </c>
      <c r="AO612" t="e">
        <f>_xlfn.CONCAT(A612," ",B612," ",C612," ",#REF!," ",E612," ",F612," ",G612," ",H612," ",I612," ",N612," ",O612," ",P612," ",Q612," ",R612," ",AE612," ",AF612," ",AG612," ",AH612," ",AI612," ",AJ612)</f>
        <v>#REF!</v>
      </c>
    </row>
    <row r="613" spans="1:41" x14ac:dyDescent="0.35">
      <c r="A613" s="1" t="s">
        <v>23</v>
      </c>
      <c r="B613" s="1">
        <v>2021</v>
      </c>
      <c r="C613" s="1">
        <v>10</v>
      </c>
      <c r="D613" s="1" t="s">
        <v>14</v>
      </c>
      <c r="E613" s="1">
        <v>4</v>
      </c>
      <c r="F613" s="1">
        <v>12</v>
      </c>
      <c r="G613" s="4">
        <v>100</v>
      </c>
      <c r="H613" s="7" t="s">
        <v>17</v>
      </c>
      <c r="I613" s="1" t="s">
        <v>28</v>
      </c>
      <c r="J613" s="15">
        <v>200</v>
      </c>
      <c r="K613" s="7">
        <f t="shared" si="201"/>
        <v>434.78260869565219</v>
      </c>
      <c r="L613" s="7">
        <f t="shared" si="202"/>
        <v>488.14229249011862</v>
      </c>
      <c r="M613" s="7" t="s">
        <v>14</v>
      </c>
      <c r="N613" s="1">
        <v>2.2222222222222223</v>
      </c>
      <c r="O613" s="1">
        <v>30</v>
      </c>
      <c r="P613" s="1">
        <v>22.222222222222225</v>
      </c>
      <c r="Q613" s="1">
        <v>52.433460492610799</v>
      </c>
      <c r="R613" s="1">
        <v>3526.1502181280762</v>
      </c>
      <c r="S613" s="15">
        <f t="shared" si="203"/>
        <v>44.29</v>
      </c>
      <c r="T613" s="7">
        <f t="shared" si="204"/>
        <v>109.39</v>
      </c>
      <c r="U613">
        <f t="shared" si="205"/>
        <v>17.875</v>
      </c>
      <c r="V613">
        <f t="shared" si="206"/>
        <v>44.15</v>
      </c>
      <c r="W613">
        <f t="shared" si="207"/>
        <v>62.164999999999999</v>
      </c>
      <c r="X613">
        <f t="shared" si="208"/>
        <v>153.54</v>
      </c>
      <c r="Y613">
        <f t="shared" si="195"/>
        <v>471.90114443349717</v>
      </c>
      <c r="Z613">
        <f t="shared" si="196"/>
        <v>629.20152591132955</v>
      </c>
      <c r="AA613">
        <f t="shared" si="197"/>
        <v>786.50190738916194</v>
      </c>
      <c r="AB613">
        <f t="shared" si="198"/>
        <v>1163.6295719822651</v>
      </c>
      <c r="AC613">
        <f t="shared" si="199"/>
        <v>1551.5060959763534</v>
      </c>
      <c r="AD613">
        <f t="shared" si="200"/>
        <v>1939.382619970442</v>
      </c>
      <c r="AE613">
        <f t="shared" si="209"/>
        <v>385.6111444334972</v>
      </c>
      <c r="AF613">
        <f t="shared" si="210"/>
        <v>542.91152591132959</v>
      </c>
      <c r="AG613">
        <f t="shared" si="211"/>
        <v>700.21190738916198</v>
      </c>
      <c r="AH613">
        <f t="shared" si="212"/>
        <v>950.49957198226514</v>
      </c>
      <c r="AI613">
        <f t="shared" si="213"/>
        <v>1338.3760959763536</v>
      </c>
      <c r="AJ613">
        <f t="shared" si="214"/>
        <v>1726.2526199704421</v>
      </c>
      <c r="AO613" t="e">
        <f>_xlfn.CONCAT(A613," ",B613," ",C613," ",#REF!," ",E613," ",F613," ",G613," ",H613," ",I613," ",N613," ",O613," ",P613," ",Q613," ",R613," ",AE613," ",AF613," ",AG613," ",AH613," ",AI613," ",AJ613)</f>
        <v>#REF!</v>
      </c>
    </row>
    <row r="614" spans="1:41" x14ac:dyDescent="0.35">
      <c r="A614" s="1" t="s">
        <v>23</v>
      </c>
      <c r="B614" s="1">
        <v>2021</v>
      </c>
      <c r="C614" s="1">
        <v>10</v>
      </c>
      <c r="D614" s="7" t="s">
        <v>14</v>
      </c>
      <c r="E614" s="7">
        <v>5</v>
      </c>
      <c r="F614" s="7">
        <v>12</v>
      </c>
      <c r="G614" s="4">
        <v>100</v>
      </c>
      <c r="H614" s="7" t="s">
        <v>17</v>
      </c>
      <c r="I614" s="1" t="s">
        <v>28</v>
      </c>
      <c r="J614" s="15">
        <v>200</v>
      </c>
      <c r="K614" s="7">
        <f t="shared" si="201"/>
        <v>434.78260869565219</v>
      </c>
      <c r="L614" s="7">
        <f t="shared" si="202"/>
        <v>488.14229249011862</v>
      </c>
      <c r="M614" s="7" t="s">
        <v>14</v>
      </c>
      <c r="N614" s="1">
        <v>2.5</v>
      </c>
      <c r="O614" s="1">
        <v>20</v>
      </c>
      <c r="P614" s="1">
        <v>16.666666666666668</v>
      </c>
      <c r="Q614" s="1">
        <v>74.189332019704395</v>
      </c>
      <c r="R614" s="1">
        <v>4989.2325783251208</v>
      </c>
      <c r="S614" s="15">
        <f t="shared" si="203"/>
        <v>44.29</v>
      </c>
      <c r="T614" s="7">
        <f t="shared" si="204"/>
        <v>109.39</v>
      </c>
      <c r="U614">
        <f t="shared" si="205"/>
        <v>17.875</v>
      </c>
      <c r="V614">
        <f t="shared" si="206"/>
        <v>44.15</v>
      </c>
      <c r="W614">
        <f t="shared" si="207"/>
        <v>62.164999999999999</v>
      </c>
      <c r="X614">
        <f t="shared" si="208"/>
        <v>153.54</v>
      </c>
      <c r="Y614">
        <f t="shared" si="195"/>
        <v>667.70398817733951</v>
      </c>
      <c r="Z614">
        <f t="shared" si="196"/>
        <v>890.27198423645268</v>
      </c>
      <c r="AA614">
        <f t="shared" si="197"/>
        <v>1112.839980295566</v>
      </c>
      <c r="AB614">
        <f t="shared" si="198"/>
        <v>1646.4467508472899</v>
      </c>
      <c r="AC614">
        <f t="shared" si="199"/>
        <v>2195.2623344630533</v>
      </c>
      <c r="AD614">
        <f t="shared" si="200"/>
        <v>2744.0779180788168</v>
      </c>
      <c r="AE614">
        <f t="shared" si="209"/>
        <v>581.41398817733955</v>
      </c>
      <c r="AF614">
        <f t="shared" si="210"/>
        <v>803.98198423645272</v>
      </c>
      <c r="AG614">
        <f t="shared" si="211"/>
        <v>1026.549980295566</v>
      </c>
      <c r="AH614">
        <f t="shared" si="212"/>
        <v>1433.3167508472898</v>
      </c>
      <c r="AI614">
        <f t="shared" si="213"/>
        <v>1982.1323344630532</v>
      </c>
      <c r="AJ614">
        <f t="shared" si="214"/>
        <v>2530.9479180788167</v>
      </c>
      <c r="AO614" t="e">
        <f>_xlfn.CONCAT(A614," ",B614," ",C614," ",#REF!," ",E614," ",F614," ",G614," ",H614," ",I614," ",N614," ",O614," ",P614," ",Q614," ",R614," ",AE614," ",AF614," ",AG614," ",AH614," ",AI614," ",AJ614)</f>
        <v>#REF!</v>
      </c>
    </row>
    <row r="615" spans="1:41" x14ac:dyDescent="0.35">
      <c r="A615" s="1" t="s">
        <v>23</v>
      </c>
      <c r="B615" s="1">
        <v>2021</v>
      </c>
      <c r="C615" s="1">
        <v>10</v>
      </c>
      <c r="D615" s="7" t="s">
        <v>14</v>
      </c>
      <c r="E615" s="7">
        <v>1</v>
      </c>
      <c r="F615" s="7">
        <v>16</v>
      </c>
      <c r="G615" s="4">
        <v>160</v>
      </c>
      <c r="H615" s="7" t="s">
        <v>17</v>
      </c>
      <c r="I615" s="1" t="s">
        <v>28</v>
      </c>
      <c r="J615" s="15">
        <v>200</v>
      </c>
      <c r="K615" s="7">
        <f t="shared" si="201"/>
        <v>434.78260869565219</v>
      </c>
      <c r="L615" s="7">
        <f t="shared" si="202"/>
        <v>488.14229249011862</v>
      </c>
      <c r="M615" s="7" t="s">
        <v>14</v>
      </c>
      <c r="N615" s="1">
        <v>1.6</v>
      </c>
      <c r="O615" s="1">
        <v>16.666666666666664</v>
      </c>
      <c r="P615" s="1">
        <v>8.8888888888888875</v>
      </c>
      <c r="Q615" s="1">
        <v>74.881714285714295</v>
      </c>
      <c r="R615" s="1">
        <v>5035.7952857142864</v>
      </c>
      <c r="S615" s="15">
        <f t="shared" si="203"/>
        <v>70.86</v>
      </c>
      <c r="T615" s="7">
        <f t="shared" si="204"/>
        <v>175.02</v>
      </c>
      <c r="U615">
        <f t="shared" si="205"/>
        <v>17.875</v>
      </c>
      <c r="V615">
        <f t="shared" si="206"/>
        <v>44.15</v>
      </c>
      <c r="W615">
        <f t="shared" si="207"/>
        <v>88.734999999999999</v>
      </c>
      <c r="X615">
        <f t="shared" si="208"/>
        <v>219.17000000000002</v>
      </c>
      <c r="Y615">
        <f t="shared" si="195"/>
        <v>673.9354285714287</v>
      </c>
      <c r="Z615">
        <f t="shared" si="196"/>
        <v>898.5805714285716</v>
      </c>
      <c r="AA615">
        <f t="shared" si="197"/>
        <v>1123.2257142857145</v>
      </c>
      <c r="AB615">
        <f t="shared" si="198"/>
        <v>1661.8124442857145</v>
      </c>
      <c r="AC615">
        <f t="shared" si="199"/>
        <v>2215.7499257142858</v>
      </c>
      <c r="AD615">
        <f t="shared" si="200"/>
        <v>2769.6874071428579</v>
      </c>
      <c r="AE615">
        <f t="shared" si="209"/>
        <v>587.64542857142874</v>
      </c>
      <c r="AF615">
        <f t="shared" si="210"/>
        <v>812.29057142857164</v>
      </c>
      <c r="AG615">
        <f t="shared" si="211"/>
        <v>1036.9357142857145</v>
      </c>
      <c r="AH615">
        <f t="shared" si="212"/>
        <v>1448.6824442857146</v>
      </c>
      <c r="AI615">
        <f t="shared" si="213"/>
        <v>2002.6199257142857</v>
      </c>
      <c r="AJ615">
        <f t="shared" si="214"/>
        <v>2556.5574071428578</v>
      </c>
      <c r="AO615" t="e">
        <f>_xlfn.CONCAT(A615," ",B615," ",C615," ",#REF!," ",E615," ",F615," ",G615," ",H615," ",I615," ",N615," ",O615," ",P615," ",Q615," ",R615," ",AE615," ",AF615," ",AG615," ",AH615," ",AI615," ",AJ615)</f>
        <v>#REF!</v>
      </c>
    </row>
    <row r="616" spans="1:41" x14ac:dyDescent="0.35">
      <c r="A616" s="1" t="s">
        <v>23</v>
      </c>
      <c r="B616" s="1">
        <v>2021</v>
      </c>
      <c r="C616" s="1">
        <v>10</v>
      </c>
      <c r="D616" s="7" t="s">
        <v>14</v>
      </c>
      <c r="E616" s="7">
        <v>2</v>
      </c>
      <c r="F616" s="7">
        <v>16</v>
      </c>
      <c r="G616" s="4">
        <v>160</v>
      </c>
      <c r="H616" s="7" t="s">
        <v>17</v>
      </c>
      <c r="I616" s="1" t="s">
        <v>28</v>
      </c>
      <c r="J616" s="15">
        <v>200</v>
      </c>
      <c r="K616" s="7">
        <f t="shared" si="201"/>
        <v>434.78260869565219</v>
      </c>
      <c r="L616" s="7">
        <f t="shared" si="202"/>
        <v>488.14229249011862</v>
      </c>
      <c r="M616" s="7" t="s">
        <v>14</v>
      </c>
      <c r="N616" s="1">
        <v>2.1428571428571428</v>
      </c>
      <c r="O616" s="1">
        <v>70</v>
      </c>
      <c r="P616" s="1">
        <v>50</v>
      </c>
      <c r="Q616" s="1">
        <v>74.164655172413802</v>
      </c>
      <c r="R616" s="1">
        <v>4987.5730603448283</v>
      </c>
      <c r="S616" s="15">
        <f t="shared" si="203"/>
        <v>70.86</v>
      </c>
      <c r="T616" s="7">
        <f t="shared" si="204"/>
        <v>175.02</v>
      </c>
      <c r="U616">
        <f t="shared" si="205"/>
        <v>17.875</v>
      </c>
      <c r="V616">
        <f t="shared" si="206"/>
        <v>44.15</v>
      </c>
      <c r="W616">
        <f t="shared" si="207"/>
        <v>88.734999999999999</v>
      </c>
      <c r="X616">
        <f t="shared" si="208"/>
        <v>219.17000000000002</v>
      </c>
      <c r="Y616">
        <f t="shared" si="195"/>
        <v>667.48189655172428</v>
      </c>
      <c r="Z616">
        <f t="shared" si="196"/>
        <v>889.97586206896563</v>
      </c>
      <c r="AA616">
        <f t="shared" si="197"/>
        <v>1112.469827586207</v>
      </c>
      <c r="AB616">
        <f t="shared" si="198"/>
        <v>1645.8991099137934</v>
      </c>
      <c r="AC616">
        <f t="shared" si="199"/>
        <v>2194.5321465517245</v>
      </c>
      <c r="AD616">
        <f t="shared" si="200"/>
        <v>2743.1651831896556</v>
      </c>
      <c r="AE616">
        <f t="shared" si="209"/>
        <v>581.19189655172431</v>
      </c>
      <c r="AF616">
        <f t="shared" si="210"/>
        <v>803.68586206896566</v>
      </c>
      <c r="AG616">
        <f t="shared" si="211"/>
        <v>1026.179827586207</v>
      </c>
      <c r="AH616">
        <f t="shared" si="212"/>
        <v>1432.7691099137933</v>
      </c>
      <c r="AI616">
        <f t="shared" si="213"/>
        <v>1981.4021465517244</v>
      </c>
      <c r="AJ616">
        <f t="shared" si="214"/>
        <v>2530.0351831896555</v>
      </c>
      <c r="AO616" t="e">
        <f>_xlfn.CONCAT(A616," ",B616," ",C616," ",#REF!," ",E616," ",F616," ",G616," ",H616," ",I616," ",N616," ",O616," ",P616," ",Q616," ",R616," ",AE616," ",AF616," ",AG616," ",AH616," ",AI616," ",AJ616)</f>
        <v>#REF!</v>
      </c>
    </row>
    <row r="617" spans="1:41" x14ac:dyDescent="0.35">
      <c r="A617" s="1" t="s">
        <v>23</v>
      </c>
      <c r="B617" s="1">
        <v>2021</v>
      </c>
      <c r="C617" s="1">
        <v>10</v>
      </c>
      <c r="D617" s="7" t="s">
        <v>14</v>
      </c>
      <c r="E617" s="7">
        <v>3</v>
      </c>
      <c r="F617" s="7">
        <v>16</v>
      </c>
      <c r="G617" s="4">
        <v>160</v>
      </c>
      <c r="H617" s="7" t="s">
        <v>17</v>
      </c>
      <c r="I617" s="1" t="s">
        <v>28</v>
      </c>
      <c r="J617" s="15">
        <v>200</v>
      </c>
      <c r="K617" s="7">
        <f t="shared" si="201"/>
        <v>434.78260869565219</v>
      </c>
      <c r="L617" s="7">
        <f t="shared" si="202"/>
        <v>488.14229249011862</v>
      </c>
      <c r="M617" s="7" t="s">
        <v>14</v>
      </c>
      <c r="N617" s="1">
        <v>1.875</v>
      </c>
      <c r="O617" s="1">
        <v>26.666666666666668</v>
      </c>
      <c r="P617" s="1">
        <v>16.666666666666668</v>
      </c>
      <c r="Q617" s="1">
        <v>89.920285714285697</v>
      </c>
      <c r="R617" s="1">
        <v>6047.139214285713</v>
      </c>
      <c r="S617" s="15">
        <f t="shared" si="203"/>
        <v>70.86</v>
      </c>
      <c r="T617" s="7">
        <f t="shared" si="204"/>
        <v>175.02</v>
      </c>
      <c r="U617">
        <f t="shared" si="205"/>
        <v>17.875</v>
      </c>
      <c r="V617">
        <f t="shared" si="206"/>
        <v>44.15</v>
      </c>
      <c r="W617">
        <f t="shared" si="207"/>
        <v>88.734999999999999</v>
      </c>
      <c r="X617">
        <f t="shared" si="208"/>
        <v>219.17000000000002</v>
      </c>
      <c r="Y617">
        <f t="shared" ref="Y617:Y622" si="215">$Q617*9</f>
        <v>809.28257142857126</v>
      </c>
      <c r="Z617">
        <f t="shared" ref="Z617:Z622" si="216">$Q617*12</f>
        <v>1079.0434285714284</v>
      </c>
      <c r="AA617">
        <f t="shared" ref="AA617:AA622" si="217">$Q617*15</f>
        <v>1348.8042857142855</v>
      </c>
      <c r="AB617">
        <f t="shared" ref="AB617:AB622" si="218">$R617*0.33</f>
        <v>1995.5559407142855</v>
      </c>
      <c r="AC617">
        <f t="shared" ref="AC617:AC622" si="219">$R617*0.44</f>
        <v>2660.7412542857137</v>
      </c>
      <c r="AD617">
        <f t="shared" ref="AD617:AD622" si="220">$R617*0.55</f>
        <v>3325.9265678571423</v>
      </c>
      <c r="AE617">
        <f t="shared" si="209"/>
        <v>722.9925714285713</v>
      </c>
      <c r="AF617">
        <f t="shared" si="210"/>
        <v>992.75342857142846</v>
      </c>
      <c r="AG617">
        <f t="shared" si="211"/>
        <v>1262.5142857142855</v>
      </c>
      <c r="AH617">
        <f t="shared" si="212"/>
        <v>1782.4259407142854</v>
      </c>
      <c r="AI617">
        <f t="shared" si="213"/>
        <v>2447.6112542857136</v>
      </c>
      <c r="AJ617">
        <f t="shared" si="214"/>
        <v>3112.7965678571422</v>
      </c>
      <c r="AO617" t="e">
        <f>_xlfn.CONCAT(A617," ",B617," ",C617," ",#REF!," ",E617," ",F617," ",G617," ",H617," ",I617," ",N617," ",O617," ",P617," ",Q617," ",R617," ",AE617," ",AF617," ",AG617," ",AH617," ",AI617," ",AJ617)</f>
        <v>#REF!</v>
      </c>
    </row>
    <row r="618" spans="1:41" x14ac:dyDescent="0.35">
      <c r="A618" s="1" t="s">
        <v>23</v>
      </c>
      <c r="B618" s="1">
        <v>2021</v>
      </c>
      <c r="C618" s="1">
        <v>10</v>
      </c>
      <c r="D618" s="7" t="s">
        <v>14</v>
      </c>
      <c r="E618" s="7">
        <v>4</v>
      </c>
      <c r="F618" s="7">
        <v>16</v>
      </c>
      <c r="G618" s="4">
        <v>160</v>
      </c>
      <c r="H618" s="7" t="s">
        <v>17</v>
      </c>
      <c r="I618" s="1" t="s">
        <v>28</v>
      </c>
      <c r="J618" s="15">
        <v>200</v>
      </c>
      <c r="K618" s="7">
        <f t="shared" si="201"/>
        <v>434.78260869565219</v>
      </c>
      <c r="L618" s="7">
        <f t="shared" si="202"/>
        <v>488.14229249011862</v>
      </c>
      <c r="M618" s="7" t="s">
        <v>14</v>
      </c>
      <c r="N618" s="1">
        <v>1.8</v>
      </c>
      <c r="O618" s="1">
        <v>16.666666666666664</v>
      </c>
      <c r="P618" s="1">
        <v>9.9999999999999982</v>
      </c>
      <c r="Q618" s="1">
        <v>74.040555665024598</v>
      </c>
      <c r="R618" s="1">
        <v>4979.2273684729043</v>
      </c>
      <c r="S618" s="15">
        <f t="shared" si="203"/>
        <v>70.86</v>
      </c>
      <c r="T618" s="7">
        <f t="shared" si="204"/>
        <v>175.02</v>
      </c>
      <c r="U618">
        <f t="shared" si="205"/>
        <v>17.875</v>
      </c>
      <c r="V618">
        <f t="shared" si="206"/>
        <v>44.15</v>
      </c>
      <c r="W618">
        <f t="shared" si="207"/>
        <v>88.734999999999999</v>
      </c>
      <c r="X618">
        <f t="shared" si="208"/>
        <v>219.17000000000002</v>
      </c>
      <c r="Y618">
        <f t="shared" si="215"/>
        <v>666.3650009852214</v>
      </c>
      <c r="Z618">
        <f t="shared" si="216"/>
        <v>888.48666798029512</v>
      </c>
      <c r="AA618">
        <f t="shared" si="217"/>
        <v>1110.608334975369</v>
      </c>
      <c r="AB618">
        <f t="shared" si="218"/>
        <v>1643.1450315960585</v>
      </c>
      <c r="AC618">
        <f t="shared" si="219"/>
        <v>2190.860042128078</v>
      </c>
      <c r="AD618">
        <f t="shared" si="220"/>
        <v>2738.5750526600978</v>
      </c>
      <c r="AE618">
        <f t="shared" si="209"/>
        <v>580.07500098522144</v>
      </c>
      <c r="AF618">
        <f t="shared" si="210"/>
        <v>802.19666798029516</v>
      </c>
      <c r="AG618">
        <f t="shared" si="211"/>
        <v>1024.318334975369</v>
      </c>
      <c r="AH618">
        <f t="shared" si="212"/>
        <v>1430.0150315960586</v>
      </c>
      <c r="AI618">
        <f t="shared" si="213"/>
        <v>1977.7300421280779</v>
      </c>
      <c r="AJ618">
        <f t="shared" si="214"/>
        <v>2525.4450526600976</v>
      </c>
      <c r="AO618" t="e">
        <f>_xlfn.CONCAT(A618," ",B618," ",C618," ",#REF!," ",E618," ",F618," ",G618," ",H618," ",I618," ",N618," ",O618," ",P618," ",Q618," ",R618," ",AE618," ",AF618," ",AG618," ",AH618," ",AI618," ",AJ618)</f>
        <v>#REF!</v>
      </c>
    </row>
    <row r="619" spans="1:41" x14ac:dyDescent="0.35">
      <c r="A619" s="1" t="s">
        <v>23</v>
      </c>
      <c r="B619" s="1">
        <v>2021</v>
      </c>
      <c r="C619" s="1">
        <v>10</v>
      </c>
      <c r="D619" s="7" t="s">
        <v>14</v>
      </c>
      <c r="E619" s="7">
        <v>5</v>
      </c>
      <c r="F619" s="7">
        <v>16</v>
      </c>
      <c r="G619" s="4">
        <v>160</v>
      </c>
      <c r="H619" s="7" t="s">
        <v>17</v>
      </c>
      <c r="I619" s="1" t="s">
        <v>28</v>
      </c>
      <c r="J619" s="15">
        <v>200</v>
      </c>
      <c r="K619" s="7">
        <f t="shared" si="201"/>
        <v>434.78260869565219</v>
      </c>
      <c r="L619" s="7">
        <f t="shared" si="202"/>
        <v>488.14229249011862</v>
      </c>
      <c r="M619" s="7" t="s">
        <v>14</v>
      </c>
      <c r="N619" s="1">
        <v>1.8695652173913044</v>
      </c>
      <c r="O619" s="1">
        <v>76.666666666666671</v>
      </c>
      <c r="P619" s="1">
        <v>47.777777777777779</v>
      </c>
      <c r="Q619" s="1">
        <v>80.378094581280806</v>
      </c>
      <c r="R619" s="1">
        <v>5405.4268605911338</v>
      </c>
      <c r="S619" s="15">
        <f t="shared" si="203"/>
        <v>70.86</v>
      </c>
      <c r="T619" s="7">
        <f t="shared" si="204"/>
        <v>175.02</v>
      </c>
      <c r="U619">
        <f t="shared" si="205"/>
        <v>17.875</v>
      </c>
      <c r="V619">
        <f t="shared" si="206"/>
        <v>44.15</v>
      </c>
      <c r="W619">
        <f t="shared" si="207"/>
        <v>88.734999999999999</v>
      </c>
      <c r="X619">
        <f t="shared" si="208"/>
        <v>219.17000000000002</v>
      </c>
      <c r="Y619">
        <f t="shared" si="215"/>
        <v>723.40285123152728</v>
      </c>
      <c r="Z619">
        <f t="shared" si="216"/>
        <v>964.53713497536967</v>
      </c>
      <c r="AA619">
        <f t="shared" si="217"/>
        <v>1205.6714187192122</v>
      </c>
      <c r="AB619">
        <f t="shared" si="218"/>
        <v>1783.7908639950742</v>
      </c>
      <c r="AC619">
        <f t="shared" si="219"/>
        <v>2378.3878186600991</v>
      </c>
      <c r="AD619">
        <f t="shared" si="220"/>
        <v>2972.984773325124</v>
      </c>
      <c r="AE619">
        <f t="shared" si="209"/>
        <v>637.11285123152732</v>
      </c>
      <c r="AF619">
        <f t="shared" si="210"/>
        <v>878.2471349753697</v>
      </c>
      <c r="AG619">
        <f t="shared" si="211"/>
        <v>1119.3814187192122</v>
      </c>
      <c r="AH619">
        <f t="shared" si="212"/>
        <v>1570.6608639950741</v>
      </c>
      <c r="AI619">
        <f t="shared" si="213"/>
        <v>2165.257818660099</v>
      </c>
      <c r="AJ619">
        <f t="shared" si="214"/>
        <v>2759.8547733251239</v>
      </c>
      <c r="AO619" t="e">
        <f>_xlfn.CONCAT(A619," ",B619," ",C619," ",#REF!," ",E619," ",F619," ",G619," ",H619," ",I619," ",N619," ",O619," ",P619," ",Q619," ",R619," ",AE619," ",AF619," ",AG619," ",AH619," ",AI619," ",AJ619)</f>
        <v>#REF!</v>
      </c>
    </row>
    <row r="620" spans="1:41" x14ac:dyDescent="0.35">
      <c r="A620" s="1" t="s">
        <v>23</v>
      </c>
      <c r="B620" s="1">
        <v>2021</v>
      </c>
      <c r="C620" s="1">
        <v>10</v>
      </c>
      <c r="D620" s="7" t="s">
        <v>14</v>
      </c>
      <c r="E620" s="7">
        <v>1</v>
      </c>
      <c r="F620" s="7">
        <v>10</v>
      </c>
      <c r="G620" s="4">
        <v>100</v>
      </c>
      <c r="H620" s="7" t="s">
        <v>17</v>
      </c>
      <c r="I620" s="1" t="s">
        <v>29</v>
      </c>
      <c r="J620" s="15">
        <v>200</v>
      </c>
      <c r="K620" s="7">
        <f t="shared" si="201"/>
        <v>434.78260869565219</v>
      </c>
      <c r="L620" s="7">
        <f t="shared" si="202"/>
        <v>488.14229249011862</v>
      </c>
      <c r="M620" s="7" t="s">
        <v>14</v>
      </c>
      <c r="N620" s="1">
        <v>1.5</v>
      </c>
      <c r="O620" s="1">
        <v>20</v>
      </c>
      <c r="P620" s="1">
        <v>10</v>
      </c>
      <c r="Q620" s="1">
        <v>66.526872906403895</v>
      </c>
      <c r="R620" s="1">
        <v>4473.9322029556615</v>
      </c>
      <c r="S620" s="15">
        <f t="shared" si="203"/>
        <v>44.29</v>
      </c>
      <c r="T620" s="7">
        <f t="shared" si="204"/>
        <v>109.39</v>
      </c>
      <c r="U620">
        <f t="shared" si="205"/>
        <v>42</v>
      </c>
      <c r="V620">
        <f t="shared" si="206"/>
        <v>103.74</v>
      </c>
      <c r="W620">
        <f t="shared" si="207"/>
        <v>86.289999999999992</v>
      </c>
      <c r="X620">
        <f t="shared" si="208"/>
        <v>213.13</v>
      </c>
      <c r="Y620">
        <f t="shared" si="215"/>
        <v>598.74185615763508</v>
      </c>
      <c r="Z620">
        <f t="shared" si="216"/>
        <v>798.32247487684674</v>
      </c>
      <c r="AA620">
        <f t="shared" si="217"/>
        <v>997.9030935960584</v>
      </c>
      <c r="AB620">
        <f t="shared" si="218"/>
        <v>1476.3976269753684</v>
      </c>
      <c r="AC620">
        <f t="shared" si="219"/>
        <v>1968.530169300491</v>
      </c>
      <c r="AD620">
        <f t="shared" si="220"/>
        <v>2460.6627116256141</v>
      </c>
      <c r="AE620">
        <f t="shared" si="209"/>
        <v>512.45185615763512</v>
      </c>
      <c r="AF620">
        <f t="shared" si="210"/>
        <v>712.03247487684678</v>
      </c>
      <c r="AG620">
        <f t="shared" si="211"/>
        <v>911.61309359605843</v>
      </c>
      <c r="AH620">
        <f t="shared" si="212"/>
        <v>1263.2676269753683</v>
      </c>
      <c r="AI620">
        <f t="shared" si="213"/>
        <v>1755.4001693004911</v>
      </c>
      <c r="AJ620">
        <f t="shared" si="214"/>
        <v>2247.532711625614</v>
      </c>
      <c r="AO620" t="e">
        <f>_xlfn.CONCAT(A620," ",B620," ",C620," ",#REF!," ",E620," ",F620," ",G620," ",H620," ",I620," ",N620," ",O620," ",P620," ",Q620," ",R620," ",AE620," ",AF620," ",AG620," ",AH620," ",AI620," ",AJ620)</f>
        <v>#REF!</v>
      </c>
    </row>
    <row r="621" spans="1:41" x14ac:dyDescent="0.35">
      <c r="A621" s="1" t="s">
        <v>23</v>
      </c>
      <c r="B621" s="1">
        <v>2021</v>
      </c>
      <c r="C621" s="1">
        <v>10</v>
      </c>
      <c r="D621" s="7" t="s">
        <v>14</v>
      </c>
      <c r="E621" s="7">
        <v>2</v>
      </c>
      <c r="F621" s="7">
        <v>10</v>
      </c>
      <c r="G621" s="4">
        <v>100</v>
      </c>
      <c r="H621" s="7" t="s">
        <v>17</v>
      </c>
      <c r="I621" s="1" t="s">
        <v>29</v>
      </c>
      <c r="J621" s="15">
        <v>200</v>
      </c>
      <c r="K621" s="7">
        <f t="shared" si="201"/>
        <v>434.78260869565219</v>
      </c>
      <c r="L621" s="7">
        <f t="shared" si="202"/>
        <v>488.14229249011862</v>
      </c>
      <c r="M621" s="7" t="s">
        <v>14</v>
      </c>
      <c r="N621" s="1">
        <v>1.5294117647058822</v>
      </c>
      <c r="O621" s="1">
        <v>56.666666666666664</v>
      </c>
      <c r="P621" s="1">
        <v>28.888888888888886</v>
      </c>
      <c r="Q621" s="1">
        <v>67.697413793103394</v>
      </c>
      <c r="R621" s="1">
        <v>4552.6510775862034</v>
      </c>
      <c r="S621" s="15">
        <f t="shared" si="203"/>
        <v>44.29</v>
      </c>
      <c r="T621" s="7">
        <f t="shared" si="204"/>
        <v>109.39</v>
      </c>
      <c r="U621">
        <f t="shared" si="205"/>
        <v>42</v>
      </c>
      <c r="V621">
        <f t="shared" si="206"/>
        <v>103.74</v>
      </c>
      <c r="W621">
        <f t="shared" si="207"/>
        <v>86.289999999999992</v>
      </c>
      <c r="X621">
        <f t="shared" si="208"/>
        <v>213.13</v>
      </c>
      <c r="Y621">
        <f t="shared" si="215"/>
        <v>609.2767241379305</v>
      </c>
      <c r="Z621">
        <f t="shared" si="216"/>
        <v>812.36896551724067</v>
      </c>
      <c r="AA621">
        <f t="shared" si="217"/>
        <v>1015.4612068965509</v>
      </c>
      <c r="AB621">
        <f t="shared" si="218"/>
        <v>1502.3748556034473</v>
      </c>
      <c r="AC621">
        <f t="shared" si="219"/>
        <v>2003.1664741379295</v>
      </c>
      <c r="AD621">
        <f t="shared" si="220"/>
        <v>2503.958092672412</v>
      </c>
      <c r="AE621">
        <f t="shared" si="209"/>
        <v>522.98672413793054</v>
      </c>
      <c r="AF621">
        <f t="shared" si="210"/>
        <v>726.0789655172407</v>
      </c>
      <c r="AG621">
        <f t="shared" si="211"/>
        <v>929.17120689655098</v>
      </c>
      <c r="AH621">
        <f t="shared" si="212"/>
        <v>1289.2448556034474</v>
      </c>
      <c r="AI621">
        <f t="shared" si="213"/>
        <v>1790.0364741379294</v>
      </c>
      <c r="AJ621">
        <f t="shared" si="214"/>
        <v>2290.8280926724119</v>
      </c>
      <c r="AO621" t="e">
        <f>_xlfn.CONCAT(A621," ",B621," ",C621," ",#REF!," ",E621," ",F621," ",G621," ",H621," ",I621," ",N621," ",O621," ",P621," ",Q621," ",R621," ",AE621," ",AF621," ",AG621," ",AH621," ",AI621," ",AJ621)</f>
        <v>#REF!</v>
      </c>
    </row>
    <row r="622" spans="1:41" x14ac:dyDescent="0.35">
      <c r="A622" s="1" t="s">
        <v>23</v>
      </c>
      <c r="B622" s="1">
        <v>2021</v>
      </c>
      <c r="C622" s="1">
        <v>10</v>
      </c>
      <c r="D622" s="7" t="s">
        <v>14</v>
      </c>
      <c r="E622" s="7">
        <v>3</v>
      </c>
      <c r="F622" s="7">
        <v>10</v>
      </c>
      <c r="G622" s="4">
        <v>100</v>
      </c>
      <c r="H622" s="7" t="s">
        <v>17</v>
      </c>
      <c r="I622" s="1" t="s">
        <v>29</v>
      </c>
      <c r="J622" s="15">
        <v>200</v>
      </c>
      <c r="K622" s="7">
        <f t="shared" si="201"/>
        <v>434.78260869565219</v>
      </c>
      <c r="L622" s="7">
        <f t="shared" si="202"/>
        <v>488.14229249011862</v>
      </c>
      <c r="M622" s="7" t="s">
        <v>14</v>
      </c>
      <c r="N622" s="1">
        <v>1.6</v>
      </c>
      <c r="O622" s="1">
        <v>33.333333333333329</v>
      </c>
      <c r="P622" s="1">
        <v>17.777777777777775</v>
      </c>
      <c r="Q622" s="1">
        <v>75.868430541871902</v>
      </c>
      <c r="R622" s="1">
        <v>5102.1519539408855</v>
      </c>
      <c r="S622" s="15">
        <f t="shared" si="203"/>
        <v>44.29</v>
      </c>
      <c r="T622" s="7">
        <f t="shared" si="204"/>
        <v>109.39</v>
      </c>
      <c r="U622">
        <f t="shared" si="205"/>
        <v>42</v>
      </c>
      <c r="V622">
        <f t="shared" si="206"/>
        <v>103.74</v>
      </c>
      <c r="W622">
        <f t="shared" si="207"/>
        <v>86.289999999999992</v>
      </c>
      <c r="X622">
        <f t="shared" si="208"/>
        <v>213.13</v>
      </c>
      <c r="Y622">
        <f t="shared" si="215"/>
        <v>682.81587487684715</v>
      </c>
      <c r="Z622">
        <f t="shared" si="216"/>
        <v>910.42116650246282</v>
      </c>
      <c r="AA622">
        <f t="shared" si="217"/>
        <v>1138.0264581280785</v>
      </c>
      <c r="AB622">
        <f t="shared" si="218"/>
        <v>1683.7101448004923</v>
      </c>
      <c r="AC622">
        <f t="shared" si="219"/>
        <v>2244.9468597339896</v>
      </c>
      <c r="AD622">
        <f t="shared" si="220"/>
        <v>2806.1835746674874</v>
      </c>
      <c r="AE622">
        <f t="shared" si="209"/>
        <v>596.52587487684718</v>
      </c>
      <c r="AF622">
        <f t="shared" si="210"/>
        <v>824.13116650246286</v>
      </c>
      <c r="AG622">
        <f t="shared" si="211"/>
        <v>1051.7364581280785</v>
      </c>
      <c r="AH622">
        <f t="shared" si="212"/>
        <v>1470.5801448004922</v>
      </c>
      <c r="AI622">
        <f t="shared" si="213"/>
        <v>2031.8168597339895</v>
      </c>
      <c r="AJ622">
        <f t="shared" si="214"/>
        <v>2593.0535746674873</v>
      </c>
      <c r="AO622" t="e">
        <f>_xlfn.CONCAT(A622," ",B622," ",C622," ",#REF!," ",E622," ",F622," ",G622," ",H622," ",I622," ",N622," ",O622," ",P622," ",Q622," ",R622," ",AE622," ",AF622," ",AG622," ",AH622," ",AI622," ",AJ622)</f>
        <v>#REF!</v>
      </c>
    </row>
    <row r="623" spans="1:41" x14ac:dyDescent="0.35">
      <c r="A623" s="1" t="s">
        <v>23</v>
      </c>
      <c r="B623" s="1">
        <v>2021</v>
      </c>
      <c r="C623" s="1">
        <v>10</v>
      </c>
      <c r="D623" s="7" t="s">
        <v>14</v>
      </c>
      <c r="E623" s="7">
        <v>4</v>
      </c>
      <c r="F623" s="7">
        <v>10</v>
      </c>
      <c r="G623" s="4">
        <v>100</v>
      </c>
      <c r="H623" s="7" t="s">
        <v>17</v>
      </c>
      <c r="I623" s="1" t="s">
        <v>29</v>
      </c>
      <c r="J623" s="15">
        <v>200</v>
      </c>
      <c r="K623" s="7">
        <f t="shared" si="201"/>
        <v>434.78260869565219</v>
      </c>
      <c r="L623" s="7">
        <f t="shared" si="202"/>
        <v>488.14229249011862</v>
      </c>
      <c r="M623" s="7" t="s">
        <v>14</v>
      </c>
      <c r="N623" s="1">
        <v>1.8</v>
      </c>
      <c r="O623" s="1">
        <v>50</v>
      </c>
      <c r="P623" s="1">
        <v>30</v>
      </c>
      <c r="Q623" s="1" t="s">
        <v>14</v>
      </c>
      <c r="R623" s="1" t="s">
        <v>14</v>
      </c>
      <c r="S623" s="15">
        <f t="shared" si="203"/>
        <v>44.29</v>
      </c>
      <c r="T623" s="7">
        <f t="shared" si="204"/>
        <v>109.39</v>
      </c>
      <c r="U623">
        <f t="shared" si="205"/>
        <v>42</v>
      </c>
      <c r="V623">
        <f t="shared" si="206"/>
        <v>103.74</v>
      </c>
      <c r="W623">
        <f t="shared" si="207"/>
        <v>86.289999999999992</v>
      </c>
      <c r="X623">
        <f t="shared" si="208"/>
        <v>213.13</v>
      </c>
      <c r="Y623" s="15" t="s">
        <v>14</v>
      </c>
      <c r="Z623" s="15" t="s">
        <v>14</v>
      </c>
      <c r="AA623" s="15" t="s">
        <v>14</v>
      </c>
      <c r="AB623" s="15" t="s">
        <v>14</v>
      </c>
      <c r="AC623" s="15" t="s">
        <v>14</v>
      </c>
      <c r="AD623" s="15" t="s">
        <v>14</v>
      </c>
      <c r="AE623" t="s">
        <v>14</v>
      </c>
      <c r="AF623" t="s">
        <v>14</v>
      </c>
      <c r="AG623" t="s">
        <v>14</v>
      </c>
      <c r="AH623" t="s">
        <v>14</v>
      </c>
      <c r="AI623" t="s">
        <v>14</v>
      </c>
      <c r="AJ623" t="s">
        <v>14</v>
      </c>
      <c r="AO623" t="e">
        <f>_xlfn.CONCAT(A623," ",B623," ",C623," ",#REF!," ",E623," ",F623," ",G623," ",H623," ",I623," ",N623," ",O623," ",P623," ",Q623," ",R623," ",AE623," ",AF623," ",AG623," ",AH623," ",AI623," ",AJ623)</f>
        <v>#REF!</v>
      </c>
    </row>
    <row r="624" spans="1:41" x14ac:dyDescent="0.35">
      <c r="A624" s="1" t="s">
        <v>23</v>
      </c>
      <c r="B624" s="1">
        <v>2021</v>
      </c>
      <c r="C624" s="1">
        <v>10</v>
      </c>
      <c r="D624" s="7" t="s">
        <v>14</v>
      </c>
      <c r="E624" s="7">
        <v>5</v>
      </c>
      <c r="F624" s="7">
        <v>10</v>
      </c>
      <c r="G624" s="4">
        <v>100</v>
      </c>
      <c r="H624" s="7" t="s">
        <v>17</v>
      </c>
      <c r="I624" s="1" t="s">
        <v>29</v>
      </c>
      <c r="J624" s="15">
        <v>200</v>
      </c>
      <c r="K624" s="7">
        <f t="shared" si="201"/>
        <v>434.78260869565219</v>
      </c>
      <c r="L624" s="7">
        <f t="shared" si="202"/>
        <v>488.14229249011862</v>
      </c>
      <c r="M624" s="7" t="s">
        <v>14</v>
      </c>
      <c r="N624" s="1">
        <v>1.5384615384615385</v>
      </c>
      <c r="O624" s="1">
        <v>43.333333333333336</v>
      </c>
      <c r="P624" s="1">
        <v>22.222222222222225</v>
      </c>
      <c r="Q624" s="1">
        <v>61.610577339901504</v>
      </c>
      <c r="R624" s="1">
        <v>4143.3113261083763</v>
      </c>
      <c r="S624" s="15">
        <f t="shared" si="203"/>
        <v>44.29</v>
      </c>
      <c r="T624" s="7">
        <f t="shared" si="204"/>
        <v>109.39</v>
      </c>
      <c r="U624">
        <f t="shared" si="205"/>
        <v>42</v>
      </c>
      <c r="V624">
        <f t="shared" si="206"/>
        <v>103.74</v>
      </c>
      <c r="W624">
        <f t="shared" si="207"/>
        <v>86.289999999999992</v>
      </c>
      <c r="X624">
        <f t="shared" si="208"/>
        <v>213.13</v>
      </c>
      <c r="Y624">
        <f t="shared" ref="Y624:Y649" si="221">$Q624*9</f>
        <v>554.49519605911348</v>
      </c>
      <c r="Z624">
        <f t="shared" ref="Z624:Z649" si="222">$Q624*12</f>
        <v>739.32692807881801</v>
      </c>
      <c r="AA624">
        <f t="shared" ref="AA624:AA649" si="223">$Q624*15</f>
        <v>924.15866009852255</v>
      </c>
      <c r="AB624">
        <f t="shared" ref="AB624:AB649" si="224">$R624*0.33</f>
        <v>1367.2927376157643</v>
      </c>
      <c r="AC624">
        <f t="shared" ref="AC624:AC649" si="225">$R624*0.44</f>
        <v>1823.0569834876856</v>
      </c>
      <c r="AD624">
        <f t="shared" ref="AD624:AD649" si="226">$R624*0.55</f>
        <v>2278.8212293596071</v>
      </c>
      <c r="AE624">
        <f t="shared" si="209"/>
        <v>468.20519605911352</v>
      </c>
      <c r="AF624">
        <f t="shared" si="210"/>
        <v>653.03692807881805</v>
      </c>
      <c r="AG624">
        <f t="shared" si="211"/>
        <v>837.86866009852258</v>
      </c>
      <c r="AH624">
        <f t="shared" si="212"/>
        <v>1154.1627376157644</v>
      </c>
      <c r="AI624">
        <f t="shared" si="213"/>
        <v>1609.9269834876854</v>
      </c>
      <c r="AJ624">
        <f t="shared" si="214"/>
        <v>2065.691229359607</v>
      </c>
      <c r="AO624" t="e">
        <f>_xlfn.CONCAT(A624," ",B624," ",C624," ",#REF!," ",E624," ",F624," ",G624," ",H624," ",I624," ",N624," ",O624," ",P624," ",Q624," ",R624," ",AE624," ",AF624," ",AG624," ",AH624," ",AI624," ",AJ624)</f>
        <v>#REF!</v>
      </c>
    </row>
    <row r="625" spans="1:41" x14ac:dyDescent="0.35">
      <c r="A625" s="1" t="s">
        <v>23</v>
      </c>
      <c r="B625" s="1">
        <v>2021</v>
      </c>
      <c r="C625" s="1">
        <v>10</v>
      </c>
      <c r="D625" s="7" t="s">
        <v>14</v>
      </c>
      <c r="E625" s="7">
        <v>1</v>
      </c>
      <c r="F625" s="7">
        <v>14</v>
      </c>
      <c r="G625" s="4">
        <v>160</v>
      </c>
      <c r="H625" s="7" t="s">
        <v>17</v>
      </c>
      <c r="I625" s="1" t="s">
        <v>29</v>
      </c>
      <c r="J625" s="15">
        <v>200</v>
      </c>
      <c r="K625" s="7">
        <f t="shared" si="201"/>
        <v>434.78260869565219</v>
      </c>
      <c r="L625" s="7">
        <f t="shared" si="202"/>
        <v>488.14229249011862</v>
      </c>
      <c r="M625" s="7" t="s">
        <v>14</v>
      </c>
      <c r="N625" s="1">
        <v>1</v>
      </c>
      <c r="O625" s="1">
        <v>13.333333333333334</v>
      </c>
      <c r="P625" s="1">
        <v>4.4444444444444446</v>
      </c>
      <c r="Q625" s="1">
        <v>70.127546798029599</v>
      </c>
      <c r="R625" s="1">
        <v>4716.0775221674903</v>
      </c>
      <c r="S625" s="15">
        <f t="shared" si="203"/>
        <v>70.86</v>
      </c>
      <c r="T625" s="7">
        <f t="shared" si="204"/>
        <v>175.02</v>
      </c>
      <c r="U625">
        <f t="shared" si="205"/>
        <v>42</v>
      </c>
      <c r="V625">
        <f t="shared" si="206"/>
        <v>103.74</v>
      </c>
      <c r="W625">
        <f t="shared" si="207"/>
        <v>112.86</v>
      </c>
      <c r="X625">
        <f t="shared" si="208"/>
        <v>278.76</v>
      </c>
      <c r="Y625">
        <f t="shared" si="221"/>
        <v>631.14792118226637</v>
      </c>
      <c r="Z625">
        <f t="shared" si="222"/>
        <v>841.53056157635524</v>
      </c>
      <c r="AA625">
        <f t="shared" si="223"/>
        <v>1051.9132019704439</v>
      </c>
      <c r="AB625">
        <f t="shared" si="224"/>
        <v>1556.305582315272</v>
      </c>
      <c r="AC625">
        <f t="shared" si="225"/>
        <v>2075.0741097536957</v>
      </c>
      <c r="AD625">
        <f t="shared" si="226"/>
        <v>2593.84263719212</v>
      </c>
      <c r="AE625">
        <f t="shared" si="209"/>
        <v>544.85792118226641</v>
      </c>
      <c r="AF625">
        <f t="shared" si="210"/>
        <v>755.24056157635528</v>
      </c>
      <c r="AG625">
        <f t="shared" si="211"/>
        <v>965.62320197044392</v>
      </c>
      <c r="AH625">
        <f t="shared" si="212"/>
        <v>1343.1755823152721</v>
      </c>
      <c r="AI625">
        <f t="shared" si="213"/>
        <v>1861.9441097536956</v>
      </c>
      <c r="AJ625">
        <f t="shared" si="214"/>
        <v>2380.7126371921199</v>
      </c>
      <c r="AO625" t="e">
        <f>_xlfn.CONCAT(A625," ",B625," ",C625," ",#REF!," ",E625," ",F625," ",G625," ",H625," ",I625," ",N625," ",O625," ",P625," ",Q625," ",R625," ",AE625," ",AF625," ",AG625," ",AH625," ",AI625," ",AJ625)</f>
        <v>#REF!</v>
      </c>
    </row>
    <row r="626" spans="1:41" x14ac:dyDescent="0.35">
      <c r="A626" s="1" t="s">
        <v>23</v>
      </c>
      <c r="B626" s="1">
        <v>2021</v>
      </c>
      <c r="C626" s="1">
        <v>10</v>
      </c>
      <c r="D626" s="7" t="s">
        <v>14</v>
      </c>
      <c r="E626" s="7">
        <v>2</v>
      </c>
      <c r="F626" s="7">
        <v>14</v>
      </c>
      <c r="G626" s="4">
        <v>160</v>
      </c>
      <c r="H626" s="7" t="s">
        <v>17</v>
      </c>
      <c r="I626" s="1" t="s">
        <v>29</v>
      </c>
      <c r="J626" s="15">
        <v>200</v>
      </c>
      <c r="K626" s="7">
        <f t="shared" si="201"/>
        <v>434.78260869565219</v>
      </c>
      <c r="L626" s="7">
        <f t="shared" si="202"/>
        <v>488.14229249011862</v>
      </c>
      <c r="M626" s="7" t="s">
        <v>14</v>
      </c>
      <c r="N626" s="1">
        <v>1.7142857142857142</v>
      </c>
      <c r="O626" s="1">
        <v>23.333333333333332</v>
      </c>
      <c r="P626" s="1">
        <v>13.333333333333332</v>
      </c>
      <c r="Q626" s="1">
        <v>78.3883300492611</v>
      </c>
      <c r="R626" s="1">
        <v>5271.6151958128094</v>
      </c>
      <c r="S626" s="15">
        <f t="shared" si="203"/>
        <v>70.86</v>
      </c>
      <c r="T626" s="7">
        <f t="shared" si="204"/>
        <v>175.02</v>
      </c>
      <c r="U626">
        <f t="shared" si="205"/>
        <v>42</v>
      </c>
      <c r="V626">
        <f t="shared" si="206"/>
        <v>103.74</v>
      </c>
      <c r="W626">
        <f t="shared" si="207"/>
        <v>112.86</v>
      </c>
      <c r="X626">
        <f t="shared" si="208"/>
        <v>278.76</v>
      </c>
      <c r="Y626">
        <f t="shared" si="221"/>
        <v>705.49497044334987</v>
      </c>
      <c r="Z626">
        <f t="shared" si="222"/>
        <v>940.6599605911332</v>
      </c>
      <c r="AA626">
        <f t="shared" si="223"/>
        <v>1175.8249507389164</v>
      </c>
      <c r="AB626">
        <f t="shared" si="224"/>
        <v>1739.6330146182272</v>
      </c>
      <c r="AC626">
        <f t="shared" si="225"/>
        <v>2319.510686157636</v>
      </c>
      <c r="AD626">
        <f t="shared" si="226"/>
        <v>2899.3883576970452</v>
      </c>
      <c r="AE626">
        <f t="shared" si="209"/>
        <v>619.20497044334991</v>
      </c>
      <c r="AF626">
        <f t="shared" si="210"/>
        <v>854.36996059113324</v>
      </c>
      <c r="AG626">
        <f t="shared" si="211"/>
        <v>1089.5349507389165</v>
      </c>
      <c r="AH626">
        <f t="shared" si="212"/>
        <v>1526.5030146182271</v>
      </c>
      <c r="AI626">
        <f t="shared" si="213"/>
        <v>2106.3806861576359</v>
      </c>
      <c r="AJ626">
        <f t="shared" si="214"/>
        <v>2686.2583576970451</v>
      </c>
      <c r="AO626" t="e">
        <f>_xlfn.CONCAT(A626," ",B626," ",C626," ",#REF!," ",E626," ",F626," ",G626," ",H626," ",I626," ",N626," ",O626," ",P626," ",Q626," ",R626," ",AE626," ",AF626," ",AG626," ",AH626," ",AI626," ",AJ626)</f>
        <v>#REF!</v>
      </c>
    </row>
    <row r="627" spans="1:41" x14ac:dyDescent="0.35">
      <c r="A627" s="1" t="s">
        <v>23</v>
      </c>
      <c r="B627" s="1">
        <v>2021</v>
      </c>
      <c r="C627" s="1">
        <v>10</v>
      </c>
      <c r="D627" s="7" t="s">
        <v>14</v>
      </c>
      <c r="E627" s="7">
        <v>3</v>
      </c>
      <c r="F627" s="7">
        <v>14</v>
      </c>
      <c r="G627" s="4">
        <v>160</v>
      </c>
      <c r="H627" s="7" t="s">
        <v>17</v>
      </c>
      <c r="I627" s="1" t="s">
        <v>29</v>
      </c>
      <c r="J627" s="15">
        <v>200</v>
      </c>
      <c r="K627" s="7">
        <f t="shared" si="201"/>
        <v>434.78260869565219</v>
      </c>
      <c r="L627" s="7">
        <f t="shared" si="202"/>
        <v>488.14229249011862</v>
      </c>
      <c r="M627" s="7" t="s">
        <v>14</v>
      </c>
      <c r="N627" s="1">
        <v>1.6666666666666667</v>
      </c>
      <c r="O627" s="1">
        <v>30</v>
      </c>
      <c r="P627" s="1">
        <v>16.666666666666668</v>
      </c>
      <c r="Q627" s="1">
        <v>84.312799999999996</v>
      </c>
      <c r="R627" s="1">
        <v>5670.0357999999997</v>
      </c>
      <c r="S627" s="15">
        <f t="shared" si="203"/>
        <v>70.86</v>
      </c>
      <c r="T627" s="7">
        <f t="shared" si="204"/>
        <v>175.02</v>
      </c>
      <c r="U627">
        <f t="shared" si="205"/>
        <v>42</v>
      </c>
      <c r="V627">
        <f t="shared" si="206"/>
        <v>103.74</v>
      </c>
      <c r="W627">
        <f t="shared" si="207"/>
        <v>112.86</v>
      </c>
      <c r="X627">
        <f t="shared" si="208"/>
        <v>278.76</v>
      </c>
      <c r="Y627">
        <f t="shared" si="221"/>
        <v>758.8152</v>
      </c>
      <c r="Z627">
        <f t="shared" si="222"/>
        <v>1011.7536</v>
      </c>
      <c r="AA627">
        <f t="shared" si="223"/>
        <v>1264.692</v>
      </c>
      <c r="AB627">
        <f t="shared" si="224"/>
        <v>1871.1118139999999</v>
      </c>
      <c r="AC627">
        <f t="shared" si="225"/>
        <v>2494.815752</v>
      </c>
      <c r="AD627">
        <f t="shared" si="226"/>
        <v>3118.5196900000001</v>
      </c>
      <c r="AE627">
        <f t="shared" si="209"/>
        <v>672.52520000000004</v>
      </c>
      <c r="AF627">
        <f t="shared" si="210"/>
        <v>925.46360000000004</v>
      </c>
      <c r="AG627">
        <f t="shared" si="211"/>
        <v>1178.402</v>
      </c>
      <c r="AH627">
        <f t="shared" si="212"/>
        <v>1657.9818139999998</v>
      </c>
      <c r="AI627">
        <f t="shared" si="213"/>
        <v>2281.6857519999999</v>
      </c>
      <c r="AJ627">
        <f t="shared" si="214"/>
        <v>2905.38969</v>
      </c>
      <c r="AO627" t="e">
        <f>_xlfn.CONCAT(A627," ",B627," ",C627," ",#REF!," ",E627," ",F627," ",G627," ",H627," ",I627," ",N627," ",O627," ",P627," ",Q627," ",R627," ",AE627," ",AF627," ",AG627," ",AH627," ",AI627," ",AJ627)</f>
        <v>#REF!</v>
      </c>
    </row>
    <row r="628" spans="1:41" x14ac:dyDescent="0.35">
      <c r="A628" s="1" t="s">
        <v>23</v>
      </c>
      <c r="B628" s="1">
        <v>2021</v>
      </c>
      <c r="C628" s="1">
        <v>10</v>
      </c>
      <c r="D628" s="7" t="s">
        <v>14</v>
      </c>
      <c r="E628" s="7">
        <v>4</v>
      </c>
      <c r="F628" s="7">
        <v>14</v>
      </c>
      <c r="G628" s="4">
        <v>160</v>
      </c>
      <c r="H628" s="7" t="s">
        <v>17</v>
      </c>
      <c r="I628" s="1" t="s">
        <v>29</v>
      </c>
      <c r="J628" s="15">
        <v>200</v>
      </c>
      <c r="K628" s="7">
        <f t="shared" si="201"/>
        <v>434.78260869565219</v>
      </c>
      <c r="L628" s="7">
        <f t="shared" si="202"/>
        <v>488.14229249011862</v>
      </c>
      <c r="M628" s="7" t="s">
        <v>14</v>
      </c>
      <c r="N628" s="1">
        <v>1</v>
      </c>
      <c r="O628" s="1">
        <v>3.3333333333333335</v>
      </c>
      <c r="P628" s="1">
        <v>1.1111111111111112</v>
      </c>
      <c r="Q628" s="1">
        <v>68.505789162561598</v>
      </c>
      <c r="R628" s="1">
        <v>4607.0143211822678</v>
      </c>
      <c r="S628" s="15">
        <f t="shared" si="203"/>
        <v>70.86</v>
      </c>
      <c r="T628" s="7">
        <f t="shared" si="204"/>
        <v>175.02</v>
      </c>
      <c r="U628">
        <f t="shared" si="205"/>
        <v>42</v>
      </c>
      <c r="V628">
        <f t="shared" si="206"/>
        <v>103.74</v>
      </c>
      <c r="W628">
        <f t="shared" si="207"/>
        <v>112.86</v>
      </c>
      <c r="X628">
        <f t="shared" si="208"/>
        <v>278.76</v>
      </c>
      <c r="Y628">
        <f t="shared" si="221"/>
        <v>616.55210246305433</v>
      </c>
      <c r="Z628">
        <f t="shared" si="222"/>
        <v>822.06946995073918</v>
      </c>
      <c r="AA628">
        <f t="shared" si="223"/>
        <v>1027.586837438424</v>
      </c>
      <c r="AB628">
        <f t="shared" si="224"/>
        <v>1520.3147259901484</v>
      </c>
      <c r="AC628">
        <f t="shared" si="225"/>
        <v>2027.0863013201979</v>
      </c>
      <c r="AD628">
        <f t="shared" si="226"/>
        <v>2533.8578766502474</v>
      </c>
      <c r="AE628">
        <f t="shared" si="209"/>
        <v>530.26210246305436</v>
      </c>
      <c r="AF628">
        <f t="shared" si="210"/>
        <v>735.77946995073921</v>
      </c>
      <c r="AG628">
        <f t="shared" si="211"/>
        <v>941.29683743842406</v>
      </c>
      <c r="AH628">
        <f t="shared" si="212"/>
        <v>1307.1847259901483</v>
      </c>
      <c r="AI628">
        <f t="shared" si="213"/>
        <v>1813.9563013201978</v>
      </c>
      <c r="AJ628">
        <f t="shared" si="214"/>
        <v>2320.7278766502473</v>
      </c>
      <c r="AO628" t="e">
        <f>_xlfn.CONCAT(A628," ",B628," ",C628," ",#REF!," ",E628," ",F628," ",G628," ",H628," ",I628," ",N628," ",O628," ",P628," ",Q628," ",R628," ",AE628," ",AF628," ",AG628," ",AH628," ",AI628," ",AJ628)</f>
        <v>#REF!</v>
      </c>
    </row>
    <row r="629" spans="1:41" x14ac:dyDescent="0.35">
      <c r="A629" s="1" t="s">
        <v>23</v>
      </c>
      <c r="B629" s="1">
        <v>2021</v>
      </c>
      <c r="C629" s="1">
        <v>10</v>
      </c>
      <c r="D629" s="7" t="s">
        <v>14</v>
      </c>
      <c r="E629" s="7">
        <v>5</v>
      </c>
      <c r="F629" s="7">
        <v>14</v>
      </c>
      <c r="G629" s="4">
        <v>160</v>
      </c>
      <c r="H629" s="7" t="s">
        <v>17</v>
      </c>
      <c r="I629" s="1" t="s">
        <v>29</v>
      </c>
      <c r="J629" s="15">
        <v>200</v>
      </c>
      <c r="K629" s="7">
        <f t="shared" si="201"/>
        <v>434.78260869565219</v>
      </c>
      <c r="L629" s="7">
        <f t="shared" si="202"/>
        <v>488.14229249011862</v>
      </c>
      <c r="M629" s="7" t="s">
        <v>14</v>
      </c>
      <c r="N629" s="1">
        <v>1.25</v>
      </c>
      <c r="O629" s="1">
        <v>13.333333333333334</v>
      </c>
      <c r="P629" s="1">
        <v>5.5555555555555562</v>
      </c>
      <c r="Q629" s="1">
        <v>91.2672600985222</v>
      </c>
      <c r="R629" s="1">
        <v>6137.7232416256184</v>
      </c>
      <c r="S629" s="15">
        <f t="shared" si="203"/>
        <v>70.86</v>
      </c>
      <c r="T629" s="7">
        <f t="shared" si="204"/>
        <v>175.02</v>
      </c>
      <c r="U629">
        <f t="shared" si="205"/>
        <v>42</v>
      </c>
      <c r="V629">
        <f t="shared" si="206"/>
        <v>103.74</v>
      </c>
      <c r="W629">
        <f t="shared" si="207"/>
        <v>112.86</v>
      </c>
      <c r="X629">
        <f t="shared" si="208"/>
        <v>278.76</v>
      </c>
      <c r="Y629">
        <f t="shared" si="221"/>
        <v>821.40534088669983</v>
      </c>
      <c r="Z629">
        <f t="shared" si="222"/>
        <v>1095.2071211822663</v>
      </c>
      <c r="AA629">
        <f t="shared" si="223"/>
        <v>1369.008901477833</v>
      </c>
      <c r="AB629">
        <f t="shared" si="224"/>
        <v>2025.4486697364541</v>
      </c>
      <c r="AC629">
        <f t="shared" si="225"/>
        <v>2700.5982263152723</v>
      </c>
      <c r="AD629">
        <f t="shared" si="226"/>
        <v>3375.7477828940905</v>
      </c>
      <c r="AE629">
        <f t="shared" si="209"/>
        <v>735.11534088669987</v>
      </c>
      <c r="AF629">
        <f t="shared" si="210"/>
        <v>1008.9171211822663</v>
      </c>
      <c r="AG629">
        <f t="shared" si="211"/>
        <v>1282.718901477833</v>
      </c>
      <c r="AH629">
        <f t="shared" si="212"/>
        <v>1812.318669736454</v>
      </c>
      <c r="AI629">
        <f t="shared" si="213"/>
        <v>2487.4682263152722</v>
      </c>
      <c r="AJ629">
        <f t="shared" si="214"/>
        <v>3162.6177828940904</v>
      </c>
      <c r="AO629" t="e">
        <f>_xlfn.CONCAT(A629," ",B629," ",C629," ",#REF!," ",E629," ",F629," ",G629," ",H629," ",I629," ",N629," ",O629," ",P629," ",Q629," ",R629," ",AE629," ",AF629," ",AG629," ",AH629," ",AI629," ",AJ629)</f>
        <v>#REF!</v>
      </c>
    </row>
    <row r="630" spans="1:41" x14ac:dyDescent="0.35">
      <c r="A630" s="1" t="s">
        <v>23</v>
      </c>
      <c r="B630" s="1">
        <v>2021</v>
      </c>
      <c r="C630" s="1">
        <v>10</v>
      </c>
      <c r="D630" s="1" t="s">
        <v>14</v>
      </c>
      <c r="E630" s="1">
        <v>1</v>
      </c>
      <c r="F630" s="1">
        <v>11</v>
      </c>
      <c r="G630" s="4">
        <v>100</v>
      </c>
      <c r="H630" s="7" t="s">
        <v>17</v>
      </c>
      <c r="I630" s="1" t="s">
        <v>30</v>
      </c>
      <c r="J630" s="15">
        <v>200</v>
      </c>
      <c r="K630" s="7">
        <f t="shared" si="201"/>
        <v>434.78260869565219</v>
      </c>
      <c r="L630" s="7">
        <f t="shared" si="202"/>
        <v>488.14229249011862</v>
      </c>
      <c r="M630" s="7" t="s">
        <v>17</v>
      </c>
      <c r="N630" s="1">
        <v>1.8</v>
      </c>
      <c r="O630" s="1">
        <v>16.666666666666664</v>
      </c>
      <c r="P630" s="1">
        <v>9.9999999999999982</v>
      </c>
      <c r="Q630" s="1">
        <v>51.920325123152701</v>
      </c>
      <c r="R630" s="1">
        <v>3491.6418645320191</v>
      </c>
      <c r="S630" s="15">
        <f t="shared" si="203"/>
        <v>44.29</v>
      </c>
      <c r="T630" s="7">
        <f t="shared" si="204"/>
        <v>109.39</v>
      </c>
      <c r="U630">
        <f t="shared" si="205"/>
        <v>42</v>
      </c>
      <c r="V630">
        <f t="shared" si="206"/>
        <v>103.74</v>
      </c>
      <c r="W630">
        <f t="shared" si="207"/>
        <v>86.289999999999992</v>
      </c>
      <c r="X630">
        <f t="shared" si="208"/>
        <v>213.13</v>
      </c>
      <c r="Y630">
        <f t="shared" si="221"/>
        <v>467.28292610837428</v>
      </c>
      <c r="Z630">
        <f t="shared" si="222"/>
        <v>623.04390147783238</v>
      </c>
      <c r="AA630">
        <f t="shared" si="223"/>
        <v>778.80487684729053</v>
      </c>
      <c r="AB630">
        <f t="shared" si="224"/>
        <v>1152.2418152955663</v>
      </c>
      <c r="AC630">
        <f t="shared" si="225"/>
        <v>1536.3224203940883</v>
      </c>
      <c r="AD630">
        <f t="shared" si="226"/>
        <v>1920.4030254926106</v>
      </c>
      <c r="AE630">
        <f t="shared" si="209"/>
        <v>380.99292610837426</v>
      </c>
      <c r="AF630">
        <f t="shared" si="210"/>
        <v>536.75390147783241</v>
      </c>
      <c r="AG630">
        <f t="shared" si="211"/>
        <v>692.51487684729057</v>
      </c>
      <c r="AH630">
        <f t="shared" si="212"/>
        <v>939.11181529556632</v>
      </c>
      <c r="AI630">
        <f t="shared" si="213"/>
        <v>1323.1924203940885</v>
      </c>
      <c r="AJ630">
        <f t="shared" si="214"/>
        <v>1707.2730254926105</v>
      </c>
      <c r="AO630" t="e">
        <f>_xlfn.CONCAT(A630," ",B630," ",C630," ",#REF!," ",E630," ",F630," ",G630," ",H630," ",I630," ",N630," ",O630," ",P630," ",Q630," ",R630," ",AE630," ",AF630," ",AG630," ",AH630," ",AI630," ",AJ630)</f>
        <v>#REF!</v>
      </c>
    </row>
    <row r="631" spans="1:41" x14ac:dyDescent="0.35">
      <c r="A631" s="1" t="s">
        <v>23</v>
      </c>
      <c r="B631" s="1">
        <v>2021</v>
      </c>
      <c r="C631" s="1">
        <v>10</v>
      </c>
      <c r="D631" s="1" t="s">
        <v>14</v>
      </c>
      <c r="E631" s="1">
        <v>2</v>
      </c>
      <c r="F631" s="1">
        <v>11</v>
      </c>
      <c r="G631" s="4">
        <v>100</v>
      </c>
      <c r="H631" s="7" t="s">
        <v>17</v>
      </c>
      <c r="I631" s="1" t="s">
        <v>30</v>
      </c>
      <c r="J631" s="15">
        <v>200</v>
      </c>
      <c r="K631" s="7">
        <f t="shared" si="201"/>
        <v>434.78260869565219</v>
      </c>
      <c r="L631" s="7">
        <f t="shared" si="202"/>
        <v>488.14229249011862</v>
      </c>
      <c r="M631" s="7" t="s">
        <v>17</v>
      </c>
      <c r="N631" s="1">
        <v>2</v>
      </c>
      <c r="O631" s="1">
        <v>13.333333333333334</v>
      </c>
      <c r="P631" s="1">
        <v>8.8888888888888893</v>
      </c>
      <c r="Q631" s="1">
        <v>62.034017733990197</v>
      </c>
      <c r="R631" s="1">
        <v>4171.7876926108411</v>
      </c>
      <c r="S631" s="15">
        <f t="shared" si="203"/>
        <v>44.29</v>
      </c>
      <c r="T631" s="7">
        <f t="shared" si="204"/>
        <v>109.39</v>
      </c>
      <c r="U631">
        <f t="shared" si="205"/>
        <v>42</v>
      </c>
      <c r="V631">
        <f t="shared" si="206"/>
        <v>103.74</v>
      </c>
      <c r="W631">
        <f t="shared" si="207"/>
        <v>86.289999999999992</v>
      </c>
      <c r="X631">
        <f t="shared" si="208"/>
        <v>213.13</v>
      </c>
      <c r="Y631">
        <f t="shared" si="221"/>
        <v>558.30615960591172</v>
      </c>
      <c r="Z631">
        <f t="shared" si="222"/>
        <v>744.40821280788236</v>
      </c>
      <c r="AA631">
        <f t="shared" si="223"/>
        <v>930.51026600985301</v>
      </c>
      <c r="AB631">
        <f t="shared" si="224"/>
        <v>1376.6899385615777</v>
      </c>
      <c r="AC631">
        <f t="shared" si="225"/>
        <v>1835.5865847487701</v>
      </c>
      <c r="AD631">
        <f t="shared" si="226"/>
        <v>2294.4832309359626</v>
      </c>
      <c r="AE631">
        <f t="shared" si="209"/>
        <v>472.01615960591175</v>
      </c>
      <c r="AF631">
        <f t="shared" si="210"/>
        <v>658.1182128078824</v>
      </c>
      <c r="AG631">
        <f t="shared" si="211"/>
        <v>844.22026600985305</v>
      </c>
      <c r="AH631">
        <f t="shared" si="212"/>
        <v>1163.5599385615778</v>
      </c>
      <c r="AI631">
        <f t="shared" si="213"/>
        <v>1622.4565847487702</v>
      </c>
      <c r="AJ631">
        <f t="shared" si="214"/>
        <v>2081.3532309359625</v>
      </c>
      <c r="AO631" t="e">
        <f>_xlfn.CONCAT(A631," ",B631," ",C631," ",#REF!," ",E631," ",F631," ",G631," ",H631," ",I631," ",N631," ",O631," ",P631," ",Q631," ",R631," ",AE631," ",AF631," ",AG631," ",AH631," ",AI631," ",AJ631)</f>
        <v>#REF!</v>
      </c>
    </row>
    <row r="632" spans="1:41" x14ac:dyDescent="0.35">
      <c r="A632" s="1" t="s">
        <v>23</v>
      </c>
      <c r="B632" s="1">
        <v>2021</v>
      </c>
      <c r="C632" s="1">
        <v>10</v>
      </c>
      <c r="D632" s="1" t="s">
        <v>14</v>
      </c>
      <c r="E632" s="1">
        <v>3</v>
      </c>
      <c r="F632" s="1">
        <v>11</v>
      </c>
      <c r="G632" s="4">
        <v>100</v>
      </c>
      <c r="H632" s="7" t="s">
        <v>17</v>
      </c>
      <c r="I632" s="1" t="s">
        <v>30</v>
      </c>
      <c r="J632" s="15">
        <v>200</v>
      </c>
      <c r="K632" s="7">
        <f t="shared" si="201"/>
        <v>434.78260869565219</v>
      </c>
      <c r="L632" s="7">
        <f t="shared" si="202"/>
        <v>488.14229249011862</v>
      </c>
      <c r="M632" s="7" t="s">
        <v>17</v>
      </c>
      <c r="N632" s="1">
        <v>1.75</v>
      </c>
      <c r="O632" s="1">
        <v>26.666666666666668</v>
      </c>
      <c r="P632" s="1">
        <v>15.555555555555557</v>
      </c>
      <c r="Q632" s="1">
        <v>60.090268965517197</v>
      </c>
      <c r="R632" s="1">
        <v>4041.0705879310317</v>
      </c>
      <c r="S632" s="15">
        <f t="shared" si="203"/>
        <v>44.29</v>
      </c>
      <c r="T632" s="7">
        <f t="shared" si="204"/>
        <v>109.39</v>
      </c>
      <c r="U632">
        <f t="shared" si="205"/>
        <v>42</v>
      </c>
      <c r="V632">
        <f t="shared" si="206"/>
        <v>103.74</v>
      </c>
      <c r="W632">
        <f t="shared" si="207"/>
        <v>86.289999999999992</v>
      </c>
      <c r="X632">
        <f t="shared" si="208"/>
        <v>213.13</v>
      </c>
      <c r="Y632">
        <f t="shared" si="221"/>
        <v>540.8124206896548</v>
      </c>
      <c r="Z632">
        <f t="shared" si="222"/>
        <v>721.08322758620636</v>
      </c>
      <c r="AA632">
        <f t="shared" si="223"/>
        <v>901.35403448275792</v>
      </c>
      <c r="AB632">
        <f t="shared" si="224"/>
        <v>1333.5532940172404</v>
      </c>
      <c r="AC632">
        <f t="shared" si="225"/>
        <v>1778.0710586896539</v>
      </c>
      <c r="AD632">
        <f t="shared" si="226"/>
        <v>2222.5888233620676</v>
      </c>
      <c r="AE632">
        <f t="shared" si="209"/>
        <v>454.52242068965484</v>
      </c>
      <c r="AF632">
        <f t="shared" si="210"/>
        <v>634.7932275862064</v>
      </c>
      <c r="AG632">
        <f t="shared" si="211"/>
        <v>815.06403448275796</v>
      </c>
      <c r="AH632">
        <f t="shared" si="212"/>
        <v>1120.4232940172406</v>
      </c>
      <c r="AI632">
        <f t="shared" si="213"/>
        <v>1564.9410586896538</v>
      </c>
      <c r="AJ632">
        <f t="shared" si="214"/>
        <v>2009.4588233620675</v>
      </c>
      <c r="AO632" t="e">
        <f>_xlfn.CONCAT(A632," ",B632," ",C632," ",#REF!," ",E632," ",F632," ",G632," ",H632," ",I632," ",N632," ",O632," ",P632," ",Q632," ",R632," ",AE632," ",AF632," ",AG632," ",AH632," ",AI632," ",AJ632)</f>
        <v>#REF!</v>
      </c>
    </row>
    <row r="633" spans="1:41" x14ac:dyDescent="0.35">
      <c r="A633" s="1" t="s">
        <v>23</v>
      </c>
      <c r="B633" s="1">
        <v>2021</v>
      </c>
      <c r="C633" s="1">
        <v>10</v>
      </c>
      <c r="D633" s="1" t="s">
        <v>14</v>
      </c>
      <c r="E633" s="1">
        <v>4</v>
      </c>
      <c r="F633" s="1">
        <v>11</v>
      </c>
      <c r="G633" s="4">
        <v>100</v>
      </c>
      <c r="H633" s="7" t="s">
        <v>17</v>
      </c>
      <c r="I633" s="1" t="s">
        <v>30</v>
      </c>
      <c r="J633" s="15">
        <v>200</v>
      </c>
      <c r="K633" s="7">
        <f t="shared" si="201"/>
        <v>434.78260869565219</v>
      </c>
      <c r="L633" s="7">
        <f t="shared" si="202"/>
        <v>488.14229249011862</v>
      </c>
      <c r="M633" s="7" t="s">
        <v>17</v>
      </c>
      <c r="N633" s="1">
        <v>1.9</v>
      </c>
      <c r="O633" s="1">
        <v>33.333333333333329</v>
      </c>
      <c r="P633" s="1">
        <v>21.111111111111107</v>
      </c>
      <c r="Q633" s="1">
        <v>70.168078817733999</v>
      </c>
      <c r="R633" s="1">
        <v>4718.803300492611</v>
      </c>
      <c r="S633" s="15">
        <f t="shared" si="203"/>
        <v>44.29</v>
      </c>
      <c r="T633" s="7">
        <f t="shared" si="204"/>
        <v>109.39</v>
      </c>
      <c r="U633">
        <f t="shared" si="205"/>
        <v>42</v>
      </c>
      <c r="V633">
        <f t="shared" si="206"/>
        <v>103.74</v>
      </c>
      <c r="W633">
        <f t="shared" si="207"/>
        <v>86.289999999999992</v>
      </c>
      <c r="X633">
        <f t="shared" si="208"/>
        <v>213.13</v>
      </c>
      <c r="Y633">
        <f t="shared" si="221"/>
        <v>631.51270935960599</v>
      </c>
      <c r="Z633">
        <f t="shared" si="222"/>
        <v>842.01694581280799</v>
      </c>
      <c r="AA633">
        <f t="shared" si="223"/>
        <v>1052.5211822660099</v>
      </c>
      <c r="AB633">
        <f t="shared" si="224"/>
        <v>1557.2050891625618</v>
      </c>
      <c r="AC633">
        <f t="shared" si="225"/>
        <v>2076.2734522167489</v>
      </c>
      <c r="AD633">
        <f t="shared" si="226"/>
        <v>2595.3418152709364</v>
      </c>
      <c r="AE633">
        <f t="shared" si="209"/>
        <v>545.22270935960603</v>
      </c>
      <c r="AF633">
        <f t="shared" si="210"/>
        <v>755.72694581280803</v>
      </c>
      <c r="AG633">
        <f t="shared" si="211"/>
        <v>966.23118226600991</v>
      </c>
      <c r="AH633">
        <f t="shared" si="212"/>
        <v>1344.0750891625617</v>
      </c>
      <c r="AI633">
        <f t="shared" si="213"/>
        <v>1863.1434522167488</v>
      </c>
      <c r="AJ633">
        <f t="shared" si="214"/>
        <v>2382.2118152709363</v>
      </c>
      <c r="AO633" t="e">
        <f>_xlfn.CONCAT(A633," ",B633," ",C633," ",#REF!," ",E633," ",F633," ",G633," ",H633," ",I633," ",N633," ",O633," ",P633," ",Q633," ",R633," ",AE633," ",AF633," ",AG633," ",AH633," ",AI633," ",AJ633)</f>
        <v>#REF!</v>
      </c>
    </row>
    <row r="634" spans="1:41" x14ac:dyDescent="0.35">
      <c r="A634" s="1" t="s">
        <v>23</v>
      </c>
      <c r="B634" s="1">
        <v>2021</v>
      </c>
      <c r="C634" s="1">
        <v>10</v>
      </c>
      <c r="D634" s="1" t="s">
        <v>14</v>
      </c>
      <c r="E634" s="1">
        <v>5</v>
      </c>
      <c r="F634" s="1">
        <v>11</v>
      </c>
      <c r="G634" s="4">
        <v>100</v>
      </c>
      <c r="H634" s="7" t="s">
        <v>17</v>
      </c>
      <c r="I634" s="1" t="s">
        <v>30</v>
      </c>
      <c r="J634" s="15">
        <v>200</v>
      </c>
      <c r="K634" s="7">
        <f t="shared" si="201"/>
        <v>434.78260869565219</v>
      </c>
      <c r="L634" s="7">
        <f t="shared" si="202"/>
        <v>488.14229249011862</v>
      </c>
      <c r="M634" s="7" t="s">
        <v>17</v>
      </c>
      <c r="N634" s="1">
        <v>1.7142857142857142</v>
      </c>
      <c r="O634" s="1">
        <v>23.333333333333332</v>
      </c>
      <c r="P634" s="1">
        <v>13.333333333333332</v>
      </c>
      <c r="Q634" s="1">
        <v>60.056293596059099</v>
      </c>
      <c r="R634" s="1">
        <v>4038.7857443349744</v>
      </c>
      <c r="S634" s="15">
        <f t="shared" si="203"/>
        <v>44.29</v>
      </c>
      <c r="T634" s="7">
        <f t="shared" si="204"/>
        <v>109.39</v>
      </c>
      <c r="U634">
        <f t="shared" si="205"/>
        <v>42</v>
      </c>
      <c r="V634">
        <f t="shared" si="206"/>
        <v>103.74</v>
      </c>
      <c r="W634">
        <f t="shared" si="207"/>
        <v>86.289999999999992</v>
      </c>
      <c r="X634">
        <f t="shared" si="208"/>
        <v>213.13</v>
      </c>
      <c r="Y634">
        <f t="shared" si="221"/>
        <v>540.5066423645319</v>
      </c>
      <c r="Z634">
        <f t="shared" si="222"/>
        <v>720.67552315270916</v>
      </c>
      <c r="AA634">
        <f t="shared" si="223"/>
        <v>900.84440394088654</v>
      </c>
      <c r="AB634">
        <f t="shared" si="224"/>
        <v>1332.7992956305416</v>
      </c>
      <c r="AC634">
        <f t="shared" si="225"/>
        <v>1777.0657275073888</v>
      </c>
      <c r="AD634">
        <f t="shared" si="226"/>
        <v>2221.3321593842361</v>
      </c>
      <c r="AE634">
        <f t="shared" si="209"/>
        <v>454.21664236453194</v>
      </c>
      <c r="AF634">
        <f t="shared" si="210"/>
        <v>634.3855231527092</v>
      </c>
      <c r="AG634">
        <f t="shared" si="211"/>
        <v>814.55440394088657</v>
      </c>
      <c r="AH634">
        <f t="shared" si="212"/>
        <v>1119.6692956305415</v>
      </c>
      <c r="AI634">
        <f t="shared" si="213"/>
        <v>1563.9357275073889</v>
      </c>
      <c r="AJ634">
        <f t="shared" si="214"/>
        <v>2008.202159384236</v>
      </c>
      <c r="AO634" t="e">
        <f>_xlfn.CONCAT(A634," ",B634," ",C634," ",#REF!," ",E634," ",F634," ",G634," ",H634," ",I634," ",N634," ",O634," ",P634," ",Q634," ",R634," ",AE634," ",AF634," ",AG634," ",AH634," ",AI634," ",AJ634)</f>
        <v>#REF!</v>
      </c>
    </row>
    <row r="635" spans="1:41" x14ac:dyDescent="0.35">
      <c r="A635" s="1" t="s">
        <v>23</v>
      </c>
      <c r="B635" s="1">
        <v>2021</v>
      </c>
      <c r="C635" s="1">
        <v>10</v>
      </c>
      <c r="D635" s="1" t="s">
        <v>14</v>
      </c>
      <c r="E635" s="1">
        <v>1</v>
      </c>
      <c r="F635" s="1">
        <v>15</v>
      </c>
      <c r="G635" s="4">
        <v>160</v>
      </c>
      <c r="H635" s="7" t="s">
        <v>17</v>
      </c>
      <c r="I635" s="1" t="s">
        <v>30</v>
      </c>
      <c r="J635" s="15">
        <v>200</v>
      </c>
      <c r="K635" s="7">
        <f t="shared" si="201"/>
        <v>434.78260869565219</v>
      </c>
      <c r="L635" s="7">
        <f t="shared" si="202"/>
        <v>488.14229249011862</v>
      </c>
      <c r="M635" s="7" t="s">
        <v>17</v>
      </c>
      <c r="N635" s="1">
        <v>2.1764705882352939</v>
      </c>
      <c r="O635" s="1">
        <v>56.666666666666664</v>
      </c>
      <c r="P635" s="1">
        <v>41.111111111111107</v>
      </c>
      <c r="Q635" s="1">
        <v>65.559349753694605</v>
      </c>
      <c r="R635" s="1">
        <v>4408.8662709359623</v>
      </c>
      <c r="S635" s="15">
        <f t="shared" si="203"/>
        <v>70.86</v>
      </c>
      <c r="T635" s="7">
        <f t="shared" si="204"/>
        <v>175.02</v>
      </c>
      <c r="U635">
        <f t="shared" si="205"/>
        <v>42</v>
      </c>
      <c r="V635">
        <f t="shared" si="206"/>
        <v>103.74</v>
      </c>
      <c r="W635">
        <f t="shared" si="207"/>
        <v>112.86</v>
      </c>
      <c r="X635">
        <f t="shared" si="208"/>
        <v>278.76</v>
      </c>
      <c r="Y635">
        <f t="shared" si="221"/>
        <v>590.03414778325146</v>
      </c>
      <c r="Z635">
        <f t="shared" si="222"/>
        <v>786.7121970443352</v>
      </c>
      <c r="AA635">
        <f t="shared" si="223"/>
        <v>983.39024630541905</v>
      </c>
      <c r="AB635">
        <f t="shared" si="224"/>
        <v>1454.9258694088676</v>
      </c>
      <c r="AC635">
        <f t="shared" si="225"/>
        <v>1939.9011592118234</v>
      </c>
      <c r="AD635">
        <f t="shared" si="226"/>
        <v>2424.8764490147796</v>
      </c>
      <c r="AE635">
        <f t="shared" si="209"/>
        <v>503.74414778325149</v>
      </c>
      <c r="AF635">
        <f t="shared" si="210"/>
        <v>700.42219704433523</v>
      </c>
      <c r="AG635">
        <f t="shared" si="211"/>
        <v>897.10024630541909</v>
      </c>
      <c r="AH635">
        <f t="shared" si="212"/>
        <v>1241.7958694088675</v>
      </c>
      <c r="AI635">
        <f t="shared" si="213"/>
        <v>1726.7711592118235</v>
      </c>
      <c r="AJ635">
        <f t="shared" si="214"/>
        <v>2211.7464490147795</v>
      </c>
      <c r="AO635" t="e">
        <f>_xlfn.CONCAT(A635," ",B635," ",C635," ",#REF!," ",E635," ",F635," ",G635," ",H635," ",I635," ",N635," ",O635," ",P635," ",Q635," ",R635," ",AE635," ",AF635," ",AG635," ",AH635," ",AI635," ",AJ635)</f>
        <v>#REF!</v>
      </c>
    </row>
    <row r="636" spans="1:41" x14ac:dyDescent="0.35">
      <c r="A636" s="1" t="s">
        <v>23</v>
      </c>
      <c r="B636" s="1">
        <v>2021</v>
      </c>
      <c r="C636" s="1">
        <v>10</v>
      </c>
      <c r="D636" s="1" t="s">
        <v>14</v>
      </c>
      <c r="E636" s="1">
        <v>2</v>
      </c>
      <c r="F636" s="1">
        <v>15</v>
      </c>
      <c r="G636" s="4">
        <v>160</v>
      </c>
      <c r="H636" s="7" t="s">
        <v>17</v>
      </c>
      <c r="I636" s="1" t="s">
        <v>30</v>
      </c>
      <c r="J636" s="15">
        <v>200</v>
      </c>
      <c r="K636" s="7">
        <f t="shared" si="201"/>
        <v>434.78260869565219</v>
      </c>
      <c r="L636" s="7">
        <f t="shared" si="202"/>
        <v>488.14229249011862</v>
      </c>
      <c r="M636" s="7" t="s">
        <v>17</v>
      </c>
      <c r="N636" s="1">
        <v>1.4375</v>
      </c>
      <c r="O636" s="1">
        <v>53.333333333333336</v>
      </c>
      <c r="P636" s="1">
        <v>25.555555555555557</v>
      </c>
      <c r="Q636" s="1">
        <v>73.622956650246294</v>
      </c>
      <c r="R636" s="1">
        <v>4951.1438347290632</v>
      </c>
      <c r="S636" s="15">
        <f t="shared" si="203"/>
        <v>70.86</v>
      </c>
      <c r="T636" s="7">
        <f t="shared" si="204"/>
        <v>175.02</v>
      </c>
      <c r="U636">
        <f t="shared" si="205"/>
        <v>42</v>
      </c>
      <c r="V636">
        <f t="shared" si="206"/>
        <v>103.74</v>
      </c>
      <c r="W636">
        <f t="shared" si="207"/>
        <v>112.86</v>
      </c>
      <c r="X636">
        <f t="shared" si="208"/>
        <v>278.76</v>
      </c>
      <c r="Y636">
        <f t="shared" si="221"/>
        <v>662.60660985221671</v>
      </c>
      <c r="Z636">
        <f t="shared" si="222"/>
        <v>883.47547980295553</v>
      </c>
      <c r="AA636">
        <f t="shared" si="223"/>
        <v>1104.3443497536944</v>
      </c>
      <c r="AB636">
        <f t="shared" si="224"/>
        <v>1633.8774654605909</v>
      </c>
      <c r="AC636">
        <f t="shared" si="225"/>
        <v>2178.5032872807878</v>
      </c>
      <c r="AD636">
        <f t="shared" si="226"/>
        <v>2723.1291091009848</v>
      </c>
      <c r="AE636">
        <f t="shared" si="209"/>
        <v>576.31660985221674</v>
      </c>
      <c r="AF636">
        <f t="shared" si="210"/>
        <v>797.18547980295557</v>
      </c>
      <c r="AG636">
        <f t="shared" si="211"/>
        <v>1018.0543497536944</v>
      </c>
      <c r="AH636">
        <f t="shared" si="212"/>
        <v>1420.7474654605908</v>
      </c>
      <c r="AI636">
        <f t="shared" si="213"/>
        <v>1965.3732872807877</v>
      </c>
      <c r="AJ636">
        <f t="shared" si="214"/>
        <v>2509.9991091009847</v>
      </c>
      <c r="AO636" t="e">
        <f>_xlfn.CONCAT(A636," ",B636," ",C636," ",#REF!," ",E636," ",F636," ",G636," ",H636," ",I636," ",N636," ",O636," ",P636," ",Q636," ",R636," ",AE636," ",AF636," ",AG636," ",AH636," ",AI636," ",AJ636)</f>
        <v>#REF!</v>
      </c>
    </row>
    <row r="637" spans="1:41" x14ac:dyDescent="0.35">
      <c r="A637" s="1" t="s">
        <v>23</v>
      </c>
      <c r="B637" s="1">
        <v>2021</v>
      </c>
      <c r="C637" s="1">
        <v>10</v>
      </c>
      <c r="D637" s="1" t="s">
        <v>14</v>
      </c>
      <c r="E637" s="1">
        <v>3</v>
      </c>
      <c r="F637" s="1">
        <v>15</v>
      </c>
      <c r="G637" s="4">
        <v>160</v>
      </c>
      <c r="H637" s="7" t="s">
        <v>17</v>
      </c>
      <c r="I637" s="1" t="s">
        <v>30</v>
      </c>
      <c r="J637" s="15">
        <v>200</v>
      </c>
      <c r="K637" s="7">
        <f t="shared" si="201"/>
        <v>434.78260869565219</v>
      </c>
      <c r="L637" s="7">
        <f t="shared" si="202"/>
        <v>488.14229249011862</v>
      </c>
      <c r="M637" s="7" t="s">
        <v>17</v>
      </c>
      <c r="N637" s="1">
        <v>1.7142857142857142</v>
      </c>
      <c r="O637" s="1">
        <v>23.333333333333332</v>
      </c>
      <c r="P637" s="1">
        <v>13.333333333333332</v>
      </c>
      <c r="Q637" s="1">
        <v>79.768206896551703</v>
      </c>
      <c r="R637" s="1">
        <v>5364.411913793102</v>
      </c>
      <c r="S637" s="15">
        <f t="shared" si="203"/>
        <v>70.86</v>
      </c>
      <c r="T637" s="7">
        <f t="shared" si="204"/>
        <v>175.02</v>
      </c>
      <c r="U637">
        <f t="shared" si="205"/>
        <v>42</v>
      </c>
      <c r="V637">
        <f t="shared" si="206"/>
        <v>103.74</v>
      </c>
      <c r="W637">
        <f t="shared" si="207"/>
        <v>112.86</v>
      </c>
      <c r="X637">
        <f t="shared" si="208"/>
        <v>278.76</v>
      </c>
      <c r="Y637">
        <f t="shared" si="221"/>
        <v>717.91386206896527</v>
      </c>
      <c r="Z637">
        <f t="shared" si="222"/>
        <v>957.21848275862044</v>
      </c>
      <c r="AA637">
        <f t="shared" si="223"/>
        <v>1196.5231034482756</v>
      </c>
      <c r="AB637">
        <f t="shared" si="224"/>
        <v>1770.2559315517237</v>
      </c>
      <c r="AC637">
        <f t="shared" si="225"/>
        <v>2360.3412420689651</v>
      </c>
      <c r="AD637">
        <f t="shared" si="226"/>
        <v>2950.4265525862065</v>
      </c>
      <c r="AE637">
        <f t="shared" si="209"/>
        <v>631.62386206896531</v>
      </c>
      <c r="AF637">
        <f t="shared" si="210"/>
        <v>870.92848275862048</v>
      </c>
      <c r="AG637">
        <f t="shared" si="211"/>
        <v>1110.2331034482756</v>
      </c>
      <c r="AH637">
        <f t="shared" si="212"/>
        <v>1557.1259315517236</v>
      </c>
      <c r="AI637">
        <f t="shared" si="213"/>
        <v>2147.211242068965</v>
      </c>
      <c r="AJ637">
        <f t="shared" si="214"/>
        <v>2737.2965525862064</v>
      </c>
      <c r="AO637" t="e">
        <f>_xlfn.CONCAT(A637," ",B637," ",C637," ",#REF!," ",E637," ",F637," ",G637," ",H637," ",I637," ",N637," ",O637," ",P637," ",Q637," ",R637," ",AE637," ",AF637," ",AG637," ",AH637," ",AI637," ",AJ637)</f>
        <v>#REF!</v>
      </c>
    </row>
    <row r="638" spans="1:41" x14ac:dyDescent="0.35">
      <c r="A638" s="1" t="s">
        <v>23</v>
      </c>
      <c r="B638" s="1">
        <v>2021</v>
      </c>
      <c r="C638" s="1">
        <v>10</v>
      </c>
      <c r="D638" s="1" t="s">
        <v>14</v>
      </c>
      <c r="E638" s="1">
        <v>4</v>
      </c>
      <c r="F638" s="1">
        <v>15</v>
      </c>
      <c r="G638" s="4">
        <v>160</v>
      </c>
      <c r="H638" s="7" t="s">
        <v>17</v>
      </c>
      <c r="I638" s="1" t="s">
        <v>30</v>
      </c>
      <c r="J638" s="15">
        <v>200</v>
      </c>
      <c r="K638" s="7">
        <f t="shared" si="201"/>
        <v>434.78260869565219</v>
      </c>
      <c r="L638" s="7">
        <f t="shared" si="202"/>
        <v>488.14229249011862</v>
      </c>
      <c r="M638" s="7" t="s">
        <v>17</v>
      </c>
      <c r="N638" s="1">
        <v>1.375</v>
      </c>
      <c r="O638" s="1">
        <v>26.666666666666668</v>
      </c>
      <c r="P638" s="1">
        <v>12.222222222222221</v>
      </c>
      <c r="Q638" s="1">
        <v>73.814768472906394</v>
      </c>
      <c r="R638" s="1">
        <v>4964.0431798029549</v>
      </c>
      <c r="S638" s="15">
        <f t="shared" si="203"/>
        <v>70.86</v>
      </c>
      <c r="T638" s="7">
        <f t="shared" si="204"/>
        <v>175.02</v>
      </c>
      <c r="U638">
        <f t="shared" si="205"/>
        <v>42</v>
      </c>
      <c r="V638">
        <f t="shared" si="206"/>
        <v>103.74</v>
      </c>
      <c r="W638">
        <f t="shared" si="207"/>
        <v>112.86</v>
      </c>
      <c r="X638">
        <f t="shared" si="208"/>
        <v>278.76</v>
      </c>
      <c r="Y638">
        <f t="shared" si="221"/>
        <v>664.33291625615755</v>
      </c>
      <c r="Z638">
        <f t="shared" si="222"/>
        <v>885.77722167487673</v>
      </c>
      <c r="AA638">
        <f t="shared" si="223"/>
        <v>1107.2215270935958</v>
      </c>
      <c r="AB638">
        <f t="shared" si="224"/>
        <v>1638.1342493349753</v>
      </c>
      <c r="AC638">
        <f t="shared" si="225"/>
        <v>2184.1789991133001</v>
      </c>
      <c r="AD638">
        <f t="shared" si="226"/>
        <v>2730.2237488916253</v>
      </c>
      <c r="AE638">
        <f t="shared" si="209"/>
        <v>578.04291625615758</v>
      </c>
      <c r="AF638">
        <f t="shared" si="210"/>
        <v>799.48722167487676</v>
      </c>
      <c r="AG638">
        <f t="shared" si="211"/>
        <v>1020.9315270935958</v>
      </c>
      <c r="AH638">
        <f t="shared" si="212"/>
        <v>1425.0042493349752</v>
      </c>
      <c r="AI638">
        <f t="shared" si="213"/>
        <v>1971.0489991132999</v>
      </c>
      <c r="AJ638">
        <f t="shared" si="214"/>
        <v>2517.0937488916252</v>
      </c>
      <c r="AO638" t="e">
        <f>_xlfn.CONCAT(A638," ",B638," ",C638," ",#REF!," ",E638," ",F638," ",G638," ",H638," ",I638," ",N638," ",O638," ",P638," ",Q638," ",R638," ",AE638," ",AF638," ",AG638," ",AH638," ",AI638," ",AJ638)</f>
        <v>#REF!</v>
      </c>
    </row>
    <row r="639" spans="1:41" x14ac:dyDescent="0.35">
      <c r="A639" s="1" t="s">
        <v>23</v>
      </c>
      <c r="B639" s="1">
        <v>2021</v>
      </c>
      <c r="C639" s="1">
        <v>10</v>
      </c>
      <c r="D639" s="1" t="s">
        <v>14</v>
      </c>
      <c r="E639" s="1">
        <v>5</v>
      </c>
      <c r="F639" s="1">
        <v>15</v>
      </c>
      <c r="G639" s="4">
        <v>160</v>
      </c>
      <c r="H639" s="7" t="s">
        <v>17</v>
      </c>
      <c r="I639" s="1" t="s">
        <v>30</v>
      </c>
      <c r="J639" s="15">
        <v>200</v>
      </c>
      <c r="K639" s="7">
        <f t="shared" si="201"/>
        <v>434.78260869565219</v>
      </c>
      <c r="L639" s="7">
        <f t="shared" si="202"/>
        <v>488.14229249011862</v>
      </c>
      <c r="M639" s="7" t="s">
        <v>17</v>
      </c>
      <c r="N639" s="1">
        <v>2.04</v>
      </c>
      <c r="O639" s="1">
        <v>83.333333333333343</v>
      </c>
      <c r="P639" s="1">
        <v>56.666666666666679</v>
      </c>
      <c r="Q639" s="1">
        <v>73.640719211822599</v>
      </c>
      <c r="R639" s="1">
        <v>4952.3383669950699</v>
      </c>
      <c r="S639" s="15">
        <f t="shared" si="203"/>
        <v>70.86</v>
      </c>
      <c r="T639" s="7">
        <f t="shared" si="204"/>
        <v>175.02</v>
      </c>
      <c r="U639">
        <f t="shared" si="205"/>
        <v>42</v>
      </c>
      <c r="V639">
        <f t="shared" si="206"/>
        <v>103.74</v>
      </c>
      <c r="W639">
        <f t="shared" si="207"/>
        <v>112.86</v>
      </c>
      <c r="X639">
        <f t="shared" si="208"/>
        <v>278.76</v>
      </c>
      <c r="Y639">
        <f t="shared" si="221"/>
        <v>662.76647290640335</v>
      </c>
      <c r="Z639">
        <f t="shared" si="222"/>
        <v>883.68863054187113</v>
      </c>
      <c r="AA639">
        <f t="shared" si="223"/>
        <v>1104.6107881773389</v>
      </c>
      <c r="AB639">
        <f t="shared" si="224"/>
        <v>1634.2716611083731</v>
      </c>
      <c r="AC639">
        <f t="shared" si="225"/>
        <v>2179.028881477831</v>
      </c>
      <c r="AD639">
        <f t="shared" si="226"/>
        <v>2723.7861018472886</v>
      </c>
      <c r="AE639">
        <f t="shared" si="209"/>
        <v>576.47647290640339</v>
      </c>
      <c r="AF639">
        <f t="shared" si="210"/>
        <v>797.39863054187117</v>
      </c>
      <c r="AG639">
        <f t="shared" si="211"/>
        <v>1018.320788177339</v>
      </c>
      <c r="AH639">
        <f t="shared" si="212"/>
        <v>1421.1416611083732</v>
      </c>
      <c r="AI639">
        <f t="shared" si="213"/>
        <v>1965.8988814778309</v>
      </c>
      <c r="AJ639">
        <f t="shared" si="214"/>
        <v>2510.6561018472885</v>
      </c>
      <c r="AO639" t="e">
        <f>_xlfn.CONCAT(A639," ",B639," ",C639," ",#REF!," ",E639," ",F639," ",G639," ",H639," ",I639," ",N639," ",O639," ",P639," ",Q639," ",R639," ",AE639," ",AF639," ",AG639," ",AH639," ",AI639," ",AJ639)</f>
        <v>#REF!</v>
      </c>
    </row>
    <row r="640" spans="1:41" x14ac:dyDescent="0.35">
      <c r="A640" s="1" t="s">
        <v>23</v>
      </c>
      <c r="B640" s="1">
        <v>2021</v>
      </c>
      <c r="C640" s="1">
        <v>10</v>
      </c>
      <c r="D640" s="1" t="s">
        <v>14</v>
      </c>
      <c r="E640" s="1">
        <v>1</v>
      </c>
      <c r="F640" s="1">
        <v>9</v>
      </c>
      <c r="G640" s="4">
        <v>100</v>
      </c>
      <c r="H640" s="7" t="s">
        <v>17</v>
      </c>
      <c r="I640" s="1" t="s">
        <v>27</v>
      </c>
      <c r="J640" s="15">
        <v>200</v>
      </c>
      <c r="K640" s="7">
        <f t="shared" si="201"/>
        <v>434.78260869565219</v>
      </c>
      <c r="L640" s="7">
        <f t="shared" si="202"/>
        <v>488.14229249011862</v>
      </c>
      <c r="M640" s="7" t="s">
        <v>14</v>
      </c>
      <c r="N640" s="1">
        <v>1.7894736842105263</v>
      </c>
      <c r="O640" s="1">
        <v>63.333333333333329</v>
      </c>
      <c r="P640" s="1">
        <v>37.777777777777771</v>
      </c>
      <c r="Q640" s="1">
        <v>44.384945812807899</v>
      </c>
      <c r="R640" s="1">
        <v>2984.8876059113313</v>
      </c>
      <c r="S640" s="15">
        <f t="shared" si="203"/>
        <v>44.29</v>
      </c>
      <c r="T640" s="7">
        <f t="shared" si="204"/>
        <v>109.39</v>
      </c>
      <c r="U640">
        <f t="shared" si="205"/>
        <v>0</v>
      </c>
      <c r="V640">
        <f t="shared" si="206"/>
        <v>0</v>
      </c>
      <c r="W640">
        <f t="shared" si="207"/>
        <v>44.29</v>
      </c>
      <c r="X640">
        <f t="shared" si="208"/>
        <v>109.39</v>
      </c>
      <c r="Y640">
        <f t="shared" si="221"/>
        <v>399.46451231527112</v>
      </c>
      <c r="Z640">
        <f t="shared" si="222"/>
        <v>532.61934975369479</v>
      </c>
      <c r="AA640">
        <f t="shared" si="223"/>
        <v>665.77418719211846</v>
      </c>
      <c r="AB640">
        <f t="shared" si="224"/>
        <v>985.01290995073941</v>
      </c>
      <c r="AC640">
        <f t="shared" si="225"/>
        <v>1313.3505466009858</v>
      </c>
      <c r="AD640">
        <f t="shared" si="226"/>
        <v>1641.6881832512324</v>
      </c>
      <c r="AE640">
        <f t="shared" si="209"/>
        <v>313.17451231527116</v>
      </c>
      <c r="AF640">
        <f t="shared" si="210"/>
        <v>446.32934975369483</v>
      </c>
      <c r="AG640">
        <f t="shared" si="211"/>
        <v>579.4841871921185</v>
      </c>
      <c r="AH640">
        <f t="shared" si="212"/>
        <v>771.88290995073942</v>
      </c>
      <c r="AI640">
        <f t="shared" si="213"/>
        <v>1100.2205466009859</v>
      </c>
      <c r="AJ640">
        <f t="shared" si="214"/>
        <v>1428.5581832512325</v>
      </c>
      <c r="AO640" t="e">
        <f>_xlfn.CONCAT(A640," ",B640," ",C640," ",#REF!," ",E640," ",F640," ",G640," ",H640," ",I640," ",N640," ",O640," ",P640," ",Q640," ",R640," ",AE640," ",AF640," ",AG640," ",AH640," ",AI640," ",AJ640)</f>
        <v>#REF!</v>
      </c>
    </row>
    <row r="641" spans="1:41" x14ac:dyDescent="0.35">
      <c r="A641" s="1" t="s">
        <v>23</v>
      </c>
      <c r="B641" s="1">
        <v>2021</v>
      </c>
      <c r="C641" s="1">
        <v>10</v>
      </c>
      <c r="D641" s="1" t="s">
        <v>14</v>
      </c>
      <c r="E641" s="1">
        <v>2</v>
      </c>
      <c r="F641" s="1">
        <v>9</v>
      </c>
      <c r="G641" s="4">
        <v>100</v>
      </c>
      <c r="H641" s="7" t="s">
        <v>17</v>
      </c>
      <c r="I641" s="1" t="s">
        <v>27</v>
      </c>
      <c r="J641" s="15">
        <v>200</v>
      </c>
      <c r="K641" s="7">
        <f t="shared" si="201"/>
        <v>434.78260869565219</v>
      </c>
      <c r="L641" s="7">
        <f t="shared" si="202"/>
        <v>488.14229249011862</v>
      </c>
      <c r="M641" s="7" t="s">
        <v>14</v>
      </c>
      <c r="N641" s="1">
        <v>1.75</v>
      </c>
      <c r="O641" s="1">
        <v>13.333333333333334</v>
      </c>
      <c r="P641" s="1">
        <v>7.7777777777777786</v>
      </c>
      <c r="Q641" s="1">
        <v>55.1159172413793</v>
      </c>
      <c r="R641" s="1">
        <v>3706.5454344827581</v>
      </c>
      <c r="S641" s="15">
        <f t="shared" si="203"/>
        <v>44.29</v>
      </c>
      <c r="T641" s="7">
        <f t="shared" si="204"/>
        <v>109.39</v>
      </c>
      <c r="U641">
        <f t="shared" si="205"/>
        <v>0</v>
      </c>
      <c r="V641">
        <f t="shared" si="206"/>
        <v>0</v>
      </c>
      <c r="W641">
        <f t="shared" si="207"/>
        <v>44.29</v>
      </c>
      <c r="X641">
        <f t="shared" si="208"/>
        <v>109.39</v>
      </c>
      <c r="Y641">
        <f t="shared" si="221"/>
        <v>496.04325517241369</v>
      </c>
      <c r="Z641">
        <f t="shared" si="222"/>
        <v>661.39100689655163</v>
      </c>
      <c r="AA641">
        <f t="shared" si="223"/>
        <v>826.73875862068951</v>
      </c>
      <c r="AB641">
        <f t="shared" si="224"/>
        <v>1223.1599933793102</v>
      </c>
      <c r="AC641">
        <f t="shared" si="225"/>
        <v>1630.8799911724136</v>
      </c>
      <c r="AD641">
        <f t="shared" si="226"/>
        <v>2038.599988965517</v>
      </c>
      <c r="AE641">
        <f t="shared" si="209"/>
        <v>409.75325517241367</v>
      </c>
      <c r="AF641">
        <f t="shared" si="210"/>
        <v>575.10100689655167</v>
      </c>
      <c r="AG641">
        <f t="shared" si="211"/>
        <v>740.44875862068955</v>
      </c>
      <c r="AH641">
        <f t="shared" si="212"/>
        <v>1010.0299933793102</v>
      </c>
      <c r="AI641">
        <f t="shared" si="213"/>
        <v>1417.7499911724135</v>
      </c>
      <c r="AJ641">
        <f t="shared" si="214"/>
        <v>1825.4699889655171</v>
      </c>
      <c r="AO641" t="e">
        <f>_xlfn.CONCAT(A641," ",B641," ",C641," ",#REF!," ",E641," ",F641," ",G641," ",H641," ",I641," ",N641," ",O641," ",P641," ",Q641," ",R641," ",AE641," ",AF641," ",AG641," ",AH641," ",AI641," ",AJ641)</f>
        <v>#REF!</v>
      </c>
    </row>
    <row r="642" spans="1:41" x14ac:dyDescent="0.35">
      <c r="A642" s="1" t="s">
        <v>23</v>
      </c>
      <c r="B642" s="1">
        <v>2021</v>
      </c>
      <c r="C642" s="1">
        <v>10</v>
      </c>
      <c r="D642" s="1" t="s">
        <v>14</v>
      </c>
      <c r="E642" s="1">
        <v>3</v>
      </c>
      <c r="F642" s="1">
        <v>9</v>
      </c>
      <c r="G642" s="4">
        <v>100</v>
      </c>
      <c r="H642" s="7" t="s">
        <v>17</v>
      </c>
      <c r="I642" s="1" t="s">
        <v>27</v>
      </c>
      <c r="J642" s="15">
        <v>200</v>
      </c>
      <c r="K642" s="7">
        <f t="shared" ref="K642:K649" si="227">IF(H642="Y",(J642*100)/46,".")</f>
        <v>434.78260869565219</v>
      </c>
      <c r="L642" s="7">
        <f t="shared" ref="L642:L649" si="228">IF(H642="Y",(K642/2.2)*2.47,".")</f>
        <v>488.14229249011862</v>
      </c>
      <c r="M642" s="7" t="s">
        <v>14</v>
      </c>
      <c r="N642" s="1">
        <v>2.4444444444444446</v>
      </c>
      <c r="O642" s="1">
        <v>90</v>
      </c>
      <c r="P642" s="1">
        <v>73.333333333333343</v>
      </c>
      <c r="Q642" s="1">
        <v>56.274656157635498</v>
      </c>
      <c r="R642" s="1">
        <v>3784.4706266009871</v>
      </c>
      <c r="S642" s="15">
        <f t="shared" ref="S642:S649" si="229">IF(G642=100,44.29,70.86)</f>
        <v>44.29</v>
      </c>
      <c r="T642" s="7">
        <f t="shared" ref="T642:T649" si="230">IF(G642=100,109.39,175.02)</f>
        <v>109.39</v>
      </c>
      <c r="U642">
        <f t="shared" si="205"/>
        <v>0</v>
      </c>
      <c r="V642">
        <f t="shared" si="206"/>
        <v>0</v>
      </c>
      <c r="W642">
        <f t="shared" si="207"/>
        <v>44.29</v>
      </c>
      <c r="X642">
        <f t="shared" si="208"/>
        <v>109.39</v>
      </c>
      <c r="Y642">
        <f t="shared" si="221"/>
        <v>506.47190541871947</v>
      </c>
      <c r="Z642">
        <f t="shared" si="222"/>
        <v>675.295873891626</v>
      </c>
      <c r="AA642">
        <f t="shared" si="223"/>
        <v>844.11984236453247</v>
      </c>
      <c r="AB642">
        <f t="shared" si="224"/>
        <v>1248.8753067783257</v>
      </c>
      <c r="AC642">
        <f t="shared" si="225"/>
        <v>1665.1670757044344</v>
      </c>
      <c r="AD642">
        <f t="shared" si="226"/>
        <v>2081.4588446305429</v>
      </c>
      <c r="AE642">
        <f t="shared" si="209"/>
        <v>420.18190541871945</v>
      </c>
      <c r="AF642">
        <f t="shared" si="210"/>
        <v>589.00587389162604</v>
      </c>
      <c r="AG642">
        <f t="shared" si="211"/>
        <v>757.82984236453251</v>
      </c>
      <c r="AH642">
        <f t="shared" si="212"/>
        <v>1035.7453067783258</v>
      </c>
      <c r="AI642">
        <f t="shared" si="213"/>
        <v>1452.0370757044343</v>
      </c>
      <c r="AJ642">
        <f t="shared" si="214"/>
        <v>1868.3288446305428</v>
      </c>
      <c r="AO642" t="e">
        <f>_xlfn.CONCAT(A642," ",B642," ",C642," ",#REF!," ",E642," ",F642," ",G642," ",H642," ",I642," ",N642," ",O642," ",P642," ",Q642," ",R642," ",AE642," ",AF642," ",AG642," ",AH642," ",AI642," ",AJ642)</f>
        <v>#REF!</v>
      </c>
    </row>
    <row r="643" spans="1:41" x14ac:dyDescent="0.35">
      <c r="A643" s="1" t="s">
        <v>23</v>
      </c>
      <c r="B643" s="1">
        <v>2021</v>
      </c>
      <c r="C643" s="1">
        <v>10</v>
      </c>
      <c r="D643" s="1" t="s">
        <v>14</v>
      </c>
      <c r="E643" s="1">
        <v>4</v>
      </c>
      <c r="F643" s="1">
        <v>9</v>
      </c>
      <c r="G643" s="4">
        <v>100</v>
      </c>
      <c r="H643" s="7" t="s">
        <v>17</v>
      </c>
      <c r="I643" s="1" t="s">
        <v>27</v>
      </c>
      <c r="J643" s="15">
        <v>200</v>
      </c>
      <c r="K643" s="7">
        <f t="shared" si="227"/>
        <v>434.78260869565219</v>
      </c>
      <c r="L643" s="7">
        <f t="shared" si="228"/>
        <v>488.14229249011862</v>
      </c>
      <c r="M643" s="7" t="s">
        <v>14</v>
      </c>
      <c r="N643" s="1">
        <v>1.9285714285714286</v>
      </c>
      <c r="O643" s="1">
        <v>93.333333333333329</v>
      </c>
      <c r="P643" s="1">
        <v>60</v>
      </c>
      <c r="Q643" s="1">
        <v>56.818595862069003</v>
      </c>
      <c r="R643" s="1">
        <v>3821.0505717241404</v>
      </c>
      <c r="S643" s="15">
        <f t="shared" si="229"/>
        <v>44.29</v>
      </c>
      <c r="T643" s="7">
        <f t="shared" si="230"/>
        <v>109.39</v>
      </c>
      <c r="U643">
        <f t="shared" ref="U643:U649" si="231">IF(I643="Endura_R3",42,IF(I643="Cobra_V5",17.875,IF((AND(I643="Endura_Sporecaster",M643="Y")),42,0)))</f>
        <v>0</v>
      </c>
      <c r="V643">
        <f t="shared" ref="V643:V649" si="232">IF(I643="Endura_R3",103.74,IF(I643="Cobra_V5",44.15,IF((AND(I643="Endura_Sporecaster",M643="Y")),103.74,0)))</f>
        <v>0</v>
      </c>
      <c r="W643">
        <f t="shared" ref="W643:W649" si="233">SUM(S643,U643)</f>
        <v>44.29</v>
      </c>
      <c r="X643">
        <f t="shared" ref="X643:X649" si="234">SUM(T643,V643)</f>
        <v>109.39</v>
      </c>
      <c r="Y643">
        <f t="shared" si="221"/>
        <v>511.36736275862103</v>
      </c>
      <c r="Z643">
        <f t="shared" si="222"/>
        <v>681.82315034482804</v>
      </c>
      <c r="AA643">
        <f t="shared" si="223"/>
        <v>852.27893793103499</v>
      </c>
      <c r="AB643">
        <f t="shared" si="224"/>
        <v>1260.9466886689663</v>
      </c>
      <c r="AC643">
        <f t="shared" si="225"/>
        <v>1681.2622515586218</v>
      </c>
      <c r="AD643">
        <f t="shared" si="226"/>
        <v>2101.5778144482774</v>
      </c>
      <c r="AE643">
        <f t="shared" ref="AE643:AE649" si="235">Y643-$W$2</f>
        <v>425.07736275862101</v>
      </c>
      <c r="AF643">
        <f t="shared" ref="AF643:AF649" si="236">Z643-$W$2</f>
        <v>595.53315034482807</v>
      </c>
      <c r="AG643">
        <f t="shared" ref="AG643:AG649" si="237">AA643-$W$2</f>
        <v>765.98893793103503</v>
      </c>
      <c r="AH643">
        <f t="shared" ref="AH643:AH649" si="238">AB643-$X$2</f>
        <v>1047.8166886689664</v>
      </c>
      <c r="AI643">
        <f t="shared" ref="AI643:AI649" si="239">AC643-$X$2</f>
        <v>1468.1322515586216</v>
      </c>
      <c r="AJ643">
        <f t="shared" ref="AJ643:AJ649" si="240">AD643-$X$2</f>
        <v>1888.4478144482773</v>
      </c>
      <c r="AO643" t="e">
        <f>_xlfn.CONCAT(A643," ",B643," ",C643," ",#REF!," ",E643," ",F643," ",G643," ",H643," ",I643," ",N643," ",O643," ",P643," ",Q643," ",R643," ",AE643," ",AF643," ",AG643," ",AH643," ",AI643," ",AJ643)</f>
        <v>#REF!</v>
      </c>
    </row>
    <row r="644" spans="1:41" x14ac:dyDescent="0.35">
      <c r="A644" s="1" t="s">
        <v>23</v>
      </c>
      <c r="B644" s="1">
        <v>2021</v>
      </c>
      <c r="C644" s="1">
        <v>10</v>
      </c>
      <c r="D644" s="1" t="s">
        <v>14</v>
      </c>
      <c r="E644" s="1">
        <v>5</v>
      </c>
      <c r="F644" s="1">
        <v>9</v>
      </c>
      <c r="G644" s="4">
        <v>100</v>
      </c>
      <c r="H644" s="7" t="s">
        <v>17</v>
      </c>
      <c r="I644" s="1" t="s">
        <v>27</v>
      </c>
      <c r="J644" s="15">
        <v>200</v>
      </c>
      <c r="K644" s="7">
        <f t="shared" si="227"/>
        <v>434.78260869565219</v>
      </c>
      <c r="L644" s="7">
        <f t="shared" si="228"/>
        <v>488.14229249011862</v>
      </c>
      <c r="M644" s="7" t="s">
        <v>14</v>
      </c>
      <c r="N644" s="1">
        <v>2.3103448275862069</v>
      </c>
      <c r="O644" s="1">
        <v>96.666666666666671</v>
      </c>
      <c r="P644" s="1">
        <v>74.444444444444443</v>
      </c>
      <c r="Q644" s="1">
        <v>60.563420689655203</v>
      </c>
      <c r="R644" s="1">
        <v>4072.8900413793126</v>
      </c>
      <c r="S644" s="15">
        <f t="shared" si="229"/>
        <v>44.29</v>
      </c>
      <c r="T644" s="7">
        <f t="shared" si="230"/>
        <v>109.39</v>
      </c>
      <c r="U644">
        <f t="shared" si="231"/>
        <v>0</v>
      </c>
      <c r="V644">
        <f t="shared" si="232"/>
        <v>0</v>
      </c>
      <c r="W644">
        <f t="shared" si="233"/>
        <v>44.29</v>
      </c>
      <c r="X644">
        <f t="shared" si="234"/>
        <v>109.39</v>
      </c>
      <c r="Y644">
        <f t="shared" si="221"/>
        <v>545.07078620689686</v>
      </c>
      <c r="Z644">
        <f t="shared" si="222"/>
        <v>726.76104827586244</v>
      </c>
      <c r="AA644">
        <f t="shared" si="223"/>
        <v>908.45131034482802</v>
      </c>
      <c r="AB644">
        <f t="shared" si="224"/>
        <v>1344.0537136551732</v>
      </c>
      <c r="AC644">
        <f t="shared" si="225"/>
        <v>1792.0716182068975</v>
      </c>
      <c r="AD644">
        <f t="shared" si="226"/>
        <v>2240.089522758622</v>
      </c>
      <c r="AE644">
        <f t="shared" si="235"/>
        <v>458.78078620689689</v>
      </c>
      <c r="AF644">
        <f t="shared" si="236"/>
        <v>640.47104827586247</v>
      </c>
      <c r="AG644">
        <f t="shared" si="237"/>
        <v>822.16131034482805</v>
      </c>
      <c r="AH644">
        <f t="shared" si="238"/>
        <v>1130.9237136551733</v>
      </c>
      <c r="AI644">
        <f t="shared" si="239"/>
        <v>1578.9416182068976</v>
      </c>
      <c r="AJ644">
        <f t="shared" si="240"/>
        <v>2026.9595227586219</v>
      </c>
      <c r="AO644" t="e">
        <f>_xlfn.CONCAT(A644," ",B644," ",C644," ",#REF!," ",E644," ",F644," ",G644," ",H644," ",I644," ",N644," ",O644," ",P644," ",Q644," ",R644," ",AE644," ",AF644," ",AG644," ",AH644," ",AI644," ",AJ644)</f>
        <v>#REF!</v>
      </c>
    </row>
    <row r="645" spans="1:41" x14ac:dyDescent="0.35">
      <c r="A645" s="1" t="s">
        <v>23</v>
      </c>
      <c r="B645" s="1">
        <v>2021</v>
      </c>
      <c r="C645" s="1">
        <v>10</v>
      </c>
      <c r="D645" s="1" t="s">
        <v>14</v>
      </c>
      <c r="E645" s="1">
        <v>1</v>
      </c>
      <c r="F645" s="1">
        <v>13</v>
      </c>
      <c r="G645" s="4">
        <v>160</v>
      </c>
      <c r="H645" s="7" t="s">
        <v>17</v>
      </c>
      <c r="I645" s="1" t="s">
        <v>27</v>
      </c>
      <c r="J645" s="15">
        <v>200</v>
      </c>
      <c r="K645" s="7">
        <f t="shared" si="227"/>
        <v>434.78260869565219</v>
      </c>
      <c r="L645" s="7">
        <f t="shared" si="228"/>
        <v>488.14229249011862</v>
      </c>
      <c r="M645" s="7" t="s">
        <v>14</v>
      </c>
      <c r="N645" s="1">
        <v>2</v>
      </c>
      <c r="O645" s="1">
        <v>53.333333333333336</v>
      </c>
      <c r="P645" s="1">
        <v>35.555555555555557</v>
      </c>
      <c r="Q645" s="1">
        <v>64.769213793103404</v>
      </c>
      <c r="R645" s="1">
        <v>4355.7296275862036</v>
      </c>
      <c r="S645" s="15">
        <f t="shared" si="229"/>
        <v>70.86</v>
      </c>
      <c r="T645" s="7">
        <f t="shared" si="230"/>
        <v>175.02</v>
      </c>
      <c r="U645">
        <f t="shared" si="231"/>
        <v>0</v>
      </c>
      <c r="V645">
        <f t="shared" si="232"/>
        <v>0</v>
      </c>
      <c r="W645">
        <f t="shared" si="233"/>
        <v>70.86</v>
      </c>
      <c r="X645">
        <f t="shared" si="234"/>
        <v>175.02</v>
      </c>
      <c r="Y645">
        <f t="shared" si="221"/>
        <v>582.92292413793064</v>
      </c>
      <c r="Z645">
        <f t="shared" si="222"/>
        <v>777.23056551724085</v>
      </c>
      <c r="AA645">
        <f t="shared" si="223"/>
        <v>971.53820689655106</v>
      </c>
      <c r="AB645">
        <f t="shared" si="224"/>
        <v>1437.3907771034474</v>
      </c>
      <c r="AC645">
        <f t="shared" si="225"/>
        <v>1916.5210361379295</v>
      </c>
      <c r="AD645">
        <f t="shared" si="226"/>
        <v>2395.6512951724121</v>
      </c>
      <c r="AE645">
        <f t="shared" si="235"/>
        <v>496.63292413793067</v>
      </c>
      <c r="AF645">
        <f t="shared" si="236"/>
        <v>690.94056551724088</v>
      </c>
      <c r="AG645">
        <f t="shared" si="237"/>
        <v>885.2482068965511</v>
      </c>
      <c r="AH645">
        <f t="shared" si="238"/>
        <v>1224.2607771034473</v>
      </c>
      <c r="AI645">
        <f t="shared" si="239"/>
        <v>1703.3910361379294</v>
      </c>
      <c r="AJ645">
        <f t="shared" si="240"/>
        <v>2182.521295172412</v>
      </c>
      <c r="AO645" t="e">
        <f>_xlfn.CONCAT(A645," ",B645," ",C645," ",#REF!," ",E645," ",F645," ",G645," ",H645," ",I645," ",N645," ",O645," ",P645," ",Q645," ",R645," ",AE645," ",AF645," ",AG645," ",AH645," ",AI645," ",AJ645)</f>
        <v>#REF!</v>
      </c>
    </row>
    <row r="646" spans="1:41" x14ac:dyDescent="0.35">
      <c r="A646" s="1" t="s">
        <v>23</v>
      </c>
      <c r="B646" s="1">
        <v>2021</v>
      </c>
      <c r="C646" s="1">
        <v>10</v>
      </c>
      <c r="D646" s="1" t="s">
        <v>14</v>
      </c>
      <c r="E646" s="1">
        <v>2</v>
      </c>
      <c r="F646" s="1">
        <v>13</v>
      </c>
      <c r="G646" s="4">
        <v>160</v>
      </c>
      <c r="H646" s="7" t="s">
        <v>17</v>
      </c>
      <c r="I646" s="1" t="s">
        <v>27</v>
      </c>
      <c r="J646" s="15">
        <v>200</v>
      </c>
      <c r="K646" s="7">
        <f t="shared" si="227"/>
        <v>434.78260869565219</v>
      </c>
      <c r="L646" s="7">
        <f t="shared" si="228"/>
        <v>488.14229249011862</v>
      </c>
      <c r="M646" s="7" t="s">
        <v>14</v>
      </c>
      <c r="N646" s="1">
        <v>2</v>
      </c>
      <c r="O646" s="1">
        <v>53.333333333333336</v>
      </c>
      <c r="P646" s="1">
        <v>35.555555555555557</v>
      </c>
      <c r="Q646" s="1">
        <v>70.555278817734006</v>
      </c>
      <c r="R646" s="1">
        <v>4744.8425004926121</v>
      </c>
      <c r="S646" s="15">
        <f t="shared" si="229"/>
        <v>70.86</v>
      </c>
      <c r="T646" s="7">
        <f t="shared" si="230"/>
        <v>175.02</v>
      </c>
      <c r="U646">
        <f t="shared" si="231"/>
        <v>0</v>
      </c>
      <c r="V646">
        <f t="shared" si="232"/>
        <v>0</v>
      </c>
      <c r="W646">
        <f t="shared" si="233"/>
        <v>70.86</v>
      </c>
      <c r="X646">
        <f t="shared" si="234"/>
        <v>175.02</v>
      </c>
      <c r="Y646">
        <f t="shared" si="221"/>
        <v>634.99750935960606</v>
      </c>
      <c r="Z646">
        <f t="shared" si="222"/>
        <v>846.66334581280807</v>
      </c>
      <c r="AA646">
        <f t="shared" si="223"/>
        <v>1058.3291822660101</v>
      </c>
      <c r="AB646">
        <f t="shared" si="224"/>
        <v>1565.798025162562</v>
      </c>
      <c r="AC646">
        <f t="shared" si="225"/>
        <v>2087.7307002167495</v>
      </c>
      <c r="AD646">
        <f t="shared" si="226"/>
        <v>2609.6633752709367</v>
      </c>
      <c r="AE646">
        <f t="shared" si="235"/>
        <v>548.70750935960609</v>
      </c>
      <c r="AF646">
        <f t="shared" si="236"/>
        <v>760.37334581280811</v>
      </c>
      <c r="AG646">
        <f t="shared" si="237"/>
        <v>972.03918226601013</v>
      </c>
      <c r="AH646">
        <f t="shared" si="238"/>
        <v>1352.6680251625621</v>
      </c>
      <c r="AI646">
        <f t="shared" si="239"/>
        <v>1874.6007002167494</v>
      </c>
      <c r="AJ646">
        <f t="shared" si="240"/>
        <v>2396.5333752709366</v>
      </c>
      <c r="AO646" t="e">
        <f>_xlfn.CONCAT(A646," ",B646," ",C646," ",#REF!," ",E646," ",F646," ",G646," ",H646," ",I646," ",N646," ",O646," ",P646," ",Q646," ",R646," ",AE646," ",AF646," ",AG646," ",AH646," ",AI646," ",AJ646)</f>
        <v>#REF!</v>
      </c>
    </row>
    <row r="647" spans="1:41" x14ac:dyDescent="0.35">
      <c r="A647" s="1" t="s">
        <v>23</v>
      </c>
      <c r="B647" s="1">
        <v>2021</v>
      </c>
      <c r="C647" s="1">
        <v>10</v>
      </c>
      <c r="D647" s="1" t="s">
        <v>14</v>
      </c>
      <c r="E647" s="1">
        <v>3</v>
      </c>
      <c r="F647" s="1">
        <v>13</v>
      </c>
      <c r="G647" s="4">
        <v>160</v>
      </c>
      <c r="H647" s="7" t="s">
        <v>17</v>
      </c>
      <c r="I647" s="1" t="s">
        <v>27</v>
      </c>
      <c r="J647" s="15">
        <v>200</v>
      </c>
      <c r="K647" s="7">
        <f t="shared" si="227"/>
        <v>434.78260869565219</v>
      </c>
      <c r="L647" s="7">
        <f t="shared" si="228"/>
        <v>488.14229249011862</v>
      </c>
      <c r="M647" s="7" t="s">
        <v>14</v>
      </c>
      <c r="N647" s="1">
        <v>1.7777777777777777</v>
      </c>
      <c r="O647" s="1">
        <v>60</v>
      </c>
      <c r="P647" s="1">
        <v>35.555555555555557</v>
      </c>
      <c r="Q647" s="1">
        <v>79.615019704433493</v>
      </c>
      <c r="R647" s="1">
        <v>5354.1100751231525</v>
      </c>
      <c r="S647" s="15">
        <f t="shared" si="229"/>
        <v>70.86</v>
      </c>
      <c r="T647" s="7">
        <f t="shared" si="230"/>
        <v>175.02</v>
      </c>
      <c r="U647">
        <f t="shared" si="231"/>
        <v>0</v>
      </c>
      <c r="V647">
        <f t="shared" si="232"/>
        <v>0</v>
      </c>
      <c r="W647">
        <f t="shared" si="233"/>
        <v>70.86</v>
      </c>
      <c r="X647">
        <f t="shared" si="234"/>
        <v>175.02</v>
      </c>
      <c r="Y647">
        <f t="shared" si="221"/>
        <v>716.53517733990145</v>
      </c>
      <c r="Z647">
        <f t="shared" si="222"/>
        <v>955.38023645320186</v>
      </c>
      <c r="AA647">
        <f t="shared" si="223"/>
        <v>1194.2252955665024</v>
      </c>
      <c r="AB647">
        <f t="shared" si="224"/>
        <v>1766.8563247906404</v>
      </c>
      <c r="AC647">
        <f t="shared" si="225"/>
        <v>2355.8084330541869</v>
      </c>
      <c r="AD647">
        <f t="shared" si="226"/>
        <v>2944.7605413177339</v>
      </c>
      <c r="AE647">
        <f t="shared" si="235"/>
        <v>630.24517733990149</v>
      </c>
      <c r="AF647">
        <f t="shared" si="236"/>
        <v>869.0902364532019</v>
      </c>
      <c r="AG647">
        <f t="shared" si="237"/>
        <v>1107.9352955665024</v>
      </c>
      <c r="AH647">
        <f t="shared" si="238"/>
        <v>1553.7263247906403</v>
      </c>
      <c r="AI647">
        <f t="shared" si="239"/>
        <v>2142.6784330541868</v>
      </c>
      <c r="AJ647">
        <f t="shared" si="240"/>
        <v>2731.6305413177338</v>
      </c>
      <c r="AO647" t="e">
        <f>_xlfn.CONCAT(A647," ",B647," ",C647," ",#REF!," ",E647," ",F647," ",G647," ",H647," ",I647," ",N647," ",O647," ",P647," ",Q647," ",R647," ",AE647," ",AF647," ",AG647," ",AH647," ",AI647," ",AJ647)</f>
        <v>#REF!</v>
      </c>
    </row>
    <row r="648" spans="1:41" x14ac:dyDescent="0.35">
      <c r="A648" s="1" t="s">
        <v>23</v>
      </c>
      <c r="B648" s="1">
        <v>2021</v>
      </c>
      <c r="C648" s="1">
        <v>10</v>
      </c>
      <c r="D648" s="1" t="s">
        <v>14</v>
      </c>
      <c r="E648" s="1">
        <v>4</v>
      </c>
      <c r="F648" s="1">
        <v>13</v>
      </c>
      <c r="G648" s="4">
        <v>160</v>
      </c>
      <c r="H648" s="7" t="s">
        <v>17</v>
      </c>
      <c r="I648" s="1" t="s">
        <v>27</v>
      </c>
      <c r="J648" s="15">
        <v>200</v>
      </c>
      <c r="K648" s="7">
        <f t="shared" si="227"/>
        <v>434.78260869565219</v>
      </c>
      <c r="L648" s="7">
        <f t="shared" si="228"/>
        <v>488.14229249011862</v>
      </c>
      <c r="M648" s="7" t="s">
        <v>14</v>
      </c>
      <c r="N648" s="1">
        <v>2</v>
      </c>
      <c r="O648" s="1">
        <v>16.666666666666664</v>
      </c>
      <c r="P648" s="1">
        <v>11.111111111111109</v>
      </c>
      <c r="Q648" s="1">
        <v>73.706881773399004</v>
      </c>
      <c r="R648" s="1">
        <v>4956.7877992610829</v>
      </c>
      <c r="S648" s="15">
        <f t="shared" si="229"/>
        <v>70.86</v>
      </c>
      <c r="T648" s="7">
        <f t="shared" si="230"/>
        <v>175.02</v>
      </c>
      <c r="U648">
        <f t="shared" si="231"/>
        <v>0</v>
      </c>
      <c r="V648">
        <f t="shared" si="232"/>
        <v>0</v>
      </c>
      <c r="W648">
        <f t="shared" si="233"/>
        <v>70.86</v>
      </c>
      <c r="X648">
        <f t="shared" si="234"/>
        <v>175.02</v>
      </c>
      <c r="Y648">
        <f t="shared" si="221"/>
        <v>663.36193596059104</v>
      </c>
      <c r="Z648">
        <f t="shared" si="222"/>
        <v>884.48258128078805</v>
      </c>
      <c r="AA648">
        <f t="shared" si="223"/>
        <v>1105.6032266009852</v>
      </c>
      <c r="AB648">
        <f t="shared" si="224"/>
        <v>1635.7399737561575</v>
      </c>
      <c r="AC648">
        <f t="shared" si="225"/>
        <v>2180.9866316748767</v>
      </c>
      <c r="AD648">
        <f t="shared" si="226"/>
        <v>2726.2332895935956</v>
      </c>
      <c r="AE648">
        <f t="shared" si="235"/>
        <v>577.07193596059108</v>
      </c>
      <c r="AF648">
        <f t="shared" si="236"/>
        <v>798.19258128078809</v>
      </c>
      <c r="AG648">
        <f t="shared" si="237"/>
        <v>1019.3132266009852</v>
      </c>
      <c r="AH648">
        <f t="shared" si="238"/>
        <v>1422.6099737561576</v>
      </c>
      <c r="AI648">
        <f t="shared" si="239"/>
        <v>1967.8566316748766</v>
      </c>
      <c r="AJ648">
        <f t="shared" si="240"/>
        <v>2513.1032895935955</v>
      </c>
      <c r="AO648" t="e">
        <f>_xlfn.CONCAT(A648," ",B648," ",C648," ",#REF!," ",E648," ",F648," ",G648," ",H648," ",I648," ",N648," ",O648," ",P648," ",Q648," ",R648," ",AE648," ",AF648," ",AG648," ",AH648," ",AI648," ",AJ648)</f>
        <v>#REF!</v>
      </c>
    </row>
    <row r="649" spans="1:41" x14ac:dyDescent="0.35">
      <c r="A649" s="1" t="s">
        <v>23</v>
      </c>
      <c r="B649" s="1">
        <v>2021</v>
      </c>
      <c r="C649" s="1">
        <v>10</v>
      </c>
      <c r="D649" s="1" t="s">
        <v>14</v>
      </c>
      <c r="E649" s="1">
        <v>5</v>
      </c>
      <c r="F649" s="1">
        <v>13</v>
      </c>
      <c r="G649" s="4">
        <v>160</v>
      </c>
      <c r="H649" s="7" t="s">
        <v>17</v>
      </c>
      <c r="I649" s="1" t="s">
        <v>27</v>
      </c>
      <c r="J649" s="15">
        <v>200</v>
      </c>
      <c r="K649" s="7">
        <f t="shared" si="227"/>
        <v>434.78260869565219</v>
      </c>
      <c r="L649" s="7">
        <f t="shared" si="228"/>
        <v>488.14229249011862</v>
      </c>
      <c r="M649" s="7" t="s">
        <v>14</v>
      </c>
      <c r="N649" s="1">
        <v>1.9047619047619047</v>
      </c>
      <c r="O649" s="1">
        <v>70</v>
      </c>
      <c r="P649" s="1">
        <v>44.444444444444443</v>
      </c>
      <c r="Q649" s="1">
        <v>71.437446305418703</v>
      </c>
      <c r="R649" s="1">
        <v>4804.1682640394074</v>
      </c>
      <c r="S649" s="15">
        <f t="shared" si="229"/>
        <v>70.86</v>
      </c>
      <c r="T649" s="7">
        <f t="shared" si="230"/>
        <v>175.02</v>
      </c>
      <c r="U649">
        <f t="shared" si="231"/>
        <v>0</v>
      </c>
      <c r="V649">
        <f t="shared" si="232"/>
        <v>0</v>
      </c>
      <c r="W649">
        <f t="shared" si="233"/>
        <v>70.86</v>
      </c>
      <c r="X649">
        <f t="shared" si="234"/>
        <v>175.02</v>
      </c>
      <c r="Y649">
        <f t="shared" si="221"/>
        <v>642.93701674876831</v>
      </c>
      <c r="Z649">
        <f t="shared" si="222"/>
        <v>857.2493556650245</v>
      </c>
      <c r="AA649">
        <f t="shared" si="223"/>
        <v>1071.5616945812806</v>
      </c>
      <c r="AB649">
        <f t="shared" si="224"/>
        <v>1585.3755271330044</v>
      </c>
      <c r="AC649">
        <f t="shared" si="225"/>
        <v>2113.8340361773394</v>
      </c>
      <c r="AD649">
        <f t="shared" si="226"/>
        <v>2642.2925452216741</v>
      </c>
      <c r="AE649">
        <f t="shared" si="235"/>
        <v>556.64701674876835</v>
      </c>
      <c r="AF649">
        <f t="shared" si="236"/>
        <v>770.95935566502453</v>
      </c>
      <c r="AG649">
        <f t="shared" si="237"/>
        <v>985.2716945812806</v>
      </c>
      <c r="AH649">
        <f t="shared" si="238"/>
        <v>1372.2455271330045</v>
      </c>
      <c r="AI649">
        <f t="shared" si="239"/>
        <v>1900.7040361773393</v>
      </c>
      <c r="AJ649">
        <f t="shared" si="240"/>
        <v>2429.162545221674</v>
      </c>
      <c r="AO649" t="e">
        <f>_xlfn.CONCAT(A649," ",B649," ",C649," ",#REF!," ",E649," ",F649," ",G649," ",H649," ",I649," ",N649," ",O649," ",P649," ",Q649," ",R649," ",AE649," ",AF649," ",AG649," ",AH649," ",AI649," ",AJ649)</f>
        <v>#REF!</v>
      </c>
    </row>
  </sheetData>
  <sortState xmlns:xlrd2="http://schemas.microsoft.com/office/spreadsheetml/2017/richdata2" ref="A2:AD649">
    <sortCondition ref="C2:C649"/>
    <sortCondition ref="D2:D6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D627-2EF5-4197-86A3-E164F0A7F536}">
  <dimension ref="A1:L18"/>
  <sheetViews>
    <sheetView zoomScale="82" zoomScaleNormal="145" workbookViewId="0">
      <selection activeCell="G16" sqref="G16"/>
    </sheetView>
  </sheetViews>
  <sheetFormatPr defaultRowHeight="14.5" x14ac:dyDescent="0.35"/>
  <cols>
    <col min="2" max="2" width="14.7265625" bestFit="1" customWidth="1"/>
    <col min="3" max="4" width="14.7265625" customWidth="1"/>
    <col min="6" max="6" width="17.6328125" bestFit="1" customWidth="1"/>
    <col min="7" max="7" width="17.26953125" bestFit="1" customWidth="1"/>
    <col min="8" max="8" width="25.1796875" bestFit="1" customWidth="1"/>
    <col min="9" max="9" width="21.54296875" bestFit="1" customWidth="1"/>
    <col min="10" max="10" width="21.54296875" customWidth="1"/>
    <col min="11" max="11" width="11.81640625" bestFit="1" customWidth="1"/>
  </cols>
  <sheetData>
    <row r="1" spans="1:12" x14ac:dyDescent="0.35">
      <c r="A1" t="s">
        <v>2</v>
      </c>
      <c r="B1" t="s">
        <v>45</v>
      </c>
      <c r="C1" t="s">
        <v>1</v>
      </c>
      <c r="D1" t="s">
        <v>163</v>
      </c>
      <c r="E1" t="s">
        <v>32</v>
      </c>
      <c r="F1" t="s">
        <v>108</v>
      </c>
      <c r="G1" t="s">
        <v>109</v>
      </c>
      <c r="H1" t="s">
        <v>110</v>
      </c>
      <c r="I1" t="s">
        <v>121</v>
      </c>
      <c r="J1" t="s">
        <v>167</v>
      </c>
      <c r="K1" t="s">
        <v>2</v>
      </c>
      <c r="L1" t="s">
        <v>131</v>
      </c>
    </row>
    <row r="2" spans="1:12" x14ac:dyDescent="0.35">
      <c r="A2">
        <v>5</v>
      </c>
      <c r="B2" t="s">
        <v>36</v>
      </c>
      <c r="C2">
        <v>2020</v>
      </c>
      <c r="D2" t="s">
        <v>165</v>
      </c>
      <c r="E2" t="s">
        <v>43</v>
      </c>
      <c r="F2" t="s">
        <v>111</v>
      </c>
      <c r="G2" t="s">
        <v>111</v>
      </c>
      <c r="H2" t="s">
        <v>111</v>
      </c>
      <c r="I2" s="18">
        <v>200</v>
      </c>
      <c r="J2" s="18">
        <f>(I2/2.2)*2.47</f>
        <v>224.54545454545456</v>
      </c>
      <c r="K2">
        <v>5</v>
      </c>
      <c r="L2" t="s">
        <v>134</v>
      </c>
    </row>
    <row r="3" spans="1:12" ht="15.5" x14ac:dyDescent="0.35">
      <c r="A3">
        <v>1</v>
      </c>
      <c r="B3" t="s">
        <v>33</v>
      </c>
      <c r="C3">
        <v>2020</v>
      </c>
      <c r="D3" t="s">
        <v>20</v>
      </c>
      <c r="E3" t="s">
        <v>43</v>
      </c>
      <c r="F3" s="12">
        <v>44012</v>
      </c>
      <c r="G3" s="11">
        <v>44034</v>
      </c>
      <c r="H3" s="11">
        <v>44034</v>
      </c>
      <c r="I3">
        <v>150</v>
      </c>
      <c r="J3" s="18">
        <f t="shared" ref="J3:J11" si="0">(I3/2.2)*2.47</f>
        <v>168.40909090909091</v>
      </c>
      <c r="K3">
        <v>1</v>
      </c>
      <c r="L3" t="s">
        <v>132</v>
      </c>
    </row>
    <row r="4" spans="1:12" ht="15.5" x14ac:dyDescent="0.35">
      <c r="A4">
        <v>3</v>
      </c>
      <c r="B4" t="s">
        <v>37</v>
      </c>
      <c r="C4">
        <v>2020</v>
      </c>
      <c r="D4" t="s">
        <v>18</v>
      </c>
      <c r="E4" t="s">
        <v>43</v>
      </c>
      <c r="F4" s="12">
        <v>44012</v>
      </c>
      <c r="G4" s="12">
        <v>44041</v>
      </c>
      <c r="H4" t="s">
        <v>14</v>
      </c>
      <c r="I4">
        <v>150</v>
      </c>
      <c r="J4" s="18">
        <f t="shared" si="0"/>
        <v>168.40909090909091</v>
      </c>
      <c r="K4">
        <v>3</v>
      </c>
      <c r="L4" t="s">
        <v>132</v>
      </c>
    </row>
    <row r="5" spans="1:12" ht="15.5" x14ac:dyDescent="0.35">
      <c r="A5">
        <v>4</v>
      </c>
      <c r="B5" t="s">
        <v>34</v>
      </c>
      <c r="C5">
        <v>2020</v>
      </c>
      <c r="D5" t="s">
        <v>19</v>
      </c>
      <c r="E5" t="s">
        <v>43</v>
      </c>
      <c r="F5" s="12">
        <v>44006</v>
      </c>
      <c r="G5" s="12">
        <v>44033</v>
      </c>
      <c r="H5" t="s">
        <v>14</v>
      </c>
      <c r="I5" s="17">
        <v>150</v>
      </c>
      <c r="J5" s="18">
        <f t="shared" si="0"/>
        <v>168.40909090909091</v>
      </c>
      <c r="K5">
        <v>4</v>
      </c>
      <c r="L5" t="s">
        <v>132</v>
      </c>
    </row>
    <row r="6" spans="1:12" x14ac:dyDescent="0.35">
      <c r="A6">
        <v>2</v>
      </c>
      <c r="B6" t="s">
        <v>35</v>
      </c>
      <c r="C6">
        <v>2020</v>
      </c>
      <c r="D6" t="s">
        <v>164</v>
      </c>
      <c r="E6" t="s">
        <v>44</v>
      </c>
      <c r="F6" s="11">
        <v>44013</v>
      </c>
      <c r="G6" s="11">
        <v>44041</v>
      </c>
      <c r="H6" s="11">
        <v>44056</v>
      </c>
      <c r="I6" s="13">
        <v>110</v>
      </c>
      <c r="J6" s="18">
        <f t="shared" si="0"/>
        <v>123.49999999999999</v>
      </c>
      <c r="K6">
        <v>2</v>
      </c>
      <c r="L6" t="s">
        <v>133</v>
      </c>
    </row>
    <row r="7" spans="1:12" x14ac:dyDescent="0.35">
      <c r="A7">
        <v>6</v>
      </c>
      <c r="B7" t="s">
        <v>40</v>
      </c>
      <c r="C7">
        <v>2021</v>
      </c>
      <c r="D7" t="s">
        <v>21</v>
      </c>
      <c r="E7" t="s">
        <v>44</v>
      </c>
      <c r="F7" s="11">
        <v>44376</v>
      </c>
      <c r="G7" s="11">
        <v>44399</v>
      </c>
      <c r="H7" s="11">
        <v>44391</v>
      </c>
      <c r="I7" s="17">
        <v>150</v>
      </c>
      <c r="J7" s="18">
        <f t="shared" si="0"/>
        <v>168.40909090909091</v>
      </c>
      <c r="K7">
        <v>6</v>
      </c>
      <c r="L7" t="s">
        <v>132</v>
      </c>
    </row>
    <row r="8" spans="1:12" x14ac:dyDescent="0.35">
      <c r="A8">
        <v>10</v>
      </c>
      <c r="B8" t="s">
        <v>39</v>
      </c>
      <c r="C8">
        <v>2021</v>
      </c>
      <c r="D8" t="s">
        <v>165</v>
      </c>
      <c r="E8" t="s">
        <v>43</v>
      </c>
      <c r="F8" s="11">
        <v>44391</v>
      </c>
      <c r="G8" s="11">
        <v>44405</v>
      </c>
      <c r="H8" s="11">
        <v>44398</v>
      </c>
      <c r="I8" s="18">
        <v>200</v>
      </c>
      <c r="J8" s="18">
        <f t="shared" si="0"/>
        <v>224.54545454545456</v>
      </c>
      <c r="K8">
        <v>10</v>
      </c>
      <c r="L8" t="s">
        <v>133</v>
      </c>
    </row>
    <row r="9" spans="1:12" x14ac:dyDescent="0.35">
      <c r="A9">
        <v>8</v>
      </c>
      <c r="B9" t="s">
        <v>42</v>
      </c>
      <c r="C9">
        <v>2021</v>
      </c>
      <c r="D9" t="s">
        <v>22</v>
      </c>
      <c r="E9" t="s">
        <v>44</v>
      </c>
      <c r="F9" s="11">
        <v>44378</v>
      </c>
      <c r="G9" s="11">
        <v>44403</v>
      </c>
      <c r="H9" t="s">
        <v>14</v>
      </c>
      <c r="I9" s="17">
        <v>150</v>
      </c>
      <c r="J9" s="18">
        <f t="shared" si="0"/>
        <v>168.40909090909091</v>
      </c>
      <c r="K9">
        <v>8</v>
      </c>
      <c r="L9" t="s">
        <v>132</v>
      </c>
    </row>
    <row r="10" spans="1:12" x14ac:dyDescent="0.35">
      <c r="A10">
        <v>9</v>
      </c>
      <c r="B10" t="s">
        <v>41</v>
      </c>
      <c r="C10">
        <v>2021</v>
      </c>
      <c r="D10" t="s">
        <v>166</v>
      </c>
      <c r="E10" t="s">
        <v>44</v>
      </c>
      <c r="F10" s="11">
        <v>44378</v>
      </c>
      <c r="G10" s="11">
        <v>44403</v>
      </c>
      <c r="H10" t="s">
        <v>14</v>
      </c>
      <c r="I10" s="17">
        <v>150</v>
      </c>
      <c r="J10" s="18">
        <f t="shared" si="0"/>
        <v>168.40909090909091</v>
      </c>
      <c r="K10">
        <v>9</v>
      </c>
      <c r="L10" t="s">
        <v>132</v>
      </c>
    </row>
    <row r="11" spans="1:12" x14ac:dyDescent="0.35">
      <c r="A11">
        <v>7</v>
      </c>
      <c r="B11" t="s">
        <v>38</v>
      </c>
      <c r="C11">
        <v>2021</v>
      </c>
      <c r="D11" t="s">
        <v>164</v>
      </c>
      <c r="E11" t="s">
        <v>44</v>
      </c>
      <c r="F11" t="s">
        <v>122</v>
      </c>
      <c r="G11" s="11">
        <v>44407</v>
      </c>
      <c r="H11" s="11">
        <v>44398</v>
      </c>
      <c r="I11" s="18">
        <v>110</v>
      </c>
      <c r="J11" s="18">
        <f t="shared" si="0"/>
        <v>123.49999999999999</v>
      </c>
      <c r="K11">
        <v>7</v>
      </c>
      <c r="L11" t="s">
        <v>134</v>
      </c>
    </row>
    <row r="17" spans="6:7" ht="15.5" x14ac:dyDescent="0.35">
      <c r="F17" s="12"/>
      <c r="G17" s="12"/>
    </row>
    <row r="18" spans="6:7" ht="15.5" x14ac:dyDescent="0.35">
      <c r="F18" s="12"/>
      <c r="G18" s="12"/>
    </row>
  </sheetData>
  <sortState xmlns:xlrd2="http://schemas.microsoft.com/office/spreadsheetml/2017/richdata2" ref="A2:L11">
    <sortCondition ref="C2:C11"/>
    <sortCondition ref="D2:D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DD83-DE39-4841-847F-8F3FB4996AB7}">
  <dimension ref="B1:AG49"/>
  <sheetViews>
    <sheetView topLeftCell="L10" workbookViewId="0">
      <selection activeCell="H17" sqref="H17"/>
    </sheetView>
  </sheetViews>
  <sheetFormatPr defaultRowHeight="14.5" x14ac:dyDescent="0.35"/>
  <cols>
    <col min="1" max="1" width="8.7265625" style="1"/>
    <col min="2" max="2" width="34.54296875" style="1" bestFit="1" customWidth="1"/>
    <col min="3" max="3" width="33.453125" style="1" bestFit="1" customWidth="1"/>
    <col min="4" max="4" width="15.81640625" style="1" bestFit="1" customWidth="1"/>
    <col min="5" max="5" width="8.7265625" style="1"/>
    <col min="6" max="6" width="14.453125" style="1" bestFit="1" customWidth="1"/>
    <col min="7" max="7" width="11.81640625" style="1" bestFit="1" customWidth="1"/>
    <col min="8" max="8" width="20.08984375" style="1" customWidth="1"/>
    <col min="9" max="9" width="23.6328125" style="1" customWidth="1"/>
    <col min="10" max="12" width="8.7265625" style="1"/>
    <col min="13" max="13" width="22.453125" style="1" bestFit="1" customWidth="1"/>
    <col min="14" max="14" width="18.90625" style="1" bestFit="1" customWidth="1"/>
    <col min="15" max="15" width="19.36328125" style="1" bestFit="1" customWidth="1"/>
    <col min="16" max="17" width="22.36328125" style="1" bestFit="1" customWidth="1"/>
    <col min="18" max="18" width="16.90625" style="1" customWidth="1"/>
    <col min="19" max="19" width="8.7265625" style="1"/>
    <col min="20" max="21" width="22.90625" style="1" bestFit="1" customWidth="1"/>
    <col min="22" max="16384" width="8.7265625" style="1"/>
  </cols>
  <sheetData>
    <row r="1" spans="2:33" ht="21" x14ac:dyDescent="0.5">
      <c r="B1" s="21" t="s">
        <v>46</v>
      </c>
      <c r="C1" s="21"/>
      <c r="D1" s="21"/>
      <c r="F1" s="21" t="s">
        <v>47</v>
      </c>
      <c r="G1" s="21"/>
      <c r="H1" s="21"/>
      <c r="I1" s="21"/>
      <c r="J1" s="6"/>
      <c r="K1" s="6"/>
      <c r="M1" s="21" t="s">
        <v>52</v>
      </c>
      <c r="N1" s="21"/>
      <c r="O1" s="21"/>
      <c r="P1" s="21"/>
      <c r="Q1" s="21"/>
      <c r="Z1" s="1" t="s">
        <v>101</v>
      </c>
    </row>
    <row r="2" spans="2:33" x14ac:dyDescent="0.35">
      <c r="B2" s="1" t="s">
        <v>118</v>
      </c>
      <c r="C2" s="1" t="s">
        <v>75</v>
      </c>
      <c r="D2" s="1" t="s">
        <v>76</v>
      </c>
      <c r="H2" s="26" t="s">
        <v>50</v>
      </c>
      <c r="I2" s="26"/>
      <c r="J2" s="9" t="s">
        <v>51</v>
      </c>
      <c r="K2" s="9"/>
      <c r="M2" s="1" t="s">
        <v>53</v>
      </c>
      <c r="N2" s="1">
        <v>455</v>
      </c>
      <c r="O2" s="1">
        <v>570</v>
      </c>
      <c r="Z2" s="25" t="s">
        <v>103</v>
      </c>
      <c r="AA2" s="25"/>
      <c r="AC2" s="25" t="s">
        <v>106</v>
      </c>
      <c r="AD2" s="25"/>
      <c r="AF2" s="25" t="s">
        <v>105</v>
      </c>
      <c r="AG2" s="25"/>
    </row>
    <row r="3" spans="2:33" ht="15" thickBot="1" x14ac:dyDescent="0.4">
      <c r="B3" s="1">
        <v>380</v>
      </c>
      <c r="C3" s="1">
        <v>550</v>
      </c>
      <c r="D3" s="1">
        <f>C3+170</f>
        <v>720</v>
      </c>
      <c r="F3" s="1" t="s">
        <v>48</v>
      </c>
      <c r="G3" s="1" t="s">
        <v>49</v>
      </c>
      <c r="H3" s="8">
        <v>100000</v>
      </c>
      <c r="I3" s="8">
        <v>160000</v>
      </c>
      <c r="J3" s="1">
        <f>H3*2.47</f>
        <v>247000.00000000003</v>
      </c>
      <c r="K3" s="7">
        <f>I3*2.47</f>
        <v>395200.00000000006</v>
      </c>
      <c r="M3" s="1" t="s">
        <v>168</v>
      </c>
      <c r="Z3" s="1" t="s">
        <v>102</v>
      </c>
      <c r="AA3" s="1" t="s">
        <v>104</v>
      </c>
      <c r="AC3" s="7" t="s">
        <v>102</v>
      </c>
      <c r="AD3" s="7" t="s">
        <v>104</v>
      </c>
      <c r="AF3" s="7" t="s">
        <v>102</v>
      </c>
      <c r="AG3" s="7" t="s">
        <v>104</v>
      </c>
    </row>
    <row r="4" spans="2:33" ht="19" thickBot="1" x14ac:dyDescent="0.5">
      <c r="B4" s="7" t="s">
        <v>125</v>
      </c>
      <c r="C4" s="7" t="s">
        <v>126</v>
      </c>
      <c r="D4" s="7" t="s">
        <v>127</v>
      </c>
      <c r="F4" s="1">
        <f>62</f>
        <v>62</v>
      </c>
      <c r="G4" s="1">
        <f>F4/140000</f>
        <v>4.4285714285714284E-4</v>
      </c>
      <c r="H4" s="1">
        <f>H3*G4</f>
        <v>44.285714285714285</v>
      </c>
      <c r="I4" s="1">
        <f>I3*G4</f>
        <v>70.857142857142861</v>
      </c>
      <c r="J4" s="1">
        <f>J3*G4</f>
        <v>109.3857142857143</v>
      </c>
      <c r="K4" s="1">
        <f>K3*G4</f>
        <v>175.01714285714289</v>
      </c>
      <c r="M4" s="22" t="s">
        <v>87</v>
      </c>
      <c r="N4" s="23"/>
      <c r="O4" s="23"/>
      <c r="P4" s="23"/>
      <c r="Q4" s="23"/>
      <c r="R4" s="23"/>
      <c r="S4" s="23"/>
      <c r="T4" s="23"/>
      <c r="U4" s="24"/>
      <c r="Z4" s="1">
        <v>9</v>
      </c>
      <c r="AA4" s="1">
        <f>(Z4/60)*2.2</f>
        <v>0.33</v>
      </c>
      <c r="AC4" s="1">
        <v>12</v>
      </c>
      <c r="AD4" s="7">
        <f>(AC4/60)*2.2</f>
        <v>0.44000000000000006</v>
      </c>
      <c r="AF4" s="1">
        <v>15</v>
      </c>
      <c r="AG4" s="7">
        <f>(AF4/60)*2.2</f>
        <v>0.55000000000000004</v>
      </c>
    </row>
    <row r="5" spans="2:33" x14ac:dyDescent="0.35">
      <c r="B5" s="1">
        <f>(B3/2000)/2.2</f>
        <v>8.6363636363636351E-2</v>
      </c>
      <c r="C5" s="7">
        <f t="shared" ref="C5:D5" si="0">(C3/2000)/2.2</f>
        <v>0.125</v>
      </c>
      <c r="D5" s="7">
        <f t="shared" si="0"/>
        <v>0.16363636363636361</v>
      </c>
      <c r="M5" s="1" t="s">
        <v>57</v>
      </c>
      <c r="N5" s="1" t="s">
        <v>58</v>
      </c>
      <c r="O5" s="1">
        <f>8*2.47</f>
        <v>19.760000000000002</v>
      </c>
    </row>
    <row r="6" spans="2:33" x14ac:dyDescent="0.35">
      <c r="M6" s="1" t="s">
        <v>169</v>
      </c>
      <c r="N6" s="1" t="s">
        <v>54</v>
      </c>
      <c r="O6" s="1" t="s">
        <v>55</v>
      </c>
    </row>
    <row r="7" spans="2:33" x14ac:dyDescent="0.35">
      <c r="B7" s="15" t="s">
        <v>158</v>
      </c>
      <c r="C7" s="15" t="s">
        <v>159</v>
      </c>
      <c r="D7" s="15" t="s">
        <v>160</v>
      </c>
    </row>
    <row r="8" spans="2:33" x14ac:dyDescent="0.35">
      <c r="B8" s="1">
        <f>B5*2.2</f>
        <v>0.18999999999999997</v>
      </c>
      <c r="C8" s="15">
        <f t="shared" ref="C8:D8" si="1">C5*2.2</f>
        <v>0.27500000000000002</v>
      </c>
      <c r="D8" s="15">
        <f t="shared" si="1"/>
        <v>0.36</v>
      </c>
      <c r="M8" s="1" t="s">
        <v>56</v>
      </c>
      <c r="N8" s="1" t="s">
        <v>59</v>
      </c>
      <c r="P8" s="1">
        <f>6.5/2.2</f>
        <v>2.9545454545454541</v>
      </c>
    </row>
    <row r="9" spans="2:33" x14ac:dyDescent="0.35">
      <c r="M9" s="1">
        <f>6.5*16</f>
        <v>104</v>
      </c>
      <c r="N9" s="1">
        <f>104/19.76</f>
        <v>5.2631578947368416</v>
      </c>
      <c r="P9" s="1">
        <f>570/P8</f>
        <v>192.92307692307696</v>
      </c>
    </row>
    <row r="10" spans="2:33" x14ac:dyDescent="0.35">
      <c r="N10" s="1" t="s">
        <v>60</v>
      </c>
    </row>
    <row r="11" spans="2:33" x14ac:dyDescent="0.35">
      <c r="P11" s="1">
        <f>570/6.5</f>
        <v>87.692307692307693</v>
      </c>
    </row>
    <row r="13" spans="2:33" x14ac:dyDescent="0.35">
      <c r="M13" s="1" t="s">
        <v>170</v>
      </c>
      <c r="N13" s="1">
        <f>455/5.263</f>
        <v>86.452593577807335</v>
      </c>
    </row>
    <row r="14" spans="2:33" x14ac:dyDescent="0.35">
      <c r="M14" s="1" t="s">
        <v>171</v>
      </c>
      <c r="N14" s="1">
        <f>N13/2.47</f>
        <v>35.001050031500945</v>
      </c>
      <c r="T14" s="10" t="s">
        <v>69</v>
      </c>
      <c r="U14" s="10" t="s">
        <v>70</v>
      </c>
    </row>
    <row r="16" spans="2:33" x14ac:dyDescent="0.35">
      <c r="B16" s="1" t="s">
        <v>77</v>
      </c>
      <c r="M16" s="1" t="s">
        <v>61</v>
      </c>
      <c r="N16" s="1" t="s">
        <v>62</v>
      </c>
      <c r="O16" s="1" t="s">
        <v>66</v>
      </c>
      <c r="Q16" s="1" t="s">
        <v>63</v>
      </c>
      <c r="R16" s="1" t="s">
        <v>64</v>
      </c>
      <c r="T16" s="1" t="s">
        <v>68</v>
      </c>
      <c r="U16" s="1" t="s">
        <v>67</v>
      </c>
    </row>
    <row r="17" spans="2:21" x14ac:dyDescent="0.35">
      <c r="M17" s="1">
        <v>455</v>
      </c>
      <c r="N17" s="1">
        <f>M17/6.5</f>
        <v>70</v>
      </c>
      <c r="O17" s="1">
        <f>M17/M20</f>
        <v>4.375</v>
      </c>
      <c r="Q17" s="1">
        <v>8</v>
      </c>
      <c r="R17" s="1">
        <f>Q17*2.47</f>
        <v>19.760000000000002</v>
      </c>
      <c r="T17" s="1">
        <f>Q17*O17</f>
        <v>35</v>
      </c>
      <c r="U17" s="1">
        <f>R17*O17</f>
        <v>86.45</v>
      </c>
    </row>
    <row r="18" spans="2:21" x14ac:dyDescent="0.35">
      <c r="B18" s="1" t="s">
        <v>128</v>
      </c>
      <c r="C18" s="1" t="s">
        <v>129</v>
      </c>
    </row>
    <row r="19" spans="2:21" x14ac:dyDescent="0.35">
      <c r="M19" s="1" t="s">
        <v>65</v>
      </c>
      <c r="T19" s="1" t="s">
        <v>71</v>
      </c>
      <c r="U19" s="7" t="s">
        <v>72</v>
      </c>
    </row>
    <row r="20" spans="2:21" x14ac:dyDescent="0.35">
      <c r="M20" s="1">
        <f>6.5*16</f>
        <v>104</v>
      </c>
      <c r="T20" s="1">
        <v>7</v>
      </c>
      <c r="U20" s="1">
        <f>T20*2.47</f>
        <v>17.290000000000003</v>
      </c>
    </row>
    <row r="21" spans="2:21" x14ac:dyDescent="0.35">
      <c r="B21" s="1" t="s">
        <v>78</v>
      </c>
      <c r="C21" s="1" t="s">
        <v>79</v>
      </c>
    </row>
    <row r="22" spans="2:21" x14ac:dyDescent="0.35">
      <c r="B22" s="1">
        <f>(160*100)/46</f>
        <v>347.82608695652175</v>
      </c>
      <c r="T22" s="1" t="s">
        <v>73</v>
      </c>
      <c r="U22" s="1" t="s">
        <v>74</v>
      </c>
    </row>
    <row r="23" spans="2:21" x14ac:dyDescent="0.35">
      <c r="T23" s="1">
        <f>T17+T20</f>
        <v>42</v>
      </c>
      <c r="U23" s="7">
        <f>U17+U20</f>
        <v>103.74000000000001</v>
      </c>
    </row>
    <row r="24" spans="2:21" ht="15" thickBot="1" x14ac:dyDescent="0.4">
      <c r="B24" s="1" t="s">
        <v>130</v>
      </c>
    </row>
    <row r="25" spans="2:21" ht="19" thickBot="1" x14ac:dyDescent="0.5">
      <c r="M25" s="22" t="s">
        <v>88</v>
      </c>
      <c r="N25" s="23"/>
      <c r="O25" s="23"/>
      <c r="P25" s="23"/>
      <c r="Q25" s="23"/>
      <c r="R25" s="23"/>
      <c r="S25" s="23"/>
      <c r="T25" s="23"/>
      <c r="U25" s="24"/>
    </row>
    <row r="26" spans="2:21" x14ac:dyDescent="0.35">
      <c r="M26" s="1" t="s">
        <v>89</v>
      </c>
      <c r="N26" s="1" t="s">
        <v>91</v>
      </c>
      <c r="O26" s="7" t="s">
        <v>91</v>
      </c>
    </row>
    <row r="27" spans="2:21" x14ac:dyDescent="0.35">
      <c r="M27" s="1" t="s">
        <v>90</v>
      </c>
      <c r="N27" s="1" t="s">
        <v>92</v>
      </c>
      <c r="O27" s="1" t="s">
        <v>93</v>
      </c>
    </row>
    <row r="28" spans="2:21" x14ac:dyDescent="0.35">
      <c r="B28" s="1" t="s">
        <v>80</v>
      </c>
      <c r="C28" s="7" t="s">
        <v>80</v>
      </c>
      <c r="D28" s="7" t="s">
        <v>80</v>
      </c>
    </row>
    <row r="29" spans="2:21" x14ac:dyDescent="0.35">
      <c r="B29" s="7">
        <f>(347/2000)*B3</f>
        <v>65.929999999999993</v>
      </c>
      <c r="C29" s="7">
        <f t="shared" ref="C29:D29" si="2">(347/2000)*C3</f>
        <v>95.424999999999997</v>
      </c>
      <c r="D29" s="7">
        <f t="shared" si="2"/>
        <v>124.91999999999999</v>
      </c>
      <c r="M29" s="7" t="s">
        <v>56</v>
      </c>
      <c r="N29" s="7" t="s">
        <v>59</v>
      </c>
      <c r="O29" s="7"/>
      <c r="P29" s="7"/>
      <c r="Q29" s="7"/>
      <c r="R29" s="7"/>
      <c r="S29" s="7"/>
      <c r="T29" s="7"/>
      <c r="U29" s="7"/>
    </row>
    <row r="30" spans="2:21" x14ac:dyDescent="0.35">
      <c r="M30" s="7">
        <f>2.5*128</f>
        <v>320</v>
      </c>
      <c r="N30" s="7">
        <f>M30/14.82</f>
        <v>21.592442645074225</v>
      </c>
      <c r="O30" s="7"/>
      <c r="P30" s="7"/>
      <c r="Q30" s="7"/>
      <c r="R30" s="7"/>
      <c r="S30" s="7"/>
      <c r="T30" s="7"/>
      <c r="U30" s="7"/>
    </row>
    <row r="31" spans="2:21" x14ac:dyDescent="0.35">
      <c r="B31" s="1" t="s">
        <v>81</v>
      </c>
      <c r="C31" s="7" t="s">
        <v>81</v>
      </c>
      <c r="D31" s="7" t="s">
        <v>81</v>
      </c>
      <c r="M31" s="7"/>
      <c r="N31" s="7" t="s">
        <v>94</v>
      </c>
      <c r="O31" s="7"/>
      <c r="P31" s="7"/>
      <c r="Q31" s="7"/>
      <c r="R31" s="7"/>
      <c r="S31" s="7"/>
      <c r="T31" s="7"/>
      <c r="U31" s="7"/>
    </row>
    <row r="32" spans="2:21" x14ac:dyDescent="0.35">
      <c r="B32" s="1">
        <f>B29*2.47</f>
        <v>162.84709999999998</v>
      </c>
      <c r="C32" s="7">
        <f t="shared" ref="C32:D32" si="3">C29*2.47</f>
        <v>235.69975000000002</v>
      </c>
      <c r="D32" s="7">
        <f t="shared" si="3"/>
        <v>308.55239999999998</v>
      </c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35">
      <c r="M33" s="7"/>
      <c r="N33" s="7"/>
      <c r="O33" s="7"/>
      <c r="P33" s="7">
        <f>580/2.5</f>
        <v>232</v>
      </c>
      <c r="Q33" s="7"/>
      <c r="R33" s="7"/>
      <c r="S33" s="7"/>
      <c r="T33" s="7"/>
      <c r="U33" s="7"/>
    </row>
    <row r="34" spans="2:21" x14ac:dyDescent="0.35"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35">
      <c r="M35" s="7"/>
      <c r="N35" s="7"/>
      <c r="O35" s="7"/>
      <c r="P35" s="7"/>
      <c r="Q35" s="7"/>
      <c r="R35" s="7"/>
      <c r="S35" s="7"/>
      <c r="T35" s="10" t="s">
        <v>69</v>
      </c>
      <c r="U35" s="10" t="s">
        <v>70</v>
      </c>
    </row>
    <row r="36" spans="2:21" x14ac:dyDescent="0.35"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5">
      <c r="M37" s="7" t="s">
        <v>95</v>
      </c>
      <c r="N37" s="7" t="s">
        <v>96</v>
      </c>
      <c r="O37" s="7" t="s">
        <v>97</v>
      </c>
      <c r="P37" s="7"/>
      <c r="Q37" s="7" t="s">
        <v>98</v>
      </c>
      <c r="R37" s="7" t="s">
        <v>64</v>
      </c>
      <c r="S37" s="7"/>
      <c r="T37" s="7" t="s">
        <v>99</v>
      </c>
      <c r="U37" s="7" t="s">
        <v>100</v>
      </c>
    </row>
    <row r="38" spans="2:21" x14ac:dyDescent="0.35">
      <c r="B38" s="10" t="s">
        <v>112</v>
      </c>
      <c r="M38" s="7">
        <v>580</v>
      </c>
      <c r="N38" s="7">
        <f>580/2.5</f>
        <v>232</v>
      </c>
      <c r="O38" s="7">
        <f>N38/128</f>
        <v>1.8125</v>
      </c>
      <c r="P38" s="7"/>
      <c r="Q38" s="7">
        <v>6</v>
      </c>
      <c r="R38" s="7">
        <f>Q38*2.47</f>
        <v>14.82</v>
      </c>
      <c r="S38" s="7"/>
      <c r="T38" s="7">
        <f>Q38*O38</f>
        <v>10.875</v>
      </c>
      <c r="U38" s="7">
        <f>R38*O38</f>
        <v>26.861250000000002</v>
      </c>
    </row>
    <row r="39" spans="2:21" x14ac:dyDescent="0.35">
      <c r="B39" s="1" t="s">
        <v>113</v>
      </c>
      <c r="C39" s="1" t="s">
        <v>135</v>
      </c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35">
      <c r="M40" s="7"/>
      <c r="N40" s="20" t="s">
        <v>180</v>
      </c>
      <c r="O40" s="7"/>
      <c r="P40" s="7"/>
      <c r="Q40" s="7"/>
      <c r="R40" s="7"/>
      <c r="S40" s="7"/>
      <c r="T40" s="7" t="s">
        <v>71</v>
      </c>
      <c r="U40" s="7" t="s">
        <v>72</v>
      </c>
    </row>
    <row r="41" spans="2:21" x14ac:dyDescent="0.35">
      <c r="B41" s="1" t="s">
        <v>114</v>
      </c>
      <c r="C41" s="1" t="s">
        <v>115</v>
      </c>
      <c r="M41" s="7"/>
      <c r="N41" s="7">
        <f>N38/3.785</f>
        <v>61.294583883751649</v>
      </c>
      <c r="O41" s="7"/>
      <c r="P41" s="7"/>
      <c r="Q41" s="7"/>
      <c r="R41" s="7"/>
      <c r="S41" s="7"/>
      <c r="T41" s="7">
        <v>7</v>
      </c>
      <c r="U41" s="7">
        <f>T41*2.47</f>
        <v>17.290000000000003</v>
      </c>
    </row>
    <row r="42" spans="2:21" x14ac:dyDescent="0.35">
      <c r="B42" s="1">
        <f>1.5/150</f>
        <v>0.01</v>
      </c>
      <c r="C42" s="1">
        <f>B42*43560</f>
        <v>435.6</v>
      </c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35">
      <c r="M43" s="7"/>
      <c r="N43" s="7"/>
      <c r="O43" s="7"/>
      <c r="P43" s="7"/>
      <c r="Q43" s="7"/>
      <c r="R43" s="7"/>
      <c r="S43" s="7"/>
      <c r="T43" s="7" t="s">
        <v>73</v>
      </c>
      <c r="U43" s="7" t="s">
        <v>74</v>
      </c>
    </row>
    <row r="44" spans="2:21" x14ac:dyDescent="0.35">
      <c r="B44" s="1" t="s">
        <v>116</v>
      </c>
      <c r="C44" s="1" t="s">
        <v>117</v>
      </c>
      <c r="M44" s="7"/>
      <c r="N44" s="7"/>
      <c r="O44" s="7"/>
      <c r="P44" s="7"/>
      <c r="Q44" s="7"/>
      <c r="R44" s="7"/>
      <c r="S44" s="7"/>
      <c r="T44" s="7">
        <f>T38+T41</f>
        <v>17.875</v>
      </c>
      <c r="U44" s="7">
        <f>U38+U41</f>
        <v>44.151250000000005</v>
      </c>
    </row>
    <row r="45" spans="2:21" x14ac:dyDescent="0.35">
      <c r="B45" s="1">
        <f>B42*0.46</f>
        <v>4.5999999999999999E-3</v>
      </c>
      <c r="C45" s="7">
        <f>C42*0.46</f>
        <v>200.37600000000003</v>
      </c>
    </row>
    <row r="48" spans="2:21" x14ac:dyDescent="0.35">
      <c r="B48" s="14" t="s">
        <v>119</v>
      </c>
      <c r="C48"/>
      <c r="D48"/>
      <c r="E48"/>
      <c r="F48"/>
      <c r="G48"/>
      <c r="H48"/>
      <c r="I48"/>
      <c r="J48"/>
      <c r="K48"/>
    </row>
    <row r="49" spans="2:11" x14ac:dyDescent="0.35">
      <c r="B49" t="s">
        <v>120</v>
      </c>
      <c r="C49"/>
      <c r="D49"/>
      <c r="E49"/>
      <c r="F49"/>
      <c r="G49"/>
      <c r="H49"/>
      <c r="I49"/>
      <c r="J49"/>
      <c r="K49"/>
    </row>
  </sheetData>
  <mergeCells count="9">
    <mergeCell ref="Z2:AA2"/>
    <mergeCell ref="AC2:AD2"/>
    <mergeCell ref="AF2:AG2"/>
    <mergeCell ref="H2:I2"/>
    <mergeCell ref="F1:I1"/>
    <mergeCell ref="M1:Q1"/>
    <mergeCell ref="B1:D1"/>
    <mergeCell ref="M4:U4"/>
    <mergeCell ref="M25:U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81"/>
  <sheetViews>
    <sheetView topLeftCell="AS242" zoomScale="88" zoomScaleNormal="145" workbookViewId="0">
      <selection activeCell="BF1" sqref="BF1:BF281"/>
    </sheetView>
  </sheetViews>
  <sheetFormatPr defaultRowHeight="14.5" x14ac:dyDescent="0.35"/>
  <sheetData>
    <row r="1" spans="1:58" x14ac:dyDescent="0.35">
      <c r="A1" s="16" t="s">
        <v>0</v>
      </c>
      <c r="B1" s="16" t="s">
        <v>1</v>
      </c>
      <c r="C1" s="16" t="s">
        <v>2</v>
      </c>
      <c r="D1" s="16" t="s">
        <v>162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121</v>
      </c>
      <c r="L1" s="16" t="s">
        <v>123</v>
      </c>
      <c r="M1" s="16" t="s">
        <v>124</v>
      </c>
      <c r="N1" s="16" t="s">
        <v>107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154</v>
      </c>
      <c r="U1" s="16" t="s">
        <v>82</v>
      </c>
      <c r="V1" s="16" t="s">
        <v>155</v>
      </c>
      <c r="W1" s="16" t="s">
        <v>156</v>
      </c>
      <c r="X1" s="16" t="s">
        <v>157</v>
      </c>
      <c r="Y1" s="16" t="s">
        <v>83</v>
      </c>
      <c r="Z1" s="16" t="s">
        <v>84</v>
      </c>
      <c r="AA1" s="16" t="s">
        <v>85</v>
      </c>
      <c r="AB1" s="16" t="s">
        <v>161</v>
      </c>
      <c r="AC1" s="16" t="s">
        <v>86</v>
      </c>
      <c r="AD1" s="16" t="s">
        <v>136</v>
      </c>
      <c r="AE1" s="16" t="s">
        <v>137</v>
      </c>
      <c r="AF1" s="16" t="s">
        <v>138</v>
      </c>
      <c r="AG1" s="16" t="s">
        <v>139</v>
      </c>
      <c r="AH1" s="16" t="s">
        <v>140</v>
      </c>
      <c r="AI1" s="16" t="s">
        <v>141</v>
      </c>
      <c r="AJ1" s="16" t="s">
        <v>142</v>
      </c>
      <c r="AK1" s="16" t="s">
        <v>143</v>
      </c>
      <c r="AL1" s="16" t="s">
        <v>144</v>
      </c>
      <c r="AM1" s="16" t="s">
        <v>145</v>
      </c>
      <c r="AN1" s="16" t="s">
        <v>146</v>
      </c>
      <c r="AO1" s="16" t="s">
        <v>147</v>
      </c>
      <c r="AP1" s="16" t="s">
        <v>148</v>
      </c>
      <c r="AQ1" s="16" t="s">
        <v>149</v>
      </c>
      <c r="AR1" s="16" t="s">
        <v>150</v>
      </c>
      <c r="AS1" s="16" t="s">
        <v>151</v>
      </c>
      <c r="AT1" s="16" t="s">
        <v>152</v>
      </c>
      <c r="AU1" s="16" t="s">
        <v>153</v>
      </c>
      <c r="BF1" s="16" t="s">
        <v>31</v>
      </c>
    </row>
    <row r="2" spans="1:58" x14ac:dyDescent="0.35">
      <c r="A2" s="16" t="s">
        <v>20</v>
      </c>
      <c r="B2" s="16">
        <v>2020</v>
      </c>
      <c r="C2" s="16">
        <v>1</v>
      </c>
      <c r="D2" s="16" t="s">
        <v>17</v>
      </c>
      <c r="E2" s="16">
        <v>101</v>
      </c>
      <c r="F2" s="16">
        <v>1</v>
      </c>
      <c r="G2" s="16">
        <v>10</v>
      </c>
      <c r="H2" s="16">
        <v>100</v>
      </c>
      <c r="I2" s="16" t="s">
        <v>17</v>
      </c>
      <c r="J2" s="16" t="s">
        <v>29</v>
      </c>
      <c r="K2" s="16">
        <v>150</v>
      </c>
      <c r="L2" s="16">
        <f t="shared" ref="L2:L65" si="0">IF(I2="Y",(K2*100)/46,".")</f>
        <v>326.08695652173913</v>
      </c>
      <c r="M2" s="16">
        <f t="shared" ref="M2:M65" si="1">IF(I2="Y",(L2/2.2)*2.47,".")</f>
        <v>366.10671936758894</v>
      </c>
      <c r="N2" s="16" t="s">
        <v>14</v>
      </c>
      <c r="O2" s="16">
        <v>8.5308056872037916</v>
      </c>
      <c r="P2" s="16">
        <v>3</v>
      </c>
      <c r="Q2" s="16">
        <v>8.5308056872037916</v>
      </c>
      <c r="R2" s="16">
        <v>75.489730344827606</v>
      </c>
      <c r="S2" s="16">
        <f t="shared" ref="S2:S33" si="2">R2*67.25</f>
        <v>5076.6843656896563</v>
      </c>
      <c r="T2" s="16">
        <f t="shared" ref="T2:T65" si="3">IF(H2=100,44.29,70.86)</f>
        <v>44.29</v>
      </c>
      <c r="U2" s="16">
        <f t="shared" ref="U2:U65" si="4">IF(H2=100,109.39,175.02)</f>
        <v>109.39</v>
      </c>
      <c r="V2" s="16">
        <f t="shared" ref="V2:V65" si="5">IF($I2="Y",$L2*0.19,0)</f>
        <v>61.956521739130437</v>
      </c>
      <c r="W2" s="16">
        <f t="shared" ref="W2:W65" si="6">IF($I2="Y",$L2*0.275,0)</f>
        <v>89.673913043478265</v>
      </c>
      <c r="X2" s="16">
        <f t="shared" ref="X2:X65" si="7">IF($I2="Y",$L2*0.36,0)</f>
        <v>117.39130434782608</v>
      </c>
      <c r="Y2" s="16">
        <f t="shared" ref="Y2:Y65" si="8">IF(I2="Y",M2*0.086,0)</f>
        <v>31.485177865612645</v>
      </c>
      <c r="Z2" s="16">
        <f t="shared" ref="Z2:Z65" si="9">IF(I2="Y",M2*0.125,0)</f>
        <v>45.763339920948617</v>
      </c>
      <c r="AA2" s="16">
        <f t="shared" ref="AA2:AA65" si="10">IF(I2="Y",M2*0.164,0)</f>
        <v>60.041501976284586</v>
      </c>
      <c r="AB2">
        <f t="shared" ref="AB2:AB65" si="11">IF(J2="Endura_R3",50.846,IF(J2="Cobra_V5",17.875,IF((AND(J2="Endura_Sporecaster",N2="Y")),50.846,0)))</f>
        <v>50.845999999999997</v>
      </c>
      <c r="AC2">
        <f t="shared" ref="AC2:AC65" si="12">IF(J2="Endura_R3",125.59,IF(J2="Cobra_V5",44.15,IF((AND(J2="Endura_Sporecaster",N2="Y")),125.59,0)))</f>
        <v>125.59</v>
      </c>
      <c r="AD2">
        <f t="shared" ref="AD2:AD65" si="13">SUM(U2,Y2,AC2)</f>
        <v>266.46517786561265</v>
      </c>
      <c r="AE2">
        <f t="shared" ref="AE2:AE65" si="14">SUM(U2,Z2,AC2)</f>
        <v>280.74333992094864</v>
      </c>
      <c r="AF2">
        <f t="shared" ref="AF2:AF65" si="15">SUM(U2,AA2,AC2)</f>
        <v>295.02150197628458</v>
      </c>
      <c r="AG2">
        <f t="shared" ref="AG2:AG65" si="16">$R2*9</f>
        <v>679.4075731034485</v>
      </c>
      <c r="AH2">
        <f t="shared" ref="AH2:AH65" si="17">$R2*12</f>
        <v>905.87676413793133</v>
      </c>
      <c r="AI2">
        <f t="shared" ref="AI2:AI65" si="18">$R2*15</f>
        <v>1132.3459551724141</v>
      </c>
      <c r="AJ2">
        <f t="shared" ref="AJ2:AJ65" si="19">$S2*0.33</f>
        <v>1675.3058406775867</v>
      </c>
      <c r="AK2">
        <f t="shared" ref="AK2:AK65" si="20">$S2*0.44</f>
        <v>2233.741120903449</v>
      </c>
      <c r="AL2">
        <f t="shared" ref="AL2:AL65" si="21">$S2*0.55</f>
        <v>2792.1764011293112</v>
      </c>
      <c r="AM2">
        <f t="shared" ref="AM2:AM65" si="22">$AJ2-AD2</f>
        <v>1408.8406628119742</v>
      </c>
      <c r="AN2">
        <f t="shared" ref="AN2:AN65" si="23">$AJ2-AE2</f>
        <v>1394.5625007566382</v>
      </c>
      <c r="AO2">
        <f t="shared" ref="AO2:AO65" si="24">$AJ2-AF2</f>
        <v>1380.2843387013022</v>
      </c>
      <c r="AP2">
        <f t="shared" ref="AP2:AP65" si="25">$AK2-AD2</f>
        <v>1967.2759430378364</v>
      </c>
      <c r="AQ2">
        <f t="shared" ref="AQ2:AQ65" si="26">$AK2-AE2</f>
        <v>1952.9977809825004</v>
      </c>
      <c r="AR2">
        <f t="shared" ref="AR2:AR65" si="27">$AK2-AF2</f>
        <v>1938.7196189271644</v>
      </c>
      <c r="AS2">
        <f t="shared" ref="AS2:AS65" si="28">$AL2-AD2</f>
        <v>2525.7112232636987</v>
      </c>
      <c r="AT2">
        <f t="shared" ref="AT2:AT65" si="29">$AL2-AE2</f>
        <v>2511.4330612083627</v>
      </c>
      <c r="AU2">
        <f t="shared" ref="AU2:AU65" si="30">$AL2-AF2</f>
        <v>2497.1548991530267</v>
      </c>
      <c r="BF2" t="str">
        <f>_xlfn.CONCAT(A2," ",B2," ",C2," ",D2," ",F2," ",G2," ",H2," ",I2," ",J2," ",O2," ",P2," ",Q2," ",R2," ",S2," ",AM2," ",AN2," ",AO2," ",AP2," ",AQ2," ",AR2," ",AS2," ",AT2," ",AU2)</f>
        <v>Hancock 2020 1 Y 1 10 100 Y Endura_R3 8.53080568720379 3 8.53080568720379 75.4897303448276 5076.68436568966 1408.84066281197 1394.56250075664 1380.2843387013 1967.27594303784 1952.9977809825 1938.71961892716 2525.7112232637 2511.43306120836 2497.15489915303</v>
      </c>
    </row>
    <row r="3" spans="1:58" x14ac:dyDescent="0.35">
      <c r="A3" s="16" t="s">
        <v>20</v>
      </c>
      <c r="B3" s="16">
        <v>2020</v>
      </c>
      <c r="C3" s="16">
        <v>1</v>
      </c>
      <c r="D3" s="16" t="s">
        <v>17</v>
      </c>
      <c r="E3" s="16">
        <v>102</v>
      </c>
      <c r="F3" s="16">
        <v>1</v>
      </c>
      <c r="G3" s="16">
        <v>13</v>
      </c>
      <c r="H3" s="16">
        <v>160</v>
      </c>
      <c r="I3" s="16" t="s">
        <v>17</v>
      </c>
      <c r="J3" s="16" t="s">
        <v>27</v>
      </c>
      <c r="K3" s="16">
        <v>150</v>
      </c>
      <c r="L3" s="16">
        <f t="shared" si="0"/>
        <v>326.08695652173913</v>
      </c>
      <c r="M3" s="16">
        <f t="shared" si="1"/>
        <v>366.10671936758894</v>
      </c>
      <c r="N3" s="16" t="s">
        <v>14</v>
      </c>
      <c r="O3" s="16">
        <v>31.952662721893493</v>
      </c>
      <c r="P3" s="16">
        <v>2.8666666666666667</v>
      </c>
      <c r="Q3" s="16">
        <v>30.532544378698226</v>
      </c>
      <c r="R3" s="16">
        <v>64.461456551724126</v>
      </c>
      <c r="S3" s="16">
        <f t="shared" si="2"/>
        <v>4335.0329531034477</v>
      </c>
      <c r="T3" s="16">
        <f t="shared" si="3"/>
        <v>70.86</v>
      </c>
      <c r="U3" s="16">
        <f t="shared" si="4"/>
        <v>175.02</v>
      </c>
      <c r="V3" s="16">
        <f t="shared" si="5"/>
        <v>61.956521739130437</v>
      </c>
      <c r="W3" s="16">
        <f t="shared" si="6"/>
        <v>89.673913043478265</v>
      </c>
      <c r="X3" s="16">
        <f t="shared" si="7"/>
        <v>117.39130434782608</v>
      </c>
      <c r="Y3" s="16">
        <f t="shared" si="8"/>
        <v>31.485177865612645</v>
      </c>
      <c r="Z3" s="16">
        <f t="shared" si="9"/>
        <v>45.763339920948617</v>
      </c>
      <c r="AA3" s="16">
        <f t="shared" si="10"/>
        <v>60.041501976284586</v>
      </c>
      <c r="AB3">
        <f t="shared" si="11"/>
        <v>0</v>
      </c>
      <c r="AC3">
        <f t="shared" si="12"/>
        <v>0</v>
      </c>
      <c r="AD3">
        <f t="shared" si="13"/>
        <v>206.50517786561267</v>
      </c>
      <c r="AE3">
        <f t="shared" si="14"/>
        <v>220.78333992094863</v>
      </c>
      <c r="AF3">
        <f t="shared" si="15"/>
        <v>235.0615019762846</v>
      </c>
      <c r="AG3">
        <f t="shared" si="16"/>
        <v>580.15310896551716</v>
      </c>
      <c r="AH3">
        <f t="shared" si="17"/>
        <v>773.53747862068951</v>
      </c>
      <c r="AI3">
        <f t="shared" si="18"/>
        <v>966.92184827586186</v>
      </c>
      <c r="AJ3">
        <f t="shared" si="19"/>
        <v>1430.5608745241377</v>
      </c>
      <c r="AK3">
        <f t="shared" si="20"/>
        <v>1907.414499365517</v>
      </c>
      <c r="AL3">
        <f t="shared" si="21"/>
        <v>2384.2681242068966</v>
      </c>
      <c r="AM3">
        <f t="shared" si="22"/>
        <v>1224.055696658525</v>
      </c>
      <c r="AN3">
        <f t="shared" si="23"/>
        <v>1209.777534603189</v>
      </c>
      <c r="AO3">
        <f t="shared" si="24"/>
        <v>1195.499372547853</v>
      </c>
      <c r="AP3">
        <f t="shared" si="25"/>
        <v>1700.9093214999043</v>
      </c>
      <c r="AQ3">
        <f t="shared" si="26"/>
        <v>1686.6311594445683</v>
      </c>
      <c r="AR3">
        <f t="shared" si="27"/>
        <v>1672.3529973892323</v>
      </c>
      <c r="AS3">
        <f t="shared" si="28"/>
        <v>2177.7629463412841</v>
      </c>
      <c r="AT3">
        <f t="shared" si="29"/>
        <v>2163.4847842859481</v>
      </c>
      <c r="AU3">
        <f t="shared" si="30"/>
        <v>2149.2066222306121</v>
      </c>
      <c r="BF3" t="str">
        <f t="shared" ref="BF3:BF66" si="31">_xlfn.CONCAT(A3," ",B3," ",C3," ",D3," ",F3," ",G3," ",H3," ",I3," ",J3," ",O3," ",P3," ",Q3," ",R3," ",S3," ",AM3," ",AN3," ",AO3," ",AP3," ",AQ3," ",AR3," ",AS3," ",AT3," ",AU3)</f>
        <v>Hancock 2020 1 Y 1 13 160 Y Non-Treated 31.9526627218935 2.86666666666667 30.5325443786982 64.4614565517241 4335.03295310345 1224.05569665852 1209.77753460319 1195.49937254785 1700.9093214999 1686.63115944457 1672.35299738923 2177.76294634128 2163.48478428595 2149.20662223061</v>
      </c>
    </row>
    <row r="4" spans="1:58" x14ac:dyDescent="0.35">
      <c r="A4" s="16" t="s">
        <v>20</v>
      </c>
      <c r="B4" s="16">
        <v>2020</v>
      </c>
      <c r="C4" s="16">
        <v>1</v>
      </c>
      <c r="D4" s="16" t="s">
        <v>17</v>
      </c>
      <c r="E4" s="16">
        <v>103</v>
      </c>
      <c r="F4" s="16">
        <v>1</v>
      </c>
      <c r="G4" s="16">
        <v>9</v>
      </c>
      <c r="H4" s="16">
        <v>100</v>
      </c>
      <c r="I4" s="16" t="s">
        <v>17</v>
      </c>
      <c r="J4" s="16" t="s">
        <v>27</v>
      </c>
      <c r="K4" s="16">
        <v>150</v>
      </c>
      <c r="L4" s="16">
        <f t="shared" si="0"/>
        <v>326.08695652173913</v>
      </c>
      <c r="M4" s="16">
        <f t="shared" si="1"/>
        <v>366.10671936758894</v>
      </c>
      <c r="N4" s="16" t="s">
        <v>14</v>
      </c>
      <c r="O4" s="16">
        <v>22.916666666666664</v>
      </c>
      <c r="P4" s="16">
        <v>2.5499999999999998</v>
      </c>
      <c r="Q4" s="16">
        <v>19.479166666666664</v>
      </c>
      <c r="R4" s="16">
        <v>68.645803448275871</v>
      </c>
      <c r="S4" s="16">
        <f t="shared" si="2"/>
        <v>4616.4302818965525</v>
      </c>
      <c r="T4" s="16">
        <f t="shared" si="3"/>
        <v>44.29</v>
      </c>
      <c r="U4" s="16">
        <f t="shared" si="4"/>
        <v>109.39</v>
      </c>
      <c r="V4" s="16">
        <f t="shared" si="5"/>
        <v>61.956521739130437</v>
      </c>
      <c r="W4" s="16">
        <f t="shared" si="6"/>
        <v>89.673913043478265</v>
      </c>
      <c r="X4" s="16">
        <f t="shared" si="7"/>
        <v>117.39130434782608</v>
      </c>
      <c r="Y4" s="16">
        <f t="shared" si="8"/>
        <v>31.485177865612645</v>
      </c>
      <c r="Z4" s="16">
        <f t="shared" si="9"/>
        <v>45.763339920948617</v>
      </c>
      <c r="AA4" s="16">
        <f t="shared" si="10"/>
        <v>60.041501976284586</v>
      </c>
      <c r="AB4">
        <f t="shared" si="11"/>
        <v>0</v>
      </c>
      <c r="AC4">
        <f t="shared" si="12"/>
        <v>0</v>
      </c>
      <c r="AD4">
        <f t="shared" si="13"/>
        <v>140.87517786561264</v>
      </c>
      <c r="AE4">
        <f t="shared" si="14"/>
        <v>155.15333992094861</v>
      </c>
      <c r="AF4">
        <f t="shared" si="15"/>
        <v>169.43150197628458</v>
      </c>
      <c r="AG4">
        <f t="shared" si="16"/>
        <v>617.81223103448281</v>
      </c>
      <c r="AH4">
        <f t="shared" si="17"/>
        <v>823.74964137931045</v>
      </c>
      <c r="AI4">
        <f t="shared" si="18"/>
        <v>1029.687051724138</v>
      </c>
      <c r="AJ4">
        <f t="shared" si="19"/>
        <v>1523.4219930258623</v>
      </c>
      <c r="AK4">
        <f t="shared" si="20"/>
        <v>2031.2293240344832</v>
      </c>
      <c r="AL4">
        <f t="shared" si="21"/>
        <v>2539.036655043104</v>
      </c>
      <c r="AM4">
        <f t="shared" si="22"/>
        <v>1382.5468151602497</v>
      </c>
      <c r="AN4">
        <f t="shared" si="23"/>
        <v>1368.2686531049137</v>
      </c>
      <c r="AO4">
        <f t="shared" si="24"/>
        <v>1353.9904910495777</v>
      </c>
      <c r="AP4">
        <f t="shared" si="25"/>
        <v>1890.3541461688706</v>
      </c>
      <c r="AQ4">
        <f t="shared" si="26"/>
        <v>1876.0759841135346</v>
      </c>
      <c r="AR4">
        <f t="shared" si="27"/>
        <v>1861.7978220581986</v>
      </c>
      <c r="AS4">
        <f t="shared" si="28"/>
        <v>2398.1614771774912</v>
      </c>
      <c r="AT4">
        <f t="shared" si="29"/>
        <v>2383.8833151221552</v>
      </c>
      <c r="AU4">
        <f t="shared" si="30"/>
        <v>2369.6051530668196</v>
      </c>
      <c r="BF4" t="str">
        <f t="shared" si="31"/>
        <v>Hancock 2020 1 Y 1 9 100 Y Non-Treated 22.9166666666667 2.55 19.4791666666667 68.6458034482759 4616.43028189655 1382.54681516025 1368.26865310491 1353.99049104958 1890.35414616887 1876.07598411353 1861.7978220582 2398.16147717749 2383.88331512216 2369.60515306682</v>
      </c>
    </row>
    <row r="5" spans="1:58" x14ac:dyDescent="0.35">
      <c r="A5" s="16" t="s">
        <v>20</v>
      </c>
      <c r="B5" s="16">
        <v>2020</v>
      </c>
      <c r="C5" s="16">
        <v>1</v>
      </c>
      <c r="D5" s="16" t="s">
        <v>17</v>
      </c>
      <c r="E5" s="16">
        <v>104</v>
      </c>
      <c r="F5" s="16">
        <v>1</v>
      </c>
      <c r="G5" s="16">
        <v>6</v>
      </c>
      <c r="H5" s="16">
        <v>160</v>
      </c>
      <c r="I5" s="16" t="s">
        <v>16</v>
      </c>
      <c r="J5" s="16" t="s">
        <v>29</v>
      </c>
      <c r="K5" s="16" t="s">
        <v>14</v>
      </c>
      <c r="L5" s="16" t="str">
        <f t="shared" si="0"/>
        <v>.</v>
      </c>
      <c r="M5" s="16" t="str">
        <f t="shared" si="1"/>
        <v>.</v>
      </c>
      <c r="N5" s="16" t="s">
        <v>14</v>
      </c>
      <c r="O5" s="16">
        <v>16.719242902208201</v>
      </c>
      <c r="P5" s="16">
        <v>2.6428571428571428</v>
      </c>
      <c r="Q5" s="16">
        <v>14.728856842421511</v>
      </c>
      <c r="R5" s="16">
        <v>70.685613103448276</v>
      </c>
      <c r="S5" s="16">
        <f t="shared" si="2"/>
        <v>4753.6074812068964</v>
      </c>
      <c r="T5" s="16">
        <f t="shared" si="3"/>
        <v>70.86</v>
      </c>
      <c r="U5" s="16">
        <f t="shared" si="4"/>
        <v>175.02</v>
      </c>
      <c r="V5" s="16">
        <f t="shared" si="5"/>
        <v>0</v>
      </c>
      <c r="W5" s="16">
        <f t="shared" si="6"/>
        <v>0</v>
      </c>
      <c r="X5" s="16">
        <f t="shared" si="7"/>
        <v>0</v>
      </c>
      <c r="Y5" s="16">
        <f t="shared" si="8"/>
        <v>0</v>
      </c>
      <c r="Z5" s="16">
        <f t="shared" si="9"/>
        <v>0</v>
      </c>
      <c r="AA5" s="16">
        <f t="shared" si="10"/>
        <v>0</v>
      </c>
      <c r="AB5">
        <f t="shared" si="11"/>
        <v>50.845999999999997</v>
      </c>
      <c r="AC5">
        <f t="shared" si="12"/>
        <v>125.59</v>
      </c>
      <c r="AD5">
        <f t="shared" si="13"/>
        <v>300.61</v>
      </c>
      <c r="AE5">
        <f t="shared" si="14"/>
        <v>300.61</v>
      </c>
      <c r="AF5">
        <f t="shared" si="15"/>
        <v>300.61</v>
      </c>
      <c r="AG5">
        <f t="shared" si="16"/>
        <v>636.17051793103451</v>
      </c>
      <c r="AH5">
        <f t="shared" si="17"/>
        <v>848.22735724137931</v>
      </c>
      <c r="AI5">
        <f t="shared" si="18"/>
        <v>1060.2841965517241</v>
      </c>
      <c r="AJ5">
        <f t="shared" si="19"/>
        <v>1568.6904687982758</v>
      </c>
      <c r="AK5">
        <f t="shared" si="20"/>
        <v>2091.5872917310344</v>
      </c>
      <c r="AL5">
        <f t="shared" si="21"/>
        <v>2614.4841146637932</v>
      </c>
      <c r="AM5">
        <f t="shared" si="22"/>
        <v>1268.0804687982759</v>
      </c>
      <c r="AN5">
        <f t="shared" si="23"/>
        <v>1268.0804687982759</v>
      </c>
      <c r="AO5">
        <f t="shared" si="24"/>
        <v>1268.0804687982759</v>
      </c>
      <c r="AP5">
        <f t="shared" si="25"/>
        <v>1790.9772917310343</v>
      </c>
      <c r="AQ5">
        <f t="shared" si="26"/>
        <v>1790.9772917310343</v>
      </c>
      <c r="AR5">
        <f t="shared" si="27"/>
        <v>1790.9772917310343</v>
      </c>
      <c r="AS5">
        <f t="shared" si="28"/>
        <v>2313.8741146637931</v>
      </c>
      <c r="AT5">
        <f t="shared" si="29"/>
        <v>2313.8741146637931</v>
      </c>
      <c r="AU5">
        <f t="shared" si="30"/>
        <v>2313.8741146637931</v>
      </c>
      <c r="BF5" t="str">
        <f t="shared" si="31"/>
        <v>Hancock 2020 1 Y 1 6 160 N Endura_R3 16.7192429022082 2.64285714285714 14.7288568424215 70.6856131034483 4753.6074812069 1268.08046879828 1268.08046879828 1268.08046879828 1790.97729173103 1790.97729173103 1790.97729173103 2313.87411466379 2313.87411466379 2313.87411466379</v>
      </c>
    </row>
    <row r="6" spans="1:58" x14ac:dyDescent="0.35">
      <c r="A6" s="16" t="s">
        <v>20</v>
      </c>
      <c r="B6" s="16">
        <v>2020</v>
      </c>
      <c r="C6" s="16">
        <v>1</v>
      </c>
      <c r="D6" s="16" t="s">
        <v>17</v>
      </c>
      <c r="E6" s="16">
        <v>105</v>
      </c>
      <c r="F6" s="16">
        <v>1</v>
      </c>
      <c r="G6" s="16">
        <v>5</v>
      </c>
      <c r="H6" s="16">
        <v>160</v>
      </c>
      <c r="I6" s="16" t="s">
        <v>16</v>
      </c>
      <c r="J6" s="16" t="s">
        <v>27</v>
      </c>
      <c r="K6" s="16" t="s">
        <v>14</v>
      </c>
      <c r="L6" s="16" t="str">
        <f t="shared" si="0"/>
        <v>.</v>
      </c>
      <c r="M6" s="16" t="str">
        <f t="shared" si="1"/>
        <v>.</v>
      </c>
      <c r="N6" s="16" t="s">
        <v>14</v>
      </c>
      <c r="O6" s="16">
        <v>44.551282051282051</v>
      </c>
      <c r="P6" s="16">
        <v>2.9</v>
      </c>
      <c r="Q6" s="16">
        <v>43.066239316239319</v>
      </c>
      <c r="R6" s="16">
        <v>62.148937931034467</v>
      </c>
      <c r="S6" s="16">
        <f t="shared" si="2"/>
        <v>4179.5160758620677</v>
      </c>
      <c r="T6" s="16">
        <f t="shared" si="3"/>
        <v>70.86</v>
      </c>
      <c r="U6" s="16">
        <f t="shared" si="4"/>
        <v>175.02</v>
      </c>
      <c r="V6" s="16">
        <f t="shared" si="5"/>
        <v>0</v>
      </c>
      <c r="W6" s="16">
        <f t="shared" si="6"/>
        <v>0</v>
      </c>
      <c r="X6" s="16">
        <f t="shared" si="7"/>
        <v>0</v>
      </c>
      <c r="Y6" s="16">
        <f t="shared" si="8"/>
        <v>0</v>
      </c>
      <c r="Z6" s="16">
        <f t="shared" si="9"/>
        <v>0</v>
      </c>
      <c r="AA6" s="16">
        <f t="shared" si="10"/>
        <v>0</v>
      </c>
      <c r="AB6">
        <f t="shared" si="11"/>
        <v>0</v>
      </c>
      <c r="AC6">
        <f t="shared" si="12"/>
        <v>0</v>
      </c>
      <c r="AD6">
        <f t="shared" si="13"/>
        <v>175.02</v>
      </c>
      <c r="AE6">
        <f t="shared" si="14"/>
        <v>175.02</v>
      </c>
      <c r="AF6">
        <f t="shared" si="15"/>
        <v>175.02</v>
      </c>
      <c r="AG6">
        <f t="shared" si="16"/>
        <v>559.34044137931016</v>
      </c>
      <c r="AH6">
        <f t="shared" si="17"/>
        <v>745.78725517241355</v>
      </c>
      <c r="AI6">
        <f t="shared" si="18"/>
        <v>932.23406896551705</v>
      </c>
      <c r="AJ6">
        <f t="shared" si="19"/>
        <v>1379.2403050344824</v>
      </c>
      <c r="AK6">
        <f t="shared" si="20"/>
        <v>1838.9870733793098</v>
      </c>
      <c r="AL6">
        <f t="shared" si="21"/>
        <v>2298.7338417241376</v>
      </c>
      <c r="AM6">
        <f t="shared" si="22"/>
        <v>1204.2203050344824</v>
      </c>
      <c r="AN6">
        <f t="shared" si="23"/>
        <v>1204.2203050344824</v>
      </c>
      <c r="AO6">
        <f t="shared" si="24"/>
        <v>1204.2203050344824</v>
      </c>
      <c r="AP6">
        <f t="shared" si="25"/>
        <v>1663.9670733793098</v>
      </c>
      <c r="AQ6">
        <f t="shared" si="26"/>
        <v>1663.9670733793098</v>
      </c>
      <c r="AR6">
        <f t="shared" si="27"/>
        <v>1663.9670733793098</v>
      </c>
      <c r="AS6">
        <f t="shared" si="28"/>
        <v>2123.7138417241376</v>
      </c>
      <c r="AT6">
        <f t="shared" si="29"/>
        <v>2123.7138417241376</v>
      </c>
      <c r="AU6">
        <f t="shared" si="30"/>
        <v>2123.7138417241376</v>
      </c>
      <c r="BF6" t="str">
        <f t="shared" si="31"/>
        <v>Hancock 2020 1 Y 1 5 160 N Non-Treated 44.5512820512821 2.9 43.0662393162393 62.1489379310345 4179.51607586207 1204.22030503448 1204.22030503448 1204.22030503448 1663.96707337931 1663.96707337931 1663.96707337931 2123.71384172414 2123.71384172414 2123.71384172414</v>
      </c>
    </row>
    <row r="7" spans="1:58" x14ac:dyDescent="0.35">
      <c r="A7" s="16" t="s">
        <v>20</v>
      </c>
      <c r="B7" s="16">
        <v>2020</v>
      </c>
      <c r="C7" s="16">
        <v>1</v>
      </c>
      <c r="D7" s="16" t="s">
        <v>17</v>
      </c>
      <c r="E7" s="16">
        <v>106</v>
      </c>
      <c r="F7" s="16">
        <v>1</v>
      </c>
      <c r="G7" s="16">
        <v>2</v>
      </c>
      <c r="H7" s="16">
        <v>100</v>
      </c>
      <c r="I7" s="16" t="s">
        <v>16</v>
      </c>
      <c r="J7" s="16" t="s">
        <v>29</v>
      </c>
      <c r="K7" s="16" t="s">
        <v>14</v>
      </c>
      <c r="L7" s="16" t="str">
        <f t="shared" si="0"/>
        <v>.</v>
      </c>
      <c r="M7" s="16" t="str">
        <f t="shared" si="1"/>
        <v>.</v>
      </c>
      <c r="N7" s="16" t="s">
        <v>14</v>
      </c>
      <c r="O7" s="16">
        <v>7.389162561576355</v>
      </c>
      <c r="P7" s="16">
        <v>1.7692307692307692</v>
      </c>
      <c r="Q7" s="16">
        <v>4.3577112542629788</v>
      </c>
      <c r="R7" s="16">
        <v>76.722511724137945</v>
      </c>
      <c r="S7" s="16">
        <f t="shared" si="2"/>
        <v>5159.5889134482768</v>
      </c>
      <c r="T7" s="16">
        <f t="shared" si="3"/>
        <v>44.29</v>
      </c>
      <c r="U7" s="16">
        <f t="shared" si="4"/>
        <v>109.39</v>
      </c>
      <c r="V7" s="16">
        <f t="shared" si="5"/>
        <v>0</v>
      </c>
      <c r="W7" s="16">
        <f t="shared" si="6"/>
        <v>0</v>
      </c>
      <c r="X7" s="16">
        <f t="shared" si="7"/>
        <v>0</v>
      </c>
      <c r="Y7" s="16">
        <f t="shared" si="8"/>
        <v>0</v>
      </c>
      <c r="Z7" s="16">
        <f t="shared" si="9"/>
        <v>0</v>
      </c>
      <c r="AA7" s="16">
        <f t="shared" si="10"/>
        <v>0</v>
      </c>
      <c r="AB7">
        <f t="shared" si="11"/>
        <v>50.845999999999997</v>
      </c>
      <c r="AC7">
        <f t="shared" si="12"/>
        <v>125.59</v>
      </c>
      <c r="AD7">
        <f t="shared" si="13"/>
        <v>234.98000000000002</v>
      </c>
      <c r="AE7">
        <f t="shared" si="14"/>
        <v>234.98000000000002</v>
      </c>
      <c r="AF7">
        <f t="shared" si="15"/>
        <v>234.98000000000002</v>
      </c>
      <c r="AG7">
        <f t="shared" si="16"/>
        <v>690.50260551724148</v>
      </c>
      <c r="AH7">
        <f t="shared" si="17"/>
        <v>920.67014068965534</v>
      </c>
      <c r="AI7">
        <f t="shared" si="18"/>
        <v>1150.8376758620691</v>
      </c>
      <c r="AJ7">
        <f t="shared" si="19"/>
        <v>1702.6643414379314</v>
      </c>
      <c r="AK7">
        <f t="shared" si="20"/>
        <v>2270.2191219172419</v>
      </c>
      <c r="AL7">
        <f t="shared" si="21"/>
        <v>2837.7739023965523</v>
      </c>
      <c r="AM7">
        <f t="shared" si="22"/>
        <v>1467.6843414379314</v>
      </c>
      <c r="AN7">
        <f t="shared" si="23"/>
        <v>1467.6843414379314</v>
      </c>
      <c r="AO7">
        <f t="shared" si="24"/>
        <v>1467.6843414379314</v>
      </c>
      <c r="AP7">
        <f t="shared" si="25"/>
        <v>2035.2391219172418</v>
      </c>
      <c r="AQ7">
        <f t="shared" si="26"/>
        <v>2035.2391219172418</v>
      </c>
      <c r="AR7">
        <f t="shared" si="27"/>
        <v>2035.2391219172418</v>
      </c>
      <c r="AS7">
        <f t="shared" si="28"/>
        <v>2602.7939023965523</v>
      </c>
      <c r="AT7">
        <f t="shared" si="29"/>
        <v>2602.7939023965523</v>
      </c>
      <c r="AU7">
        <f t="shared" si="30"/>
        <v>2602.7939023965523</v>
      </c>
      <c r="BF7" t="str">
        <f t="shared" si="31"/>
        <v>Hancock 2020 1 Y 1 2 100 N Endura_R3 7.38916256157635 1.76923076923077 4.35771125426298 76.7225117241379 5159.58891344828 1467.68434143793 1467.68434143793 1467.68434143793 2035.23912191724 2035.23912191724 2035.23912191724 2602.79390239655 2602.79390239655 2602.79390239655</v>
      </c>
    </row>
    <row r="8" spans="1:58" x14ac:dyDescent="0.35">
      <c r="A8" s="16" t="s">
        <v>20</v>
      </c>
      <c r="B8" s="16">
        <v>2020</v>
      </c>
      <c r="C8" s="16">
        <v>1</v>
      </c>
      <c r="D8" s="16" t="s">
        <v>17</v>
      </c>
      <c r="E8" s="16">
        <v>107</v>
      </c>
      <c r="F8" s="16">
        <v>1</v>
      </c>
      <c r="G8" s="16">
        <v>12</v>
      </c>
      <c r="H8" s="16">
        <v>100</v>
      </c>
      <c r="I8" s="16" t="s">
        <v>17</v>
      </c>
      <c r="J8" s="16" t="s">
        <v>28</v>
      </c>
      <c r="K8" s="16">
        <v>150</v>
      </c>
      <c r="L8" s="16">
        <f t="shared" si="0"/>
        <v>326.08695652173913</v>
      </c>
      <c r="M8" s="16">
        <f t="shared" si="1"/>
        <v>366.10671936758894</v>
      </c>
      <c r="N8" s="16" t="s">
        <v>14</v>
      </c>
      <c r="O8" s="16">
        <v>12.790697674418606</v>
      </c>
      <c r="P8" s="16">
        <v>1.8235294117647058</v>
      </c>
      <c r="Q8" s="16">
        <v>7.774737802097583</v>
      </c>
      <c r="R8" s="16">
        <v>55.137947586206906</v>
      </c>
      <c r="S8" s="16">
        <f t="shared" si="2"/>
        <v>3708.0269751724145</v>
      </c>
      <c r="T8" s="16">
        <f t="shared" si="3"/>
        <v>44.29</v>
      </c>
      <c r="U8" s="16">
        <f t="shared" si="4"/>
        <v>109.39</v>
      </c>
      <c r="V8" s="16">
        <f t="shared" si="5"/>
        <v>61.956521739130437</v>
      </c>
      <c r="W8" s="16">
        <f t="shared" si="6"/>
        <v>89.673913043478265</v>
      </c>
      <c r="X8" s="16">
        <f t="shared" si="7"/>
        <v>117.39130434782608</v>
      </c>
      <c r="Y8" s="16">
        <f t="shared" si="8"/>
        <v>31.485177865612645</v>
      </c>
      <c r="Z8" s="16">
        <f t="shared" si="9"/>
        <v>45.763339920948617</v>
      </c>
      <c r="AA8" s="16">
        <f t="shared" si="10"/>
        <v>60.041501976284586</v>
      </c>
      <c r="AB8">
        <f t="shared" si="11"/>
        <v>17.875</v>
      </c>
      <c r="AC8">
        <f t="shared" si="12"/>
        <v>44.15</v>
      </c>
      <c r="AD8">
        <f t="shared" si="13"/>
        <v>185.02517786561265</v>
      </c>
      <c r="AE8">
        <f t="shared" si="14"/>
        <v>199.30333992094862</v>
      </c>
      <c r="AF8">
        <f t="shared" si="15"/>
        <v>213.58150197628458</v>
      </c>
      <c r="AG8">
        <f t="shared" si="16"/>
        <v>496.24152827586215</v>
      </c>
      <c r="AH8">
        <f t="shared" si="17"/>
        <v>661.65537103448287</v>
      </c>
      <c r="AI8">
        <f t="shared" si="18"/>
        <v>827.06921379310359</v>
      </c>
      <c r="AJ8">
        <f t="shared" si="19"/>
        <v>1223.6489018068969</v>
      </c>
      <c r="AK8">
        <f t="shared" si="20"/>
        <v>1631.5318690758625</v>
      </c>
      <c r="AL8">
        <f t="shared" si="21"/>
        <v>2039.4148363448282</v>
      </c>
      <c r="AM8">
        <f t="shared" si="22"/>
        <v>1038.6237239412842</v>
      </c>
      <c r="AN8">
        <f t="shared" si="23"/>
        <v>1024.3455618859482</v>
      </c>
      <c r="AO8">
        <f t="shared" si="24"/>
        <v>1010.0673998306123</v>
      </c>
      <c r="AP8">
        <f t="shared" si="25"/>
        <v>1446.5066912102498</v>
      </c>
      <c r="AQ8">
        <f t="shared" si="26"/>
        <v>1432.2285291549138</v>
      </c>
      <c r="AR8">
        <f t="shared" si="27"/>
        <v>1417.9503670995778</v>
      </c>
      <c r="AS8">
        <f t="shared" si="28"/>
        <v>1854.3896584792155</v>
      </c>
      <c r="AT8">
        <f t="shared" si="29"/>
        <v>1840.1114964238795</v>
      </c>
      <c r="AU8">
        <f t="shared" si="30"/>
        <v>1825.8333343685435</v>
      </c>
      <c r="BF8" t="str">
        <f t="shared" si="31"/>
        <v>Hancock 2020 1 Y 1 12 100 Y Cobra_V5 12.7906976744186 1.82352941176471 7.77473780209758 55.1379475862069 3708.02697517241 1038.62372394128 1024.34556188595 1010.06739983061 1446.50669121025 1432.22852915491 1417.95036709958 1854.38965847922 1840.11149642388 1825.83333436854</v>
      </c>
    </row>
    <row r="9" spans="1:58" x14ac:dyDescent="0.35">
      <c r="A9" s="16" t="s">
        <v>20</v>
      </c>
      <c r="B9" s="16">
        <v>2020</v>
      </c>
      <c r="C9" s="16">
        <v>1</v>
      </c>
      <c r="D9" s="16" t="s">
        <v>17</v>
      </c>
      <c r="E9" s="16">
        <v>108</v>
      </c>
      <c r="F9" s="16">
        <v>1</v>
      </c>
      <c r="G9" s="16">
        <v>14</v>
      </c>
      <c r="H9" s="16">
        <v>160</v>
      </c>
      <c r="I9" s="16" t="s">
        <v>17</v>
      </c>
      <c r="J9" s="16" t="s">
        <v>29</v>
      </c>
      <c r="K9" s="16">
        <v>150</v>
      </c>
      <c r="L9" s="16">
        <f t="shared" si="0"/>
        <v>326.08695652173913</v>
      </c>
      <c r="M9" s="16">
        <f t="shared" si="1"/>
        <v>366.10671936758894</v>
      </c>
      <c r="N9" s="16" t="s">
        <v>14</v>
      </c>
      <c r="O9" s="16">
        <v>14.55223880597015</v>
      </c>
      <c r="P9" s="16">
        <v>2.5714285714285716</v>
      </c>
      <c r="Q9" s="16">
        <v>12.473347547974415</v>
      </c>
      <c r="R9" s="16">
        <v>66.737758620689661</v>
      </c>
      <c r="S9" s="16">
        <f t="shared" si="2"/>
        <v>4488.1142672413798</v>
      </c>
      <c r="T9" s="16">
        <f t="shared" si="3"/>
        <v>70.86</v>
      </c>
      <c r="U9" s="16">
        <f t="shared" si="4"/>
        <v>175.02</v>
      </c>
      <c r="V9" s="16">
        <f t="shared" si="5"/>
        <v>61.956521739130437</v>
      </c>
      <c r="W9" s="16">
        <f t="shared" si="6"/>
        <v>89.673913043478265</v>
      </c>
      <c r="X9" s="16">
        <f t="shared" si="7"/>
        <v>117.39130434782608</v>
      </c>
      <c r="Y9" s="16">
        <f t="shared" si="8"/>
        <v>31.485177865612645</v>
      </c>
      <c r="Z9" s="16">
        <f t="shared" si="9"/>
        <v>45.763339920948617</v>
      </c>
      <c r="AA9" s="16">
        <f t="shared" si="10"/>
        <v>60.041501976284586</v>
      </c>
      <c r="AB9">
        <f t="shared" si="11"/>
        <v>50.845999999999997</v>
      </c>
      <c r="AC9">
        <f t="shared" si="12"/>
        <v>125.59</v>
      </c>
      <c r="AD9">
        <f t="shared" si="13"/>
        <v>332.09517786561264</v>
      </c>
      <c r="AE9">
        <f t="shared" si="14"/>
        <v>346.37333992094864</v>
      </c>
      <c r="AF9">
        <f t="shared" si="15"/>
        <v>360.65150197628464</v>
      </c>
      <c r="AG9">
        <f t="shared" si="16"/>
        <v>600.63982758620693</v>
      </c>
      <c r="AH9">
        <f t="shared" si="17"/>
        <v>800.85310344827599</v>
      </c>
      <c r="AI9">
        <f t="shared" si="18"/>
        <v>1001.0663793103449</v>
      </c>
      <c r="AJ9">
        <f t="shared" si="19"/>
        <v>1481.0777081896554</v>
      </c>
      <c r="AK9">
        <f t="shared" si="20"/>
        <v>1974.7702775862072</v>
      </c>
      <c r="AL9">
        <f t="shared" si="21"/>
        <v>2468.4628469827589</v>
      </c>
      <c r="AM9">
        <f t="shared" si="22"/>
        <v>1148.9825303240427</v>
      </c>
      <c r="AN9">
        <f t="shared" si="23"/>
        <v>1134.7043682687067</v>
      </c>
      <c r="AO9">
        <f t="shared" si="24"/>
        <v>1120.4262062133707</v>
      </c>
      <c r="AP9">
        <f t="shared" si="25"/>
        <v>1642.6750997205945</v>
      </c>
      <c r="AQ9">
        <f t="shared" si="26"/>
        <v>1628.3969376652585</v>
      </c>
      <c r="AR9">
        <f t="shared" si="27"/>
        <v>1614.1187756099225</v>
      </c>
      <c r="AS9">
        <f t="shared" si="28"/>
        <v>2136.3676691171463</v>
      </c>
      <c r="AT9">
        <f t="shared" si="29"/>
        <v>2122.0895070618103</v>
      </c>
      <c r="AU9">
        <f t="shared" si="30"/>
        <v>2107.8113450064743</v>
      </c>
      <c r="BF9" t="str">
        <f t="shared" si="31"/>
        <v>Hancock 2020 1 Y 1 14 160 Y Endura_R3 14.5522388059702 2.57142857142857 12.4733475479744 66.7377586206897 4488.11426724138 1148.98253032404 1134.70436826871 1120.42620621337 1642.67509972059 1628.39693766526 1614.11877560992 2136.36766911715 2122.08950706181 2107.81134500647</v>
      </c>
    </row>
    <row r="10" spans="1:58" x14ac:dyDescent="0.35">
      <c r="A10" s="16" t="s">
        <v>20</v>
      </c>
      <c r="B10" s="16">
        <v>2020</v>
      </c>
      <c r="C10" s="16">
        <v>1</v>
      </c>
      <c r="D10" s="16" t="s">
        <v>17</v>
      </c>
      <c r="E10" s="16">
        <v>109</v>
      </c>
      <c r="F10" s="16">
        <v>1</v>
      </c>
      <c r="G10" s="16">
        <v>16</v>
      </c>
      <c r="H10" s="16">
        <v>160</v>
      </c>
      <c r="I10" s="16" t="s">
        <v>17</v>
      </c>
      <c r="J10" s="16" t="s">
        <v>28</v>
      </c>
      <c r="K10" s="16">
        <v>150</v>
      </c>
      <c r="L10" s="16">
        <f t="shared" si="0"/>
        <v>326.08695652173913</v>
      </c>
      <c r="M10" s="16">
        <f t="shared" si="1"/>
        <v>366.10671936758894</v>
      </c>
      <c r="N10" s="16" t="s">
        <v>14</v>
      </c>
      <c r="O10" s="16">
        <v>27.215189873417721</v>
      </c>
      <c r="P10" s="16">
        <v>3</v>
      </c>
      <c r="Q10" s="16">
        <v>27.215189873417721</v>
      </c>
      <c r="R10" s="16">
        <v>60.750344827586218</v>
      </c>
      <c r="S10" s="16">
        <f t="shared" si="2"/>
        <v>4085.4606896551732</v>
      </c>
      <c r="T10" s="16">
        <f t="shared" si="3"/>
        <v>70.86</v>
      </c>
      <c r="U10" s="16">
        <f t="shared" si="4"/>
        <v>175.02</v>
      </c>
      <c r="V10" s="16">
        <f t="shared" si="5"/>
        <v>61.956521739130437</v>
      </c>
      <c r="W10" s="16">
        <f t="shared" si="6"/>
        <v>89.673913043478265</v>
      </c>
      <c r="X10" s="16">
        <f t="shared" si="7"/>
        <v>117.39130434782608</v>
      </c>
      <c r="Y10" s="16">
        <f t="shared" si="8"/>
        <v>31.485177865612645</v>
      </c>
      <c r="Z10" s="16">
        <f t="shared" si="9"/>
        <v>45.763339920948617</v>
      </c>
      <c r="AA10" s="16">
        <f t="shared" si="10"/>
        <v>60.041501976284586</v>
      </c>
      <c r="AB10">
        <f t="shared" si="11"/>
        <v>17.875</v>
      </c>
      <c r="AC10">
        <f t="shared" si="12"/>
        <v>44.15</v>
      </c>
      <c r="AD10">
        <f t="shared" si="13"/>
        <v>250.65517786561267</v>
      </c>
      <c r="AE10">
        <f t="shared" si="14"/>
        <v>264.93333992094864</v>
      </c>
      <c r="AF10">
        <f t="shared" si="15"/>
        <v>279.21150197628458</v>
      </c>
      <c r="AG10">
        <f t="shared" si="16"/>
        <v>546.75310344827597</v>
      </c>
      <c r="AH10">
        <f t="shared" si="17"/>
        <v>729.00413793103462</v>
      </c>
      <c r="AI10">
        <f t="shared" si="18"/>
        <v>911.25517241379328</v>
      </c>
      <c r="AJ10">
        <f t="shared" si="19"/>
        <v>1348.2020275862071</v>
      </c>
      <c r="AK10">
        <f t="shared" si="20"/>
        <v>1797.6027034482761</v>
      </c>
      <c r="AL10">
        <f t="shared" si="21"/>
        <v>2247.0033793103453</v>
      </c>
      <c r="AM10">
        <f t="shared" si="22"/>
        <v>1097.5468497205945</v>
      </c>
      <c r="AN10">
        <f t="shared" si="23"/>
        <v>1083.2686876652585</v>
      </c>
      <c r="AO10">
        <f t="shared" si="24"/>
        <v>1068.9905256099225</v>
      </c>
      <c r="AP10">
        <f t="shared" si="25"/>
        <v>1546.9475255826635</v>
      </c>
      <c r="AQ10">
        <f t="shared" si="26"/>
        <v>1532.6693635273275</v>
      </c>
      <c r="AR10">
        <f t="shared" si="27"/>
        <v>1518.3912014719915</v>
      </c>
      <c r="AS10">
        <f t="shared" si="28"/>
        <v>1996.3482014447327</v>
      </c>
      <c r="AT10">
        <f t="shared" si="29"/>
        <v>1982.0700393893967</v>
      </c>
      <c r="AU10">
        <f t="shared" si="30"/>
        <v>1967.7918773340607</v>
      </c>
      <c r="BF10" t="str">
        <f t="shared" si="31"/>
        <v>Hancock 2020 1 Y 1 16 160 Y Cobra_V5 27.2151898734177 3 27.2151898734177 60.7503448275862 4085.46068965517 1097.54684972059 1083.26868766526 1068.99052560992 1546.94752558266 1532.66936352733 1518.39120147199 1996.34820144473 1982.0700393894 1967.79187733406</v>
      </c>
    </row>
    <row r="11" spans="1:58" x14ac:dyDescent="0.35">
      <c r="A11" s="16" t="s">
        <v>20</v>
      </c>
      <c r="B11" s="16">
        <v>2020</v>
      </c>
      <c r="C11" s="16">
        <v>1</v>
      </c>
      <c r="D11" s="16" t="s">
        <v>17</v>
      </c>
      <c r="E11" s="16">
        <v>110</v>
      </c>
      <c r="F11" s="16">
        <v>1</v>
      </c>
      <c r="G11" s="16">
        <v>4</v>
      </c>
      <c r="H11" s="16">
        <v>100</v>
      </c>
      <c r="I11" s="16" t="s">
        <v>16</v>
      </c>
      <c r="J11" s="16" t="s">
        <v>28</v>
      </c>
      <c r="K11" s="16" t="s">
        <v>14</v>
      </c>
      <c r="L11" s="16" t="str">
        <f t="shared" si="0"/>
        <v>.</v>
      </c>
      <c r="M11" s="16" t="str">
        <f t="shared" si="1"/>
        <v>.</v>
      </c>
      <c r="N11" s="16" t="s">
        <v>14</v>
      </c>
      <c r="O11" s="16">
        <v>21.428571428571427</v>
      </c>
      <c r="P11" s="16">
        <v>2.3636363636363638</v>
      </c>
      <c r="Q11" s="16">
        <v>16.883116883116884</v>
      </c>
      <c r="R11" s="16">
        <v>66.15362068965517</v>
      </c>
      <c r="S11" s="16">
        <f t="shared" si="2"/>
        <v>4448.83099137931</v>
      </c>
      <c r="T11" s="16">
        <f t="shared" si="3"/>
        <v>44.29</v>
      </c>
      <c r="U11" s="16">
        <f t="shared" si="4"/>
        <v>109.39</v>
      </c>
      <c r="V11" s="16">
        <f t="shared" si="5"/>
        <v>0</v>
      </c>
      <c r="W11" s="16">
        <f t="shared" si="6"/>
        <v>0</v>
      </c>
      <c r="X11" s="16">
        <f t="shared" si="7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>
        <f t="shared" si="11"/>
        <v>17.875</v>
      </c>
      <c r="AC11">
        <f t="shared" si="12"/>
        <v>44.15</v>
      </c>
      <c r="AD11">
        <f t="shared" si="13"/>
        <v>153.54</v>
      </c>
      <c r="AE11">
        <f t="shared" si="14"/>
        <v>153.54</v>
      </c>
      <c r="AF11">
        <f t="shared" si="15"/>
        <v>153.54</v>
      </c>
      <c r="AG11">
        <f t="shared" si="16"/>
        <v>595.38258620689658</v>
      </c>
      <c r="AH11">
        <f t="shared" si="17"/>
        <v>793.8434482758621</v>
      </c>
      <c r="AI11">
        <f t="shared" si="18"/>
        <v>992.30431034482751</v>
      </c>
      <c r="AJ11">
        <f t="shared" si="19"/>
        <v>1468.1142271551723</v>
      </c>
      <c r="AK11">
        <f t="shared" si="20"/>
        <v>1957.4856362068965</v>
      </c>
      <c r="AL11">
        <f t="shared" si="21"/>
        <v>2446.8570452586209</v>
      </c>
      <c r="AM11">
        <f t="shared" si="22"/>
        <v>1314.5742271551724</v>
      </c>
      <c r="AN11">
        <f t="shared" si="23"/>
        <v>1314.5742271551724</v>
      </c>
      <c r="AO11">
        <f t="shared" si="24"/>
        <v>1314.5742271551724</v>
      </c>
      <c r="AP11">
        <f t="shared" si="25"/>
        <v>1803.9456362068966</v>
      </c>
      <c r="AQ11">
        <f t="shared" si="26"/>
        <v>1803.9456362068966</v>
      </c>
      <c r="AR11">
        <f t="shared" si="27"/>
        <v>1803.9456362068966</v>
      </c>
      <c r="AS11">
        <f t="shared" si="28"/>
        <v>2293.317045258621</v>
      </c>
      <c r="AT11">
        <f t="shared" si="29"/>
        <v>2293.317045258621</v>
      </c>
      <c r="AU11">
        <f t="shared" si="30"/>
        <v>2293.317045258621</v>
      </c>
      <c r="BF11" t="str">
        <f t="shared" si="31"/>
        <v>Hancock 2020 1 Y 1 4 100 N Cobra_V5 21.4285714285714 2.36363636363636 16.8831168831169 66.1536206896552 4448.83099137931 1314.57422715517 1314.57422715517 1314.57422715517 1803.9456362069 1803.9456362069 1803.9456362069 2293.31704525862 2293.31704525862 2293.31704525862</v>
      </c>
    </row>
    <row r="12" spans="1:58" x14ac:dyDescent="0.35">
      <c r="A12" s="16" t="s">
        <v>20</v>
      </c>
      <c r="B12" s="16">
        <v>2020</v>
      </c>
      <c r="C12" s="16">
        <v>1</v>
      </c>
      <c r="D12" s="16" t="s">
        <v>17</v>
      </c>
      <c r="E12" s="16">
        <v>111</v>
      </c>
      <c r="F12" s="16">
        <v>1</v>
      </c>
      <c r="G12" s="16">
        <v>8</v>
      </c>
      <c r="H12" s="16">
        <v>160</v>
      </c>
      <c r="I12" s="16" t="s">
        <v>16</v>
      </c>
      <c r="J12" s="16" t="s">
        <v>28</v>
      </c>
      <c r="K12" s="16" t="s">
        <v>14</v>
      </c>
      <c r="L12" s="16" t="str">
        <f t="shared" si="0"/>
        <v>.</v>
      </c>
      <c r="M12" s="16" t="str">
        <f t="shared" si="1"/>
        <v>.</v>
      </c>
      <c r="N12" s="16" t="s">
        <v>14</v>
      </c>
      <c r="O12" s="16">
        <v>31.683168316831683</v>
      </c>
      <c r="P12" s="16">
        <v>2.9285714285714284</v>
      </c>
      <c r="Q12" s="16">
        <v>30.928807166430929</v>
      </c>
      <c r="R12" s="16">
        <v>69.405600000000007</v>
      </c>
      <c r="S12" s="16">
        <f t="shared" si="2"/>
        <v>4667.5266000000001</v>
      </c>
      <c r="T12" s="16">
        <f t="shared" si="3"/>
        <v>70.86</v>
      </c>
      <c r="U12" s="16">
        <f t="shared" si="4"/>
        <v>175.02</v>
      </c>
      <c r="V12" s="16">
        <f t="shared" si="5"/>
        <v>0</v>
      </c>
      <c r="W12" s="16">
        <f t="shared" si="6"/>
        <v>0</v>
      </c>
      <c r="X12" s="16">
        <f t="shared" si="7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>
        <f t="shared" si="11"/>
        <v>17.875</v>
      </c>
      <c r="AC12">
        <f t="shared" si="12"/>
        <v>44.15</v>
      </c>
      <c r="AD12">
        <f t="shared" si="13"/>
        <v>219.17000000000002</v>
      </c>
      <c r="AE12">
        <f t="shared" si="14"/>
        <v>219.17000000000002</v>
      </c>
      <c r="AF12">
        <f t="shared" si="15"/>
        <v>219.17000000000002</v>
      </c>
      <c r="AG12">
        <f t="shared" si="16"/>
        <v>624.6504000000001</v>
      </c>
      <c r="AH12">
        <f t="shared" si="17"/>
        <v>832.86720000000014</v>
      </c>
      <c r="AI12">
        <f t="shared" si="18"/>
        <v>1041.0840000000001</v>
      </c>
      <c r="AJ12">
        <f t="shared" si="19"/>
        <v>1540.2837780000002</v>
      </c>
      <c r="AK12">
        <f t="shared" si="20"/>
        <v>2053.7117040000003</v>
      </c>
      <c r="AL12">
        <f t="shared" si="21"/>
        <v>2567.1396300000001</v>
      </c>
      <c r="AM12">
        <f t="shared" si="22"/>
        <v>1321.1137780000001</v>
      </c>
      <c r="AN12">
        <f t="shared" si="23"/>
        <v>1321.1137780000001</v>
      </c>
      <c r="AO12">
        <f t="shared" si="24"/>
        <v>1321.1137780000001</v>
      </c>
      <c r="AP12">
        <f t="shared" si="25"/>
        <v>1834.5417040000002</v>
      </c>
      <c r="AQ12">
        <f t="shared" si="26"/>
        <v>1834.5417040000002</v>
      </c>
      <c r="AR12">
        <f t="shared" si="27"/>
        <v>1834.5417040000002</v>
      </c>
      <c r="AS12">
        <f t="shared" si="28"/>
        <v>2347.9696300000001</v>
      </c>
      <c r="AT12">
        <f t="shared" si="29"/>
        <v>2347.9696300000001</v>
      </c>
      <c r="AU12">
        <f t="shared" si="30"/>
        <v>2347.9696300000001</v>
      </c>
      <c r="BF12" t="str">
        <f t="shared" si="31"/>
        <v>Hancock 2020 1 Y 1 8 160 N Cobra_V5 31.6831683168317 2.92857142857143 30.9288071664309 69.4056 4667.5266 1321.113778 1321.113778 1321.113778 1834.541704 1834.541704 1834.541704 2347.96963 2347.96963 2347.96963</v>
      </c>
    </row>
    <row r="13" spans="1:58" x14ac:dyDescent="0.35">
      <c r="A13" s="16" t="s">
        <v>20</v>
      </c>
      <c r="B13" s="16">
        <v>2020</v>
      </c>
      <c r="C13" s="16">
        <v>1</v>
      </c>
      <c r="D13" s="16" t="s">
        <v>17</v>
      </c>
      <c r="E13" s="16">
        <v>112</v>
      </c>
      <c r="F13" s="16">
        <v>1</v>
      </c>
      <c r="G13" s="16">
        <v>1</v>
      </c>
      <c r="H13" s="16">
        <v>100</v>
      </c>
      <c r="I13" s="16" t="s">
        <v>16</v>
      </c>
      <c r="J13" s="16" t="s">
        <v>27</v>
      </c>
      <c r="K13" s="16" t="s">
        <v>14</v>
      </c>
      <c r="L13" s="16" t="str">
        <f t="shared" si="0"/>
        <v>.</v>
      </c>
      <c r="M13" s="16" t="str">
        <f t="shared" si="1"/>
        <v>.</v>
      </c>
      <c r="N13" s="16" t="s">
        <v>14</v>
      </c>
      <c r="O13" s="16">
        <v>26.415094339622641</v>
      </c>
      <c r="P13" s="16">
        <v>2.7727272727272729</v>
      </c>
      <c r="Q13" s="16">
        <v>24.41395082904517</v>
      </c>
      <c r="R13" s="16">
        <v>67.402591034482782</v>
      </c>
      <c r="S13" s="16">
        <f t="shared" si="2"/>
        <v>4532.8242470689675</v>
      </c>
      <c r="T13" s="16">
        <f t="shared" si="3"/>
        <v>44.29</v>
      </c>
      <c r="U13" s="16">
        <f t="shared" si="4"/>
        <v>109.39</v>
      </c>
      <c r="V13" s="16">
        <f t="shared" si="5"/>
        <v>0</v>
      </c>
      <c r="W13" s="16">
        <f t="shared" si="6"/>
        <v>0</v>
      </c>
      <c r="X13" s="16">
        <f t="shared" si="7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>
        <f t="shared" si="11"/>
        <v>0</v>
      </c>
      <c r="AC13">
        <f t="shared" si="12"/>
        <v>0</v>
      </c>
      <c r="AD13">
        <f t="shared" si="13"/>
        <v>109.39</v>
      </c>
      <c r="AE13">
        <f t="shared" si="14"/>
        <v>109.39</v>
      </c>
      <c r="AF13">
        <f t="shared" si="15"/>
        <v>109.39</v>
      </c>
      <c r="AG13">
        <f t="shared" si="16"/>
        <v>606.6233193103451</v>
      </c>
      <c r="AH13">
        <f t="shared" si="17"/>
        <v>808.83109241379339</v>
      </c>
      <c r="AI13">
        <f t="shared" si="18"/>
        <v>1011.0388655172417</v>
      </c>
      <c r="AJ13">
        <f t="shared" si="19"/>
        <v>1495.8320015327593</v>
      </c>
      <c r="AK13">
        <f t="shared" si="20"/>
        <v>1994.4426687103457</v>
      </c>
      <c r="AL13">
        <f t="shared" si="21"/>
        <v>2493.0533358879325</v>
      </c>
      <c r="AM13">
        <f t="shared" si="22"/>
        <v>1386.4420015327591</v>
      </c>
      <c r="AN13">
        <f t="shared" si="23"/>
        <v>1386.4420015327591</v>
      </c>
      <c r="AO13">
        <f t="shared" si="24"/>
        <v>1386.4420015327591</v>
      </c>
      <c r="AP13">
        <f t="shared" si="25"/>
        <v>1885.0526687103456</v>
      </c>
      <c r="AQ13">
        <f t="shared" si="26"/>
        <v>1885.0526687103456</v>
      </c>
      <c r="AR13">
        <f t="shared" si="27"/>
        <v>1885.0526687103456</v>
      </c>
      <c r="AS13">
        <f t="shared" si="28"/>
        <v>2383.6633358879326</v>
      </c>
      <c r="AT13">
        <f t="shared" si="29"/>
        <v>2383.6633358879326</v>
      </c>
      <c r="AU13">
        <f t="shared" si="30"/>
        <v>2383.6633358879326</v>
      </c>
      <c r="BF13" t="str">
        <f t="shared" si="31"/>
        <v>Hancock 2020 1 Y 1 1 100 N Non-Treated 26.4150943396226 2.77272727272727 24.4139508290452 67.4025910344828 4532.82424706897 1386.44200153276 1386.44200153276 1386.44200153276 1885.05266871035 1885.05266871035 1885.05266871035 2383.66333588793 2383.66333588793 2383.66333588793</v>
      </c>
    </row>
    <row r="14" spans="1:58" x14ac:dyDescent="0.35">
      <c r="A14" s="16" t="s">
        <v>20</v>
      </c>
      <c r="B14" s="16">
        <v>2020</v>
      </c>
      <c r="C14" s="16">
        <v>1</v>
      </c>
      <c r="D14" s="16" t="s">
        <v>17</v>
      </c>
      <c r="E14" s="16">
        <v>201</v>
      </c>
      <c r="F14" s="16">
        <v>2</v>
      </c>
      <c r="G14" s="16">
        <v>6</v>
      </c>
      <c r="H14" s="16">
        <v>160</v>
      </c>
      <c r="I14" s="16" t="s">
        <v>16</v>
      </c>
      <c r="J14" s="16" t="s">
        <v>29</v>
      </c>
      <c r="K14" s="16" t="s">
        <v>14</v>
      </c>
      <c r="L14" s="16" t="str">
        <f t="shared" si="0"/>
        <v>.</v>
      </c>
      <c r="M14" s="16" t="str">
        <f t="shared" si="1"/>
        <v>.</v>
      </c>
      <c r="N14" s="16" t="s">
        <v>14</v>
      </c>
      <c r="O14" s="16">
        <v>13.559322033898304</v>
      </c>
      <c r="P14" s="16">
        <v>2.5625</v>
      </c>
      <c r="Q14" s="16">
        <v>11.581920903954801</v>
      </c>
      <c r="R14" s="16">
        <v>76.798533103448293</v>
      </c>
      <c r="S14" s="16">
        <f t="shared" si="2"/>
        <v>5164.7013512068979</v>
      </c>
      <c r="T14" s="16">
        <f t="shared" si="3"/>
        <v>70.86</v>
      </c>
      <c r="U14" s="16">
        <f t="shared" si="4"/>
        <v>175.02</v>
      </c>
      <c r="V14" s="16">
        <f t="shared" si="5"/>
        <v>0</v>
      </c>
      <c r="W14" s="16">
        <f t="shared" si="6"/>
        <v>0</v>
      </c>
      <c r="X14" s="16">
        <f t="shared" si="7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>
        <f t="shared" si="11"/>
        <v>50.845999999999997</v>
      </c>
      <c r="AC14">
        <f t="shared" si="12"/>
        <v>125.59</v>
      </c>
      <c r="AD14">
        <f t="shared" si="13"/>
        <v>300.61</v>
      </c>
      <c r="AE14">
        <f t="shared" si="14"/>
        <v>300.61</v>
      </c>
      <c r="AF14">
        <f t="shared" si="15"/>
        <v>300.61</v>
      </c>
      <c r="AG14">
        <f t="shared" si="16"/>
        <v>691.18679793103468</v>
      </c>
      <c r="AH14">
        <f t="shared" si="17"/>
        <v>921.58239724137957</v>
      </c>
      <c r="AI14">
        <f t="shared" si="18"/>
        <v>1151.9779965517243</v>
      </c>
      <c r="AJ14">
        <f t="shared" si="19"/>
        <v>1704.3514458982763</v>
      </c>
      <c r="AK14">
        <f t="shared" si="20"/>
        <v>2272.4685945310353</v>
      </c>
      <c r="AL14">
        <f t="shared" si="21"/>
        <v>2840.5857431637942</v>
      </c>
      <c r="AM14">
        <f t="shared" si="22"/>
        <v>1403.7414458982762</v>
      </c>
      <c r="AN14">
        <f t="shared" si="23"/>
        <v>1403.7414458982762</v>
      </c>
      <c r="AO14">
        <f t="shared" si="24"/>
        <v>1403.7414458982762</v>
      </c>
      <c r="AP14">
        <f t="shared" si="25"/>
        <v>1971.8585945310351</v>
      </c>
      <c r="AQ14">
        <f t="shared" si="26"/>
        <v>1971.8585945310351</v>
      </c>
      <c r="AR14">
        <f t="shared" si="27"/>
        <v>1971.8585945310351</v>
      </c>
      <c r="AS14">
        <f t="shared" si="28"/>
        <v>2539.975743163794</v>
      </c>
      <c r="AT14">
        <f t="shared" si="29"/>
        <v>2539.975743163794</v>
      </c>
      <c r="AU14">
        <f t="shared" si="30"/>
        <v>2539.975743163794</v>
      </c>
      <c r="BF14" t="str">
        <f t="shared" si="31"/>
        <v>Hancock 2020 1 Y 2 6 160 N Endura_R3 13.5593220338983 2.5625 11.5819209039548 76.7985331034483 5164.7013512069 1403.74144589828 1403.74144589828 1403.74144589828 1971.85859453104 1971.85859453104 1971.85859453104 2539.97574316379 2539.97574316379 2539.97574316379</v>
      </c>
    </row>
    <row r="15" spans="1:58" x14ac:dyDescent="0.35">
      <c r="A15" s="16" t="s">
        <v>20</v>
      </c>
      <c r="B15" s="16">
        <v>2020</v>
      </c>
      <c r="C15" s="16">
        <v>1</v>
      </c>
      <c r="D15" s="16" t="s">
        <v>17</v>
      </c>
      <c r="E15" s="16">
        <v>202</v>
      </c>
      <c r="F15" s="16">
        <v>2</v>
      </c>
      <c r="G15" s="16">
        <v>4</v>
      </c>
      <c r="H15" s="16">
        <v>100</v>
      </c>
      <c r="I15" s="16" t="s">
        <v>16</v>
      </c>
      <c r="J15" s="16" t="s">
        <v>28</v>
      </c>
      <c r="K15" s="16" t="s">
        <v>14</v>
      </c>
      <c r="L15" s="16" t="str">
        <f t="shared" si="0"/>
        <v>.</v>
      </c>
      <c r="M15" s="16" t="str">
        <f t="shared" si="1"/>
        <v>.</v>
      </c>
      <c r="N15" s="16" t="s">
        <v>14</v>
      </c>
      <c r="O15" s="16">
        <v>27.218934911242602</v>
      </c>
      <c r="P15" s="16">
        <v>2.161290322580645</v>
      </c>
      <c r="Q15" s="16">
        <v>19.6093402048737</v>
      </c>
      <c r="R15" s="16">
        <v>72.177417931034498</v>
      </c>
      <c r="S15" s="16">
        <f t="shared" si="2"/>
        <v>4853.9313558620697</v>
      </c>
      <c r="T15" s="16">
        <f t="shared" si="3"/>
        <v>44.29</v>
      </c>
      <c r="U15" s="16">
        <f t="shared" si="4"/>
        <v>109.39</v>
      </c>
      <c r="V15" s="16">
        <f t="shared" si="5"/>
        <v>0</v>
      </c>
      <c r="W15" s="16">
        <f t="shared" si="6"/>
        <v>0</v>
      </c>
      <c r="X15" s="16">
        <f t="shared" si="7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>
        <f t="shared" si="11"/>
        <v>17.875</v>
      </c>
      <c r="AC15">
        <f t="shared" si="12"/>
        <v>44.15</v>
      </c>
      <c r="AD15">
        <f t="shared" si="13"/>
        <v>153.54</v>
      </c>
      <c r="AE15">
        <f t="shared" si="14"/>
        <v>153.54</v>
      </c>
      <c r="AF15">
        <f t="shared" si="15"/>
        <v>153.54</v>
      </c>
      <c r="AG15">
        <f t="shared" si="16"/>
        <v>649.59676137931046</v>
      </c>
      <c r="AH15">
        <f t="shared" si="17"/>
        <v>866.12901517241403</v>
      </c>
      <c r="AI15">
        <f t="shared" si="18"/>
        <v>1082.6612689655174</v>
      </c>
      <c r="AJ15">
        <f t="shared" si="19"/>
        <v>1601.7973474344831</v>
      </c>
      <c r="AK15">
        <f t="shared" si="20"/>
        <v>2135.7297965793109</v>
      </c>
      <c r="AL15">
        <f t="shared" si="21"/>
        <v>2669.6622457241388</v>
      </c>
      <c r="AM15">
        <f t="shared" si="22"/>
        <v>1448.2573474344831</v>
      </c>
      <c r="AN15">
        <f t="shared" si="23"/>
        <v>1448.2573474344831</v>
      </c>
      <c r="AO15">
        <f t="shared" si="24"/>
        <v>1448.2573474344831</v>
      </c>
      <c r="AP15">
        <f t="shared" si="25"/>
        <v>1982.189796579311</v>
      </c>
      <c r="AQ15">
        <f t="shared" si="26"/>
        <v>1982.189796579311</v>
      </c>
      <c r="AR15">
        <f t="shared" si="27"/>
        <v>1982.189796579311</v>
      </c>
      <c r="AS15">
        <f t="shared" si="28"/>
        <v>2516.1222457241388</v>
      </c>
      <c r="AT15">
        <f t="shared" si="29"/>
        <v>2516.1222457241388</v>
      </c>
      <c r="AU15">
        <f t="shared" si="30"/>
        <v>2516.1222457241388</v>
      </c>
      <c r="BF15" t="str">
        <f t="shared" si="31"/>
        <v>Hancock 2020 1 Y 2 4 100 N Cobra_V5 27.2189349112426 2.16129032258065 19.6093402048737 72.1774179310345 4853.93135586207 1448.25734743448 1448.25734743448 1448.25734743448 1982.18979657931 1982.18979657931 1982.18979657931 2516.12224572414 2516.12224572414 2516.12224572414</v>
      </c>
    </row>
    <row r="16" spans="1:58" x14ac:dyDescent="0.35">
      <c r="A16" s="16" t="s">
        <v>20</v>
      </c>
      <c r="B16" s="16">
        <v>2020</v>
      </c>
      <c r="C16" s="16">
        <v>1</v>
      </c>
      <c r="D16" s="16" t="s">
        <v>17</v>
      </c>
      <c r="E16" s="16">
        <v>203</v>
      </c>
      <c r="F16" s="16">
        <v>2</v>
      </c>
      <c r="G16" s="16">
        <v>1</v>
      </c>
      <c r="H16" s="16">
        <v>100</v>
      </c>
      <c r="I16" s="16" t="s">
        <v>16</v>
      </c>
      <c r="J16" s="16" t="s">
        <v>27</v>
      </c>
      <c r="K16" s="16" t="s">
        <v>14</v>
      </c>
      <c r="L16" s="16" t="str">
        <f t="shared" si="0"/>
        <v>.</v>
      </c>
      <c r="M16" s="16" t="str">
        <f t="shared" si="1"/>
        <v>.</v>
      </c>
      <c r="N16" s="16" t="s">
        <v>14</v>
      </c>
      <c r="O16" s="16">
        <v>31.016042780748666</v>
      </c>
      <c r="P16" s="16">
        <v>2.0869565217391304</v>
      </c>
      <c r="Q16" s="16">
        <v>21.576377586607766</v>
      </c>
      <c r="R16" s="16">
        <v>69.547962758620699</v>
      </c>
      <c r="S16" s="16">
        <f t="shared" si="2"/>
        <v>4677.1004955172421</v>
      </c>
      <c r="T16" s="16">
        <f t="shared" si="3"/>
        <v>44.29</v>
      </c>
      <c r="U16" s="16">
        <f t="shared" si="4"/>
        <v>109.39</v>
      </c>
      <c r="V16" s="16">
        <f t="shared" si="5"/>
        <v>0</v>
      </c>
      <c r="W16" s="16">
        <f t="shared" si="6"/>
        <v>0</v>
      </c>
      <c r="X16" s="16">
        <f t="shared" si="7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>
        <f t="shared" si="11"/>
        <v>0</v>
      </c>
      <c r="AC16">
        <f t="shared" si="12"/>
        <v>0</v>
      </c>
      <c r="AD16">
        <f t="shared" si="13"/>
        <v>109.39</v>
      </c>
      <c r="AE16">
        <f t="shared" si="14"/>
        <v>109.39</v>
      </c>
      <c r="AF16">
        <f t="shared" si="15"/>
        <v>109.39</v>
      </c>
      <c r="AG16">
        <f t="shared" si="16"/>
        <v>625.93166482758625</v>
      </c>
      <c r="AH16">
        <f t="shared" si="17"/>
        <v>834.57555310344833</v>
      </c>
      <c r="AI16">
        <f t="shared" si="18"/>
        <v>1043.2194413793104</v>
      </c>
      <c r="AJ16">
        <f t="shared" si="19"/>
        <v>1543.44316352069</v>
      </c>
      <c r="AK16">
        <f t="shared" si="20"/>
        <v>2057.9242180275864</v>
      </c>
      <c r="AL16">
        <f t="shared" si="21"/>
        <v>2572.4052725344832</v>
      </c>
      <c r="AM16">
        <f t="shared" si="22"/>
        <v>1434.0531635206898</v>
      </c>
      <c r="AN16">
        <f t="shared" si="23"/>
        <v>1434.0531635206898</v>
      </c>
      <c r="AO16">
        <f t="shared" si="24"/>
        <v>1434.0531635206898</v>
      </c>
      <c r="AP16">
        <f t="shared" si="25"/>
        <v>1948.5342180275863</v>
      </c>
      <c r="AQ16">
        <f t="shared" si="26"/>
        <v>1948.5342180275863</v>
      </c>
      <c r="AR16">
        <f t="shared" si="27"/>
        <v>1948.5342180275863</v>
      </c>
      <c r="AS16">
        <f t="shared" si="28"/>
        <v>2463.0152725344833</v>
      </c>
      <c r="AT16">
        <f t="shared" si="29"/>
        <v>2463.0152725344833</v>
      </c>
      <c r="AU16">
        <f t="shared" si="30"/>
        <v>2463.0152725344833</v>
      </c>
      <c r="BF16" t="str">
        <f t="shared" si="31"/>
        <v>Hancock 2020 1 Y 2 1 100 N Non-Treated 31.0160427807487 2.08695652173913 21.5763775866078 69.5479627586207 4677.10049551724 1434.05316352069 1434.05316352069 1434.05316352069 1948.53421802759 1948.53421802759 1948.53421802759 2463.01527253448 2463.01527253448 2463.01527253448</v>
      </c>
    </row>
    <row r="17" spans="1:58" x14ac:dyDescent="0.35">
      <c r="A17" s="16" t="s">
        <v>20</v>
      </c>
      <c r="B17" s="16">
        <v>2020</v>
      </c>
      <c r="C17" s="16">
        <v>1</v>
      </c>
      <c r="D17" s="16" t="s">
        <v>17</v>
      </c>
      <c r="E17" s="16">
        <v>204</v>
      </c>
      <c r="F17" s="16">
        <v>2</v>
      </c>
      <c r="G17" s="16">
        <v>10</v>
      </c>
      <c r="H17" s="16">
        <v>100</v>
      </c>
      <c r="I17" s="16" t="s">
        <v>17</v>
      </c>
      <c r="J17" s="16" t="s">
        <v>29</v>
      </c>
      <c r="K17" s="16">
        <v>150</v>
      </c>
      <c r="L17" s="16">
        <f t="shared" si="0"/>
        <v>326.08695652173913</v>
      </c>
      <c r="M17" s="16">
        <f t="shared" si="1"/>
        <v>366.10671936758894</v>
      </c>
      <c r="N17" s="16" t="s">
        <v>14</v>
      </c>
      <c r="O17" s="16">
        <v>13.043478260869565</v>
      </c>
      <c r="P17" s="16">
        <v>1.75</v>
      </c>
      <c r="Q17" s="16">
        <v>7.6086956521739131</v>
      </c>
      <c r="R17" s="16">
        <v>80.740713103448286</v>
      </c>
      <c r="S17" s="16">
        <f t="shared" si="2"/>
        <v>5429.8129562068971</v>
      </c>
      <c r="T17" s="16">
        <f t="shared" si="3"/>
        <v>44.29</v>
      </c>
      <c r="U17" s="16">
        <f t="shared" si="4"/>
        <v>109.39</v>
      </c>
      <c r="V17" s="16">
        <f t="shared" si="5"/>
        <v>61.956521739130437</v>
      </c>
      <c r="W17" s="16">
        <f t="shared" si="6"/>
        <v>89.673913043478265</v>
      </c>
      <c r="X17" s="16">
        <f t="shared" si="7"/>
        <v>117.39130434782608</v>
      </c>
      <c r="Y17" s="16">
        <f t="shared" si="8"/>
        <v>31.485177865612645</v>
      </c>
      <c r="Z17" s="16">
        <f t="shared" si="9"/>
        <v>45.763339920948617</v>
      </c>
      <c r="AA17" s="16">
        <f t="shared" si="10"/>
        <v>60.041501976284586</v>
      </c>
      <c r="AB17">
        <f t="shared" si="11"/>
        <v>50.845999999999997</v>
      </c>
      <c r="AC17">
        <f t="shared" si="12"/>
        <v>125.59</v>
      </c>
      <c r="AD17">
        <f t="shared" si="13"/>
        <v>266.46517786561265</v>
      </c>
      <c r="AE17">
        <f t="shared" si="14"/>
        <v>280.74333992094864</v>
      </c>
      <c r="AF17">
        <f t="shared" si="15"/>
        <v>295.02150197628458</v>
      </c>
      <c r="AG17">
        <f t="shared" si="16"/>
        <v>726.66641793103463</v>
      </c>
      <c r="AH17">
        <f t="shared" si="17"/>
        <v>968.88855724137943</v>
      </c>
      <c r="AI17">
        <f t="shared" si="18"/>
        <v>1211.1106965517242</v>
      </c>
      <c r="AJ17">
        <f t="shared" si="19"/>
        <v>1791.8382755482762</v>
      </c>
      <c r="AK17">
        <f t="shared" si="20"/>
        <v>2389.1177007310348</v>
      </c>
      <c r="AL17">
        <f t="shared" si="21"/>
        <v>2986.3971259137938</v>
      </c>
      <c r="AM17">
        <f t="shared" si="22"/>
        <v>1525.3730976826637</v>
      </c>
      <c r="AN17">
        <f t="shared" si="23"/>
        <v>1511.0949356273277</v>
      </c>
      <c r="AO17">
        <f t="shared" si="24"/>
        <v>1496.8167735719917</v>
      </c>
      <c r="AP17">
        <f t="shared" si="25"/>
        <v>2122.6525228654223</v>
      </c>
      <c r="AQ17">
        <f t="shared" si="26"/>
        <v>2108.3743608100863</v>
      </c>
      <c r="AR17">
        <f t="shared" si="27"/>
        <v>2094.0961987547503</v>
      </c>
      <c r="AS17">
        <f t="shared" si="28"/>
        <v>2719.9319480481813</v>
      </c>
      <c r="AT17">
        <f t="shared" si="29"/>
        <v>2705.6537859928453</v>
      </c>
      <c r="AU17">
        <f t="shared" si="30"/>
        <v>2691.3756239375093</v>
      </c>
      <c r="BF17" t="str">
        <f t="shared" si="31"/>
        <v>Hancock 2020 1 Y 2 10 100 Y Endura_R3 13.0434782608696 1.75 7.60869565217391 80.7407131034483 5429.8129562069 1525.37309768266 1511.09493562733 1496.81677357199 2122.65252286542 2108.37436081009 2094.09619875475 2719.93194804818 2705.65378599285 2691.37562393751</v>
      </c>
    </row>
    <row r="18" spans="1:58" x14ac:dyDescent="0.35">
      <c r="A18" s="16" t="s">
        <v>20</v>
      </c>
      <c r="B18" s="16">
        <v>2020</v>
      </c>
      <c r="C18" s="16">
        <v>1</v>
      </c>
      <c r="D18" s="16" t="s">
        <v>17</v>
      </c>
      <c r="E18" s="16">
        <v>205</v>
      </c>
      <c r="F18" s="16">
        <v>2</v>
      </c>
      <c r="G18" s="16">
        <v>14</v>
      </c>
      <c r="H18" s="16">
        <v>160</v>
      </c>
      <c r="I18" s="16" t="s">
        <v>17</v>
      </c>
      <c r="J18" s="16" t="s">
        <v>29</v>
      </c>
      <c r="K18" s="16">
        <v>150</v>
      </c>
      <c r="L18" s="16">
        <f t="shared" si="0"/>
        <v>326.08695652173913</v>
      </c>
      <c r="M18" s="16">
        <f t="shared" si="1"/>
        <v>366.10671936758894</v>
      </c>
      <c r="N18" s="16" t="s">
        <v>14</v>
      </c>
      <c r="O18" s="16">
        <v>12.654320987654321</v>
      </c>
      <c r="P18" s="16">
        <v>2.5555555555555554</v>
      </c>
      <c r="Q18" s="16">
        <v>10.779606767261088</v>
      </c>
      <c r="R18" s="16">
        <v>76.679202068965509</v>
      </c>
      <c r="S18" s="16">
        <f t="shared" si="2"/>
        <v>5156.6763391379309</v>
      </c>
      <c r="T18" s="16">
        <f t="shared" si="3"/>
        <v>70.86</v>
      </c>
      <c r="U18" s="16">
        <f t="shared" si="4"/>
        <v>175.02</v>
      </c>
      <c r="V18" s="16">
        <f t="shared" si="5"/>
        <v>61.956521739130437</v>
      </c>
      <c r="W18" s="16">
        <f t="shared" si="6"/>
        <v>89.673913043478265</v>
      </c>
      <c r="X18" s="16">
        <f t="shared" si="7"/>
        <v>117.39130434782608</v>
      </c>
      <c r="Y18" s="16">
        <f t="shared" si="8"/>
        <v>31.485177865612645</v>
      </c>
      <c r="Z18" s="16">
        <f t="shared" si="9"/>
        <v>45.763339920948617</v>
      </c>
      <c r="AA18" s="16">
        <f t="shared" si="10"/>
        <v>60.041501976284586</v>
      </c>
      <c r="AB18">
        <f t="shared" si="11"/>
        <v>50.845999999999997</v>
      </c>
      <c r="AC18">
        <f t="shared" si="12"/>
        <v>125.59</v>
      </c>
      <c r="AD18">
        <f t="shared" si="13"/>
        <v>332.09517786561264</v>
      </c>
      <c r="AE18">
        <f t="shared" si="14"/>
        <v>346.37333992094864</v>
      </c>
      <c r="AF18">
        <f t="shared" si="15"/>
        <v>360.65150197628464</v>
      </c>
      <c r="AG18">
        <f t="shared" si="16"/>
        <v>690.11281862068961</v>
      </c>
      <c r="AH18">
        <f t="shared" si="17"/>
        <v>920.15042482758611</v>
      </c>
      <c r="AI18">
        <f t="shared" si="18"/>
        <v>1150.1880310344827</v>
      </c>
      <c r="AJ18">
        <f t="shared" si="19"/>
        <v>1701.7031919155172</v>
      </c>
      <c r="AK18">
        <f t="shared" si="20"/>
        <v>2268.9375892206895</v>
      </c>
      <c r="AL18">
        <f t="shared" si="21"/>
        <v>2836.1719865258624</v>
      </c>
      <c r="AM18">
        <f t="shared" si="22"/>
        <v>1369.6080140499046</v>
      </c>
      <c r="AN18">
        <f t="shared" si="23"/>
        <v>1355.3298519945686</v>
      </c>
      <c r="AO18">
        <f t="shared" si="24"/>
        <v>1341.0516899392326</v>
      </c>
      <c r="AP18">
        <f t="shared" si="25"/>
        <v>1936.8424113550768</v>
      </c>
      <c r="AQ18">
        <f t="shared" si="26"/>
        <v>1922.5642492997408</v>
      </c>
      <c r="AR18">
        <f t="shared" si="27"/>
        <v>1908.2860872444048</v>
      </c>
      <c r="AS18">
        <f t="shared" si="28"/>
        <v>2504.0768086602498</v>
      </c>
      <c r="AT18">
        <f t="shared" si="29"/>
        <v>2489.7986466049138</v>
      </c>
      <c r="AU18">
        <f t="shared" si="30"/>
        <v>2475.5204845495778</v>
      </c>
      <c r="BF18" t="str">
        <f t="shared" si="31"/>
        <v>Hancock 2020 1 Y 2 14 160 Y Endura_R3 12.6543209876543 2.55555555555556 10.7796067672611 76.6792020689655 5156.67633913793 1369.6080140499 1355.32985199457 1341.05168993923 1936.84241135508 1922.56424929974 1908.2860872444 2504.07680866025 2489.79864660491 2475.52048454958</v>
      </c>
    </row>
    <row r="19" spans="1:58" x14ac:dyDescent="0.35">
      <c r="A19" s="16" t="s">
        <v>20</v>
      </c>
      <c r="B19" s="16">
        <v>2020</v>
      </c>
      <c r="C19" s="16">
        <v>1</v>
      </c>
      <c r="D19" s="16" t="s">
        <v>17</v>
      </c>
      <c r="E19" s="16">
        <v>206</v>
      </c>
      <c r="F19" s="16">
        <v>2</v>
      </c>
      <c r="G19" s="16">
        <v>12</v>
      </c>
      <c r="H19" s="16">
        <v>100</v>
      </c>
      <c r="I19" s="16" t="s">
        <v>17</v>
      </c>
      <c r="J19" s="16" t="s">
        <v>28</v>
      </c>
      <c r="K19" s="16">
        <v>150</v>
      </c>
      <c r="L19" s="16">
        <f t="shared" si="0"/>
        <v>326.08695652173913</v>
      </c>
      <c r="M19" s="16">
        <f t="shared" si="1"/>
        <v>366.10671936758894</v>
      </c>
      <c r="N19" s="16" t="s">
        <v>14</v>
      </c>
      <c r="O19" s="16">
        <v>11.340206185567011</v>
      </c>
      <c r="P19" s="16">
        <v>2</v>
      </c>
      <c r="Q19" s="16">
        <v>7.5601374570446733</v>
      </c>
      <c r="R19" s="16">
        <v>75.169873103448282</v>
      </c>
      <c r="S19" s="16">
        <f t="shared" si="2"/>
        <v>5055.1739662068967</v>
      </c>
      <c r="T19" s="16">
        <f t="shared" si="3"/>
        <v>44.29</v>
      </c>
      <c r="U19" s="16">
        <f t="shared" si="4"/>
        <v>109.39</v>
      </c>
      <c r="V19" s="16">
        <f t="shared" si="5"/>
        <v>61.956521739130437</v>
      </c>
      <c r="W19" s="16">
        <f t="shared" si="6"/>
        <v>89.673913043478265</v>
      </c>
      <c r="X19" s="16">
        <f t="shared" si="7"/>
        <v>117.39130434782608</v>
      </c>
      <c r="Y19" s="16">
        <f t="shared" si="8"/>
        <v>31.485177865612645</v>
      </c>
      <c r="Z19" s="16">
        <f t="shared" si="9"/>
        <v>45.763339920948617</v>
      </c>
      <c r="AA19" s="16">
        <f t="shared" si="10"/>
        <v>60.041501976284586</v>
      </c>
      <c r="AB19">
        <f t="shared" si="11"/>
        <v>17.875</v>
      </c>
      <c r="AC19">
        <f t="shared" si="12"/>
        <v>44.15</v>
      </c>
      <c r="AD19">
        <f t="shared" si="13"/>
        <v>185.02517786561265</v>
      </c>
      <c r="AE19">
        <f t="shared" si="14"/>
        <v>199.30333992094862</v>
      </c>
      <c r="AF19">
        <f t="shared" si="15"/>
        <v>213.58150197628458</v>
      </c>
      <c r="AG19">
        <f t="shared" si="16"/>
        <v>676.52885793103451</v>
      </c>
      <c r="AH19">
        <f t="shared" si="17"/>
        <v>902.03847724137938</v>
      </c>
      <c r="AI19">
        <f t="shared" si="18"/>
        <v>1127.5480965517243</v>
      </c>
      <c r="AJ19">
        <f t="shared" si="19"/>
        <v>1668.2074088482759</v>
      </c>
      <c r="AK19">
        <f t="shared" si="20"/>
        <v>2224.2765451310347</v>
      </c>
      <c r="AL19">
        <f t="shared" si="21"/>
        <v>2780.3456814137935</v>
      </c>
      <c r="AM19">
        <f t="shared" si="22"/>
        <v>1483.1822309826632</v>
      </c>
      <c r="AN19">
        <f t="shared" si="23"/>
        <v>1468.9040689273272</v>
      </c>
      <c r="AO19">
        <f t="shared" si="24"/>
        <v>1454.6259068719914</v>
      </c>
      <c r="AP19">
        <f t="shared" si="25"/>
        <v>2039.251367265422</v>
      </c>
      <c r="AQ19">
        <f t="shared" si="26"/>
        <v>2024.973205210086</v>
      </c>
      <c r="AR19">
        <f t="shared" si="27"/>
        <v>2010.6950431547502</v>
      </c>
      <c r="AS19">
        <f t="shared" si="28"/>
        <v>2595.320503548181</v>
      </c>
      <c r="AT19">
        <f t="shared" si="29"/>
        <v>2581.042341492845</v>
      </c>
      <c r="AU19">
        <f t="shared" si="30"/>
        <v>2566.764179437509</v>
      </c>
      <c r="BF19" t="str">
        <f t="shared" si="31"/>
        <v>Hancock 2020 1 Y 2 12 100 Y Cobra_V5 11.340206185567 2 7.56013745704467 75.1698731034483 5055.1739662069 1483.18223098266 1468.90406892733 1454.62590687199 2039.25136726542 2024.97320521009 2010.69504315475 2595.32050354818 2581.04234149285 2566.76417943751</v>
      </c>
    </row>
    <row r="20" spans="1:58" x14ac:dyDescent="0.35">
      <c r="A20" s="16" t="s">
        <v>20</v>
      </c>
      <c r="B20" s="16">
        <v>2020</v>
      </c>
      <c r="C20" s="16">
        <v>1</v>
      </c>
      <c r="D20" s="16" t="s">
        <v>17</v>
      </c>
      <c r="E20" s="16">
        <v>207</v>
      </c>
      <c r="F20" s="16">
        <v>2</v>
      </c>
      <c r="G20" s="16">
        <v>5</v>
      </c>
      <c r="H20" s="16">
        <v>160</v>
      </c>
      <c r="I20" s="16" t="s">
        <v>16</v>
      </c>
      <c r="J20" s="16" t="s">
        <v>27</v>
      </c>
      <c r="K20" s="16" t="s">
        <v>14</v>
      </c>
      <c r="L20" s="16" t="str">
        <f t="shared" si="0"/>
        <v>.</v>
      </c>
      <c r="M20" s="16" t="str">
        <f t="shared" si="1"/>
        <v>.</v>
      </c>
      <c r="N20" s="16" t="s">
        <v>14</v>
      </c>
      <c r="O20" s="16">
        <v>22.044728434504794</v>
      </c>
      <c r="P20" s="16">
        <v>2.68</v>
      </c>
      <c r="Q20" s="16">
        <v>19.693290734824284</v>
      </c>
      <c r="R20" s="16">
        <v>51.712479310344825</v>
      </c>
      <c r="S20" s="16">
        <f t="shared" si="2"/>
        <v>3477.6642336206896</v>
      </c>
      <c r="T20" s="16">
        <f t="shared" si="3"/>
        <v>70.86</v>
      </c>
      <c r="U20" s="16">
        <f t="shared" si="4"/>
        <v>175.02</v>
      </c>
      <c r="V20" s="16">
        <f t="shared" si="5"/>
        <v>0</v>
      </c>
      <c r="W20" s="16">
        <f t="shared" si="6"/>
        <v>0</v>
      </c>
      <c r="X20" s="16">
        <f t="shared" si="7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>
        <f t="shared" si="11"/>
        <v>0</v>
      </c>
      <c r="AC20">
        <f t="shared" si="12"/>
        <v>0</v>
      </c>
      <c r="AD20">
        <f t="shared" si="13"/>
        <v>175.02</v>
      </c>
      <c r="AE20">
        <f t="shared" si="14"/>
        <v>175.02</v>
      </c>
      <c r="AF20">
        <f t="shared" si="15"/>
        <v>175.02</v>
      </c>
      <c r="AG20">
        <f t="shared" si="16"/>
        <v>465.41231379310341</v>
      </c>
      <c r="AH20">
        <f t="shared" si="17"/>
        <v>620.54975172413788</v>
      </c>
      <c r="AI20">
        <f t="shared" si="18"/>
        <v>775.68718965517235</v>
      </c>
      <c r="AJ20">
        <f t="shared" si="19"/>
        <v>1147.6291970948275</v>
      </c>
      <c r="AK20">
        <f t="shared" si="20"/>
        <v>1530.1722627931035</v>
      </c>
      <c r="AL20">
        <f t="shared" si="21"/>
        <v>1912.7153284913795</v>
      </c>
      <c r="AM20">
        <f t="shared" si="22"/>
        <v>972.60919709482755</v>
      </c>
      <c r="AN20">
        <f t="shared" si="23"/>
        <v>972.60919709482755</v>
      </c>
      <c r="AO20">
        <f t="shared" si="24"/>
        <v>972.60919709482755</v>
      </c>
      <c r="AP20">
        <f t="shared" si="25"/>
        <v>1355.1522627931035</v>
      </c>
      <c r="AQ20">
        <f t="shared" si="26"/>
        <v>1355.1522627931035</v>
      </c>
      <c r="AR20">
        <f t="shared" si="27"/>
        <v>1355.1522627931035</v>
      </c>
      <c r="AS20">
        <f t="shared" si="28"/>
        <v>1737.6953284913795</v>
      </c>
      <c r="AT20">
        <f t="shared" si="29"/>
        <v>1737.6953284913795</v>
      </c>
      <c r="AU20">
        <f t="shared" si="30"/>
        <v>1737.6953284913795</v>
      </c>
      <c r="BF20" t="str">
        <f t="shared" si="31"/>
        <v>Hancock 2020 1 Y 2 5 160 N Non-Treated 22.0447284345048 2.68 19.6932907348243 51.7124793103448 3477.66423362069 972.609197094828 972.609197094828 972.609197094828 1355.1522627931 1355.1522627931 1355.1522627931 1737.69532849138 1737.69532849138 1737.69532849138</v>
      </c>
    </row>
    <row r="21" spans="1:58" x14ac:dyDescent="0.35">
      <c r="A21" s="16" t="s">
        <v>20</v>
      </c>
      <c r="B21" s="16">
        <v>2020</v>
      </c>
      <c r="C21" s="16">
        <v>1</v>
      </c>
      <c r="D21" s="16" t="s">
        <v>17</v>
      </c>
      <c r="E21" s="16">
        <v>208</v>
      </c>
      <c r="F21" s="16">
        <v>2</v>
      </c>
      <c r="G21" s="16">
        <v>2</v>
      </c>
      <c r="H21" s="16">
        <v>100</v>
      </c>
      <c r="I21" s="16" t="s">
        <v>16</v>
      </c>
      <c r="J21" s="16" t="s">
        <v>29</v>
      </c>
      <c r="K21" s="16" t="s">
        <v>14</v>
      </c>
      <c r="L21" s="16" t="str">
        <f t="shared" si="0"/>
        <v>.</v>
      </c>
      <c r="M21" s="16" t="str">
        <f t="shared" si="1"/>
        <v>.</v>
      </c>
      <c r="N21" s="16" t="s">
        <v>14</v>
      </c>
      <c r="O21" s="16">
        <v>4.5751633986928102</v>
      </c>
      <c r="P21" s="16">
        <v>1.7272727272727273</v>
      </c>
      <c r="Q21" s="16">
        <v>2.6341849871261638</v>
      </c>
      <c r="R21" s="16">
        <v>64.622261379310345</v>
      </c>
      <c r="S21" s="16">
        <f t="shared" si="2"/>
        <v>4345.8470777586208</v>
      </c>
      <c r="T21" s="16">
        <f t="shared" si="3"/>
        <v>44.29</v>
      </c>
      <c r="U21" s="16">
        <f t="shared" si="4"/>
        <v>109.39</v>
      </c>
      <c r="V21" s="16">
        <f t="shared" si="5"/>
        <v>0</v>
      </c>
      <c r="W21" s="16">
        <f t="shared" si="6"/>
        <v>0</v>
      </c>
      <c r="X21" s="16">
        <f t="shared" si="7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>
        <f t="shared" si="11"/>
        <v>50.845999999999997</v>
      </c>
      <c r="AC21">
        <f t="shared" si="12"/>
        <v>125.59</v>
      </c>
      <c r="AD21">
        <f t="shared" si="13"/>
        <v>234.98000000000002</v>
      </c>
      <c r="AE21">
        <f t="shared" si="14"/>
        <v>234.98000000000002</v>
      </c>
      <c r="AF21">
        <f t="shared" si="15"/>
        <v>234.98000000000002</v>
      </c>
      <c r="AG21">
        <f t="shared" si="16"/>
        <v>581.60035241379308</v>
      </c>
      <c r="AH21">
        <f t="shared" si="17"/>
        <v>775.46713655172414</v>
      </c>
      <c r="AI21">
        <f t="shared" si="18"/>
        <v>969.3339206896552</v>
      </c>
      <c r="AJ21">
        <f t="shared" si="19"/>
        <v>1434.129535660345</v>
      </c>
      <c r="AK21">
        <f t="shared" si="20"/>
        <v>1912.1727142137931</v>
      </c>
      <c r="AL21">
        <f t="shared" si="21"/>
        <v>2390.2158927672417</v>
      </c>
      <c r="AM21">
        <f t="shared" si="22"/>
        <v>1199.149535660345</v>
      </c>
      <c r="AN21">
        <f t="shared" si="23"/>
        <v>1199.149535660345</v>
      </c>
      <c r="AO21">
        <f t="shared" si="24"/>
        <v>1199.149535660345</v>
      </c>
      <c r="AP21">
        <f t="shared" si="25"/>
        <v>1677.1927142137931</v>
      </c>
      <c r="AQ21">
        <f t="shared" si="26"/>
        <v>1677.1927142137931</v>
      </c>
      <c r="AR21">
        <f t="shared" si="27"/>
        <v>1677.1927142137931</v>
      </c>
      <c r="AS21">
        <f t="shared" si="28"/>
        <v>2155.2358927672417</v>
      </c>
      <c r="AT21">
        <f t="shared" si="29"/>
        <v>2155.2358927672417</v>
      </c>
      <c r="AU21">
        <f t="shared" si="30"/>
        <v>2155.2358927672417</v>
      </c>
      <c r="BF21" t="str">
        <f t="shared" si="31"/>
        <v>Hancock 2020 1 Y 2 2 100 N Endura_R3 4.57516339869281 1.72727272727273 2.63418498712616 64.6222613793103 4345.84707775862 1199.14953566035 1199.14953566035 1199.14953566035 1677.19271421379 1677.19271421379 1677.19271421379 2155.23589276724 2155.23589276724 2155.23589276724</v>
      </c>
    </row>
    <row r="22" spans="1:58" x14ac:dyDescent="0.35">
      <c r="A22" s="16" t="s">
        <v>20</v>
      </c>
      <c r="B22" s="16">
        <v>2020</v>
      </c>
      <c r="C22" s="16">
        <v>1</v>
      </c>
      <c r="D22" s="16" t="s">
        <v>17</v>
      </c>
      <c r="E22" s="16">
        <v>209</v>
      </c>
      <c r="F22" s="16">
        <v>2</v>
      </c>
      <c r="G22" s="16">
        <v>8</v>
      </c>
      <c r="H22" s="16">
        <v>160</v>
      </c>
      <c r="I22" s="16" t="s">
        <v>16</v>
      </c>
      <c r="J22" s="16" t="s">
        <v>28</v>
      </c>
      <c r="K22" s="16" t="s">
        <v>14</v>
      </c>
      <c r="L22" s="16" t="str">
        <f t="shared" si="0"/>
        <v>.</v>
      </c>
      <c r="M22" s="16" t="str">
        <f t="shared" si="1"/>
        <v>.</v>
      </c>
      <c r="N22" s="16" t="s">
        <v>14</v>
      </c>
      <c r="O22" s="16">
        <v>10.631229235880399</v>
      </c>
      <c r="P22" s="16">
        <v>2.1764705882352939</v>
      </c>
      <c r="Q22" s="16">
        <v>7.712852582893623</v>
      </c>
      <c r="R22" s="16">
        <v>62.119564137931029</v>
      </c>
      <c r="S22" s="16">
        <f t="shared" si="2"/>
        <v>4177.5406882758616</v>
      </c>
      <c r="T22" s="16">
        <f t="shared" si="3"/>
        <v>70.86</v>
      </c>
      <c r="U22" s="16">
        <f t="shared" si="4"/>
        <v>175.02</v>
      </c>
      <c r="V22" s="16">
        <f t="shared" si="5"/>
        <v>0</v>
      </c>
      <c r="W22" s="16">
        <f t="shared" si="6"/>
        <v>0</v>
      </c>
      <c r="X22" s="16">
        <f t="shared" si="7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>
        <f t="shared" si="11"/>
        <v>17.875</v>
      </c>
      <c r="AC22">
        <f t="shared" si="12"/>
        <v>44.15</v>
      </c>
      <c r="AD22">
        <f t="shared" si="13"/>
        <v>219.17000000000002</v>
      </c>
      <c r="AE22">
        <f t="shared" si="14"/>
        <v>219.17000000000002</v>
      </c>
      <c r="AF22">
        <f t="shared" si="15"/>
        <v>219.17000000000002</v>
      </c>
      <c r="AG22">
        <f t="shared" si="16"/>
        <v>559.07607724137927</v>
      </c>
      <c r="AH22">
        <f t="shared" si="17"/>
        <v>745.43476965517232</v>
      </c>
      <c r="AI22">
        <f t="shared" si="18"/>
        <v>931.79346206896548</v>
      </c>
      <c r="AJ22">
        <f t="shared" si="19"/>
        <v>1378.5884271310345</v>
      </c>
      <c r="AK22">
        <f t="shared" si="20"/>
        <v>1838.1179028413792</v>
      </c>
      <c r="AL22">
        <f t="shared" si="21"/>
        <v>2297.6473785517242</v>
      </c>
      <c r="AM22">
        <f t="shared" si="22"/>
        <v>1159.4184271310344</v>
      </c>
      <c r="AN22">
        <f t="shared" si="23"/>
        <v>1159.4184271310344</v>
      </c>
      <c r="AO22">
        <f t="shared" si="24"/>
        <v>1159.4184271310344</v>
      </c>
      <c r="AP22">
        <f t="shared" si="25"/>
        <v>1618.9479028413791</v>
      </c>
      <c r="AQ22">
        <f t="shared" si="26"/>
        <v>1618.9479028413791</v>
      </c>
      <c r="AR22">
        <f t="shared" si="27"/>
        <v>1618.9479028413791</v>
      </c>
      <c r="AS22">
        <f t="shared" si="28"/>
        <v>2078.4773785517241</v>
      </c>
      <c r="AT22">
        <f t="shared" si="29"/>
        <v>2078.4773785517241</v>
      </c>
      <c r="AU22">
        <f t="shared" si="30"/>
        <v>2078.4773785517241</v>
      </c>
      <c r="BF22" t="str">
        <f t="shared" si="31"/>
        <v>Hancock 2020 1 Y 2 8 160 N Cobra_V5 10.6312292358804 2.17647058823529 7.71285258289362 62.119564137931 4177.54068827586 1159.41842713103 1159.41842713103 1159.41842713103 1618.94790284138 1618.94790284138 1618.94790284138 2078.47737855172 2078.47737855172 2078.47737855172</v>
      </c>
    </row>
    <row r="23" spans="1:58" x14ac:dyDescent="0.35">
      <c r="A23" s="16" t="s">
        <v>20</v>
      </c>
      <c r="B23" s="16">
        <v>2020</v>
      </c>
      <c r="C23" s="16">
        <v>1</v>
      </c>
      <c r="D23" s="16" t="s">
        <v>17</v>
      </c>
      <c r="E23" s="16">
        <v>210</v>
      </c>
      <c r="F23" s="16">
        <v>2</v>
      </c>
      <c r="G23" s="16">
        <v>13</v>
      </c>
      <c r="H23" s="16">
        <v>160</v>
      </c>
      <c r="I23" s="16" t="s">
        <v>17</v>
      </c>
      <c r="J23" s="16" t="s">
        <v>27</v>
      </c>
      <c r="K23" s="16">
        <v>150</v>
      </c>
      <c r="L23" s="16">
        <f t="shared" si="0"/>
        <v>326.08695652173913</v>
      </c>
      <c r="M23" s="16">
        <f t="shared" si="1"/>
        <v>366.10671936758894</v>
      </c>
      <c r="N23" s="16" t="s">
        <v>14</v>
      </c>
      <c r="O23" s="16">
        <v>20.333333333333332</v>
      </c>
      <c r="P23" s="16">
        <v>2.7142857142857144</v>
      </c>
      <c r="Q23" s="16">
        <v>18.396825396825395</v>
      </c>
      <c r="R23" s="16">
        <v>51.579379310344834</v>
      </c>
      <c r="S23" s="16">
        <f t="shared" si="2"/>
        <v>3468.7132586206899</v>
      </c>
      <c r="T23" s="16">
        <f t="shared" si="3"/>
        <v>70.86</v>
      </c>
      <c r="U23" s="16">
        <f t="shared" si="4"/>
        <v>175.02</v>
      </c>
      <c r="V23" s="16">
        <f t="shared" si="5"/>
        <v>61.956521739130437</v>
      </c>
      <c r="W23" s="16">
        <f t="shared" si="6"/>
        <v>89.673913043478265</v>
      </c>
      <c r="X23" s="16">
        <f t="shared" si="7"/>
        <v>117.39130434782608</v>
      </c>
      <c r="Y23" s="16">
        <f t="shared" si="8"/>
        <v>31.485177865612645</v>
      </c>
      <c r="Z23" s="16">
        <f t="shared" si="9"/>
        <v>45.763339920948617</v>
      </c>
      <c r="AA23" s="16">
        <f t="shared" si="10"/>
        <v>60.041501976284586</v>
      </c>
      <c r="AB23">
        <f t="shared" si="11"/>
        <v>0</v>
      </c>
      <c r="AC23">
        <f t="shared" si="12"/>
        <v>0</v>
      </c>
      <c r="AD23">
        <f t="shared" si="13"/>
        <v>206.50517786561267</v>
      </c>
      <c r="AE23">
        <f t="shared" si="14"/>
        <v>220.78333992094863</v>
      </c>
      <c r="AF23">
        <f t="shared" si="15"/>
        <v>235.0615019762846</v>
      </c>
      <c r="AG23">
        <f t="shared" si="16"/>
        <v>464.21441379310352</v>
      </c>
      <c r="AH23">
        <f t="shared" si="17"/>
        <v>618.95255172413795</v>
      </c>
      <c r="AI23">
        <f t="shared" si="18"/>
        <v>773.69068965517249</v>
      </c>
      <c r="AJ23">
        <f t="shared" si="19"/>
        <v>1144.6753753448277</v>
      </c>
      <c r="AK23">
        <f t="shared" si="20"/>
        <v>1526.2338337931035</v>
      </c>
      <c r="AL23">
        <f t="shared" si="21"/>
        <v>1907.7922922413795</v>
      </c>
      <c r="AM23">
        <f t="shared" si="22"/>
        <v>938.17019747921495</v>
      </c>
      <c r="AN23">
        <f t="shared" si="23"/>
        <v>923.89203542387907</v>
      </c>
      <c r="AO23">
        <f t="shared" si="24"/>
        <v>909.61387336854307</v>
      </c>
      <c r="AP23">
        <f t="shared" si="25"/>
        <v>1319.7286559274908</v>
      </c>
      <c r="AQ23">
        <f t="shared" si="26"/>
        <v>1305.4504938721548</v>
      </c>
      <c r="AR23">
        <f t="shared" si="27"/>
        <v>1291.1723318168188</v>
      </c>
      <c r="AS23">
        <f t="shared" si="28"/>
        <v>1701.2871143757668</v>
      </c>
      <c r="AT23">
        <f t="shared" si="29"/>
        <v>1687.0089523204308</v>
      </c>
      <c r="AU23">
        <f t="shared" si="30"/>
        <v>1672.730790265095</v>
      </c>
      <c r="BF23" t="str">
        <f t="shared" si="31"/>
        <v>Hancock 2020 1 Y 2 13 160 Y Non-Treated 20.3333333333333 2.71428571428571 18.3968253968254 51.5793793103448 3468.71325862069 938.170197479215 923.892035423879 909.613873368543 1319.72865592749 1305.45049387215 1291.17233181682 1701.28711437577 1687.00895232043 1672.7307902651</v>
      </c>
    </row>
    <row r="24" spans="1:58" x14ac:dyDescent="0.35">
      <c r="A24" s="16" t="s">
        <v>20</v>
      </c>
      <c r="B24" s="16">
        <v>2020</v>
      </c>
      <c r="C24" s="16">
        <v>1</v>
      </c>
      <c r="D24" s="16" t="s">
        <v>17</v>
      </c>
      <c r="E24" s="16">
        <v>211</v>
      </c>
      <c r="F24" s="16">
        <v>2</v>
      </c>
      <c r="G24" s="16">
        <v>16</v>
      </c>
      <c r="H24" s="16">
        <v>160</v>
      </c>
      <c r="I24" s="16" t="s">
        <v>17</v>
      </c>
      <c r="J24" s="16" t="s">
        <v>28</v>
      </c>
      <c r="K24" s="16">
        <v>150</v>
      </c>
      <c r="L24" s="16">
        <f t="shared" si="0"/>
        <v>326.08695652173913</v>
      </c>
      <c r="M24" s="16">
        <f t="shared" si="1"/>
        <v>366.10671936758894</v>
      </c>
      <c r="N24" s="16" t="s">
        <v>14</v>
      </c>
      <c r="O24" s="16">
        <v>13.756613756613756</v>
      </c>
      <c r="P24" s="16">
        <v>2.0666666666666669</v>
      </c>
      <c r="Q24" s="16">
        <v>9.476778365667256</v>
      </c>
      <c r="R24" s="16">
        <v>67.060870344827606</v>
      </c>
      <c r="S24" s="16">
        <f t="shared" si="2"/>
        <v>4509.8435306896563</v>
      </c>
      <c r="T24" s="16">
        <f t="shared" si="3"/>
        <v>70.86</v>
      </c>
      <c r="U24" s="16">
        <f t="shared" si="4"/>
        <v>175.02</v>
      </c>
      <c r="V24" s="16">
        <f t="shared" si="5"/>
        <v>61.956521739130437</v>
      </c>
      <c r="W24" s="16">
        <f t="shared" si="6"/>
        <v>89.673913043478265</v>
      </c>
      <c r="X24" s="16">
        <f t="shared" si="7"/>
        <v>117.39130434782608</v>
      </c>
      <c r="Y24" s="16">
        <f t="shared" si="8"/>
        <v>31.485177865612645</v>
      </c>
      <c r="Z24" s="16">
        <f t="shared" si="9"/>
        <v>45.763339920948617</v>
      </c>
      <c r="AA24" s="16">
        <f t="shared" si="10"/>
        <v>60.041501976284586</v>
      </c>
      <c r="AB24">
        <f t="shared" si="11"/>
        <v>17.875</v>
      </c>
      <c r="AC24">
        <f t="shared" si="12"/>
        <v>44.15</v>
      </c>
      <c r="AD24">
        <f t="shared" si="13"/>
        <v>250.65517786561267</v>
      </c>
      <c r="AE24">
        <f t="shared" si="14"/>
        <v>264.93333992094864</v>
      </c>
      <c r="AF24">
        <f t="shared" si="15"/>
        <v>279.21150197628458</v>
      </c>
      <c r="AG24">
        <f t="shared" si="16"/>
        <v>603.54783310344851</v>
      </c>
      <c r="AH24">
        <f t="shared" si="17"/>
        <v>804.73044413793127</v>
      </c>
      <c r="AI24">
        <f t="shared" si="18"/>
        <v>1005.913055172414</v>
      </c>
      <c r="AJ24">
        <f t="shared" si="19"/>
        <v>1488.2483651275866</v>
      </c>
      <c r="AK24">
        <f t="shared" si="20"/>
        <v>1984.3311535034488</v>
      </c>
      <c r="AL24">
        <f t="shared" si="21"/>
        <v>2480.4139418793111</v>
      </c>
      <c r="AM24">
        <f t="shared" si="22"/>
        <v>1237.593187261974</v>
      </c>
      <c r="AN24">
        <f t="shared" si="23"/>
        <v>1223.315025206638</v>
      </c>
      <c r="AO24">
        <f t="shared" si="24"/>
        <v>1209.036863151302</v>
      </c>
      <c r="AP24">
        <f t="shared" si="25"/>
        <v>1733.6759756378362</v>
      </c>
      <c r="AQ24">
        <f t="shared" si="26"/>
        <v>1719.3978135825002</v>
      </c>
      <c r="AR24">
        <f t="shared" si="27"/>
        <v>1705.1196515271643</v>
      </c>
      <c r="AS24">
        <f t="shared" si="28"/>
        <v>2229.7587640136985</v>
      </c>
      <c r="AT24">
        <f t="shared" si="29"/>
        <v>2215.4806019583625</v>
      </c>
      <c r="AU24">
        <f t="shared" si="30"/>
        <v>2201.2024399030265</v>
      </c>
      <c r="BF24" t="str">
        <f t="shared" si="31"/>
        <v>Hancock 2020 1 Y 2 16 160 Y Cobra_V5 13.7566137566138 2.06666666666667 9.47677836566726 67.0608703448276 4509.84353068966 1237.59318726197 1223.31502520664 1209.0368631513 1733.67597563784 1719.3978135825 1705.11965152716 2229.7587640137 2215.48060195836 2201.20243990303</v>
      </c>
    </row>
    <row r="25" spans="1:58" x14ac:dyDescent="0.35">
      <c r="A25" s="16" t="s">
        <v>20</v>
      </c>
      <c r="B25" s="16">
        <v>2020</v>
      </c>
      <c r="C25" s="16">
        <v>1</v>
      </c>
      <c r="D25" s="16" t="s">
        <v>17</v>
      </c>
      <c r="E25" s="16">
        <v>212</v>
      </c>
      <c r="F25" s="16">
        <v>2</v>
      </c>
      <c r="G25" s="16">
        <v>9</v>
      </c>
      <c r="H25" s="16">
        <v>100</v>
      </c>
      <c r="I25" s="16" t="s">
        <v>17</v>
      </c>
      <c r="J25" s="16" t="s">
        <v>27</v>
      </c>
      <c r="K25" s="16">
        <v>150</v>
      </c>
      <c r="L25" s="16">
        <f t="shared" si="0"/>
        <v>326.08695652173913</v>
      </c>
      <c r="M25" s="16">
        <f t="shared" si="1"/>
        <v>366.10671936758894</v>
      </c>
      <c r="N25" s="16" t="s">
        <v>14</v>
      </c>
      <c r="O25" s="16">
        <v>16.107382550335569</v>
      </c>
      <c r="P25" s="16">
        <v>2.4347826086956523</v>
      </c>
      <c r="Q25" s="16">
        <v>13.072658301721622</v>
      </c>
      <c r="R25" s="16">
        <v>65.580497931034472</v>
      </c>
      <c r="S25" s="16">
        <f t="shared" si="2"/>
        <v>4410.2884858620682</v>
      </c>
      <c r="T25" s="16">
        <f t="shared" si="3"/>
        <v>44.29</v>
      </c>
      <c r="U25" s="16">
        <f t="shared" si="4"/>
        <v>109.39</v>
      </c>
      <c r="V25" s="16">
        <f t="shared" si="5"/>
        <v>61.956521739130437</v>
      </c>
      <c r="W25" s="16">
        <f t="shared" si="6"/>
        <v>89.673913043478265</v>
      </c>
      <c r="X25" s="16">
        <f t="shared" si="7"/>
        <v>117.39130434782608</v>
      </c>
      <c r="Y25" s="16">
        <f t="shared" si="8"/>
        <v>31.485177865612645</v>
      </c>
      <c r="Z25" s="16">
        <f t="shared" si="9"/>
        <v>45.763339920948617</v>
      </c>
      <c r="AA25" s="16">
        <f t="shared" si="10"/>
        <v>60.041501976284586</v>
      </c>
      <c r="AB25">
        <f t="shared" si="11"/>
        <v>0</v>
      </c>
      <c r="AC25">
        <f t="shared" si="12"/>
        <v>0</v>
      </c>
      <c r="AD25">
        <f t="shared" si="13"/>
        <v>140.87517786561264</v>
      </c>
      <c r="AE25">
        <f t="shared" si="14"/>
        <v>155.15333992094861</v>
      </c>
      <c r="AF25">
        <f t="shared" si="15"/>
        <v>169.43150197628458</v>
      </c>
      <c r="AG25">
        <f t="shared" si="16"/>
        <v>590.22448137931019</v>
      </c>
      <c r="AH25">
        <f t="shared" si="17"/>
        <v>786.96597517241366</v>
      </c>
      <c r="AI25">
        <f t="shared" si="18"/>
        <v>983.70746896551714</v>
      </c>
      <c r="AJ25">
        <f t="shared" si="19"/>
        <v>1455.3952003344825</v>
      </c>
      <c r="AK25">
        <f t="shared" si="20"/>
        <v>1940.52693377931</v>
      </c>
      <c r="AL25">
        <f t="shared" si="21"/>
        <v>2425.6586672241378</v>
      </c>
      <c r="AM25">
        <f t="shared" si="22"/>
        <v>1314.5200224688699</v>
      </c>
      <c r="AN25">
        <f t="shared" si="23"/>
        <v>1300.2418604135339</v>
      </c>
      <c r="AO25">
        <f t="shared" si="24"/>
        <v>1285.9636983581979</v>
      </c>
      <c r="AP25">
        <f t="shared" si="25"/>
        <v>1799.6517559136973</v>
      </c>
      <c r="AQ25">
        <f t="shared" si="26"/>
        <v>1785.3735938583613</v>
      </c>
      <c r="AR25">
        <f t="shared" si="27"/>
        <v>1771.0954318030253</v>
      </c>
      <c r="AS25">
        <f t="shared" si="28"/>
        <v>2284.783489358525</v>
      </c>
      <c r="AT25">
        <f t="shared" si="29"/>
        <v>2270.505327303189</v>
      </c>
      <c r="AU25">
        <f t="shared" si="30"/>
        <v>2256.2271652478535</v>
      </c>
      <c r="BF25" t="str">
        <f t="shared" si="31"/>
        <v>Hancock 2020 1 Y 2 9 100 Y Non-Treated 16.1073825503356 2.43478260869565 13.0726583017216 65.5804979310345 4410.28848586207 1314.52002246887 1300.24186041353 1285.9636983582 1799.6517559137 1785.37359385836 1771.09543180303 2284.78348935853 2270.50532730319 2256.22716524785</v>
      </c>
    </row>
    <row r="26" spans="1:58" x14ac:dyDescent="0.35">
      <c r="A26" s="16" t="s">
        <v>20</v>
      </c>
      <c r="B26" s="16">
        <v>2020</v>
      </c>
      <c r="C26" s="16">
        <v>1</v>
      </c>
      <c r="D26" s="16" t="s">
        <v>17</v>
      </c>
      <c r="E26" s="16">
        <v>301</v>
      </c>
      <c r="F26" s="16">
        <v>3</v>
      </c>
      <c r="G26" s="16">
        <v>16</v>
      </c>
      <c r="H26" s="16">
        <v>160</v>
      </c>
      <c r="I26" s="16" t="s">
        <v>17</v>
      </c>
      <c r="J26" s="16" t="s">
        <v>28</v>
      </c>
      <c r="K26" s="16">
        <v>150</v>
      </c>
      <c r="L26" s="16">
        <f t="shared" si="0"/>
        <v>326.08695652173913</v>
      </c>
      <c r="M26" s="16">
        <f t="shared" si="1"/>
        <v>366.10671936758894</v>
      </c>
      <c r="N26" s="16" t="s">
        <v>14</v>
      </c>
      <c r="O26" s="16">
        <v>41.116751269035532</v>
      </c>
      <c r="P26" s="16">
        <v>2.4285714285714284</v>
      </c>
      <c r="Q26" s="16">
        <v>33.284989122552567</v>
      </c>
      <c r="R26" s="16">
        <v>60.115303448275874</v>
      </c>
      <c r="S26" s="16">
        <f t="shared" si="2"/>
        <v>4042.7541568965526</v>
      </c>
      <c r="T26" s="16">
        <f t="shared" si="3"/>
        <v>70.86</v>
      </c>
      <c r="U26" s="16">
        <f t="shared" si="4"/>
        <v>175.02</v>
      </c>
      <c r="V26" s="16">
        <f t="shared" si="5"/>
        <v>61.956521739130437</v>
      </c>
      <c r="W26" s="16">
        <f t="shared" si="6"/>
        <v>89.673913043478265</v>
      </c>
      <c r="X26" s="16">
        <f t="shared" si="7"/>
        <v>117.39130434782608</v>
      </c>
      <c r="Y26" s="16">
        <f t="shared" si="8"/>
        <v>31.485177865612645</v>
      </c>
      <c r="Z26" s="16">
        <f t="shared" si="9"/>
        <v>45.763339920948617</v>
      </c>
      <c r="AA26" s="16">
        <f t="shared" si="10"/>
        <v>60.041501976284586</v>
      </c>
      <c r="AB26">
        <f t="shared" si="11"/>
        <v>17.875</v>
      </c>
      <c r="AC26">
        <f t="shared" si="12"/>
        <v>44.15</v>
      </c>
      <c r="AD26">
        <f t="shared" si="13"/>
        <v>250.65517786561267</v>
      </c>
      <c r="AE26">
        <f t="shared" si="14"/>
        <v>264.93333992094864</v>
      </c>
      <c r="AF26">
        <f t="shared" si="15"/>
        <v>279.21150197628458</v>
      </c>
      <c r="AG26">
        <f t="shared" si="16"/>
        <v>541.03773103448282</v>
      </c>
      <c r="AH26">
        <f t="shared" si="17"/>
        <v>721.38364137931046</v>
      </c>
      <c r="AI26">
        <f t="shared" si="18"/>
        <v>901.7295517241381</v>
      </c>
      <c r="AJ26">
        <f t="shared" si="19"/>
        <v>1334.1088717758623</v>
      </c>
      <c r="AK26">
        <f t="shared" si="20"/>
        <v>1778.811829034483</v>
      </c>
      <c r="AL26">
        <f t="shared" si="21"/>
        <v>2223.514786293104</v>
      </c>
      <c r="AM26">
        <f t="shared" si="22"/>
        <v>1083.4536939102497</v>
      </c>
      <c r="AN26">
        <f t="shared" si="23"/>
        <v>1069.1755318549137</v>
      </c>
      <c r="AO26">
        <f t="shared" si="24"/>
        <v>1054.8973697995777</v>
      </c>
      <c r="AP26">
        <f t="shared" si="25"/>
        <v>1528.1566511688704</v>
      </c>
      <c r="AQ26">
        <f t="shared" si="26"/>
        <v>1513.8784891135344</v>
      </c>
      <c r="AR26">
        <f t="shared" si="27"/>
        <v>1499.6003270581984</v>
      </c>
      <c r="AS26">
        <f t="shared" si="28"/>
        <v>1972.8596084274914</v>
      </c>
      <c r="AT26">
        <f t="shared" si="29"/>
        <v>1958.5814463721554</v>
      </c>
      <c r="AU26">
        <f t="shared" si="30"/>
        <v>1944.3032843168194</v>
      </c>
      <c r="BF26" t="str">
        <f t="shared" si="31"/>
        <v>Hancock 2020 1 Y 3 16 160 Y Cobra_V5 41.1167512690355 2.42857142857143 33.2849891225526 60.1153034482759 4042.75415689655 1083.45369391025 1069.17553185491 1054.89736979958 1528.15665116887 1513.87848911353 1499.6003270582 1972.85960842749 1958.58144637216 1944.30328431682</v>
      </c>
    </row>
    <row r="27" spans="1:58" x14ac:dyDescent="0.35">
      <c r="A27" s="16" t="s">
        <v>20</v>
      </c>
      <c r="B27" s="16">
        <v>2020</v>
      </c>
      <c r="C27" s="16">
        <v>1</v>
      </c>
      <c r="D27" s="16" t="s">
        <v>17</v>
      </c>
      <c r="E27" s="16">
        <v>302</v>
      </c>
      <c r="F27" s="16">
        <v>3</v>
      </c>
      <c r="G27" s="16">
        <v>9</v>
      </c>
      <c r="H27" s="16">
        <v>100</v>
      </c>
      <c r="I27" s="16" t="s">
        <v>17</v>
      </c>
      <c r="J27" s="16" t="s">
        <v>27</v>
      </c>
      <c r="K27" s="16">
        <v>150</v>
      </c>
      <c r="L27" s="16">
        <f t="shared" si="0"/>
        <v>326.08695652173913</v>
      </c>
      <c r="M27" s="16">
        <f t="shared" si="1"/>
        <v>366.10671936758894</v>
      </c>
      <c r="N27" s="16" t="s">
        <v>14</v>
      </c>
      <c r="O27" s="16">
        <v>19.732441471571907</v>
      </c>
      <c r="P27" s="16">
        <v>2.4642857142857144</v>
      </c>
      <c r="Q27" s="16">
        <v>16.208791208791212</v>
      </c>
      <c r="R27" s="16">
        <v>61.666189655172417</v>
      </c>
      <c r="S27" s="16">
        <f t="shared" si="2"/>
        <v>4147.051254310345</v>
      </c>
      <c r="T27" s="16">
        <f t="shared" si="3"/>
        <v>44.29</v>
      </c>
      <c r="U27" s="16">
        <f t="shared" si="4"/>
        <v>109.39</v>
      </c>
      <c r="V27" s="16">
        <f t="shared" si="5"/>
        <v>61.956521739130437</v>
      </c>
      <c r="W27" s="16">
        <f t="shared" si="6"/>
        <v>89.673913043478265</v>
      </c>
      <c r="X27" s="16">
        <f t="shared" si="7"/>
        <v>117.39130434782608</v>
      </c>
      <c r="Y27" s="16">
        <f t="shared" si="8"/>
        <v>31.485177865612645</v>
      </c>
      <c r="Z27" s="16">
        <f t="shared" si="9"/>
        <v>45.763339920948617</v>
      </c>
      <c r="AA27" s="16">
        <f t="shared" si="10"/>
        <v>60.041501976284586</v>
      </c>
      <c r="AB27">
        <f t="shared" si="11"/>
        <v>0</v>
      </c>
      <c r="AC27">
        <f t="shared" si="12"/>
        <v>0</v>
      </c>
      <c r="AD27">
        <f t="shared" si="13"/>
        <v>140.87517786561264</v>
      </c>
      <c r="AE27">
        <f t="shared" si="14"/>
        <v>155.15333992094861</v>
      </c>
      <c r="AF27">
        <f t="shared" si="15"/>
        <v>169.43150197628458</v>
      </c>
      <c r="AG27">
        <f t="shared" si="16"/>
        <v>554.99570689655172</v>
      </c>
      <c r="AH27">
        <f t="shared" si="17"/>
        <v>739.994275862069</v>
      </c>
      <c r="AI27">
        <f t="shared" si="18"/>
        <v>924.99284482758628</v>
      </c>
      <c r="AJ27">
        <f t="shared" si="19"/>
        <v>1368.526913922414</v>
      </c>
      <c r="AK27">
        <f t="shared" si="20"/>
        <v>1824.7025518965518</v>
      </c>
      <c r="AL27">
        <f t="shared" si="21"/>
        <v>2280.8781898706898</v>
      </c>
      <c r="AM27">
        <f t="shared" si="22"/>
        <v>1227.6517360568014</v>
      </c>
      <c r="AN27">
        <f t="shared" si="23"/>
        <v>1213.3735740014654</v>
      </c>
      <c r="AO27">
        <f t="shared" si="24"/>
        <v>1199.0954119461294</v>
      </c>
      <c r="AP27">
        <f t="shared" si="25"/>
        <v>1683.8273740309392</v>
      </c>
      <c r="AQ27">
        <f t="shared" si="26"/>
        <v>1669.5492119756032</v>
      </c>
      <c r="AR27">
        <f t="shared" si="27"/>
        <v>1655.2710499202672</v>
      </c>
      <c r="AS27">
        <f t="shared" si="28"/>
        <v>2140.0030120050769</v>
      </c>
      <c r="AT27">
        <f t="shared" si="29"/>
        <v>2125.7248499497409</v>
      </c>
      <c r="AU27">
        <f t="shared" si="30"/>
        <v>2111.4466878944054</v>
      </c>
      <c r="BF27" t="str">
        <f t="shared" si="31"/>
        <v>Hancock 2020 1 Y 3 9 100 Y Non-Treated 19.7324414715719 2.46428571428571 16.2087912087912 61.6661896551724 4147.05125431035 1227.6517360568 1213.37357400147 1199.09541194613 1683.82737403094 1669.5492119756 1655.27104992027 2140.00301200508 2125.72484994974 2111.44668789441</v>
      </c>
    </row>
    <row r="28" spans="1:58" x14ac:dyDescent="0.35">
      <c r="A28" s="16" t="s">
        <v>20</v>
      </c>
      <c r="B28" s="16">
        <v>2020</v>
      </c>
      <c r="C28" s="16">
        <v>1</v>
      </c>
      <c r="D28" s="16" t="s">
        <v>17</v>
      </c>
      <c r="E28" s="16">
        <v>303</v>
      </c>
      <c r="F28" s="16">
        <v>3</v>
      </c>
      <c r="G28" s="16">
        <v>14</v>
      </c>
      <c r="H28" s="16">
        <v>160</v>
      </c>
      <c r="I28" s="16" t="s">
        <v>17</v>
      </c>
      <c r="J28" s="16" t="s">
        <v>29</v>
      </c>
      <c r="K28" s="16">
        <v>150</v>
      </c>
      <c r="L28" s="16">
        <f t="shared" si="0"/>
        <v>326.08695652173913</v>
      </c>
      <c r="M28" s="16">
        <f t="shared" si="1"/>
        <v>366.10671936758894</v>
      </c>
      <c r="N28" s="16" t="s">
        <v>14</v>
      </c>
      <c r="O28" s="16">
        <v>10.727969348659004</v>
      </c>
      <c r="P28" s="16">
        <v>1.8947368421052631</v>
      </c>
      <c r="Q28" s="16">
        <v>6.7755595886267388</v>
      </c>
      <c r="R28" s="16">
        <v>71.864987586206908</v>
      </c>
      <c r="S28" s="16">
        <f t="shared" si="2"/>
        <v>4832.9204151724143</v>
      </c>
      <c r="T28" s="16">
        <f t="shared" si="3"/>
        <v>70.86</v>
      </c>
      <c r="U28" s="16">
        <f t="shared" si="4"/>
        <v>175.02</v>
      </c>
      <c r="V28" s="16">
        <f t="shared" si="5"/>
        <v>61.956521739130437</v>
      </c>
      <c r="W28" s="16">
        <f t="shared" si="6"/>
        <v>89.673913043478265</v>
      </c>
      <c r="X28" s="16">
        <f t="shared" si="7"/>
        <v>117.39130434782608</v>
      </c>
      <c r="Y28" s="16">
        <f t="shared" si="8"/>
        <v>31.485177865612645</v>
      </c>
      <c r="Z28" s="16">
        <f t="shared" si="9"/>
        <v>45.763339920948617</v>
      </c>
      <c r="AA28" s="16">
        <f t="shared" si="10"/>
        <v>60.041501976284586</v>
      </c>
      <c r="AB28">
        <f t="shared" si="11"/>
        <v>50.845999999999997</v>
      </c>
      <c r="AC28">
        <f t="shared" si="12"/>
        <v>125.59</v>
      </c>
      <c r="AD28">
        <f t="shared" si="13"/>
        <v>332.09517786561264</v>
      </c>
      <c r="AE28">
        <f t="shared" si="14"/>
        <v>346.37333992094864</v>
      </c>
      <c r="AF28">
        <f t="shared" si="15"/>
        <v>360.65150197628464</v>
      </c>
      <c r="AG28">
        <f t="shared" si="16"/>
        <v>646.78488827586216</v>
      </c>
      <c r="AH28">
        <f t="shared" si="17"/>
        <v>862.37985103448295</v>
      </c>
      <c r="AI28">
        <f t="shared" si="18"/>
        <v>1077.9748137931035</v>
      </c>
      <c r="AJ28">
        <f t="shared" si="19"/>
        <v>1594.8637370068968</v>
      </c>
      <c r="AK28">
        <f t="shared" si="20"/>
        <v>2126.4849826758623</v>
      </c>
      <c r="AL28">
        <f t="shared" si="21"/>
        <v>2658.1062283448282</v>
      </c>
      <c r="AM28">
        <f t="shared" si="22"/>
        <v>1262.7685591412842</v>
      </c>
      <c r="AN28">
        <f t="shared" si="23"/>
        <v>1248.4903970859482</v>
      </c>
      <c r="AO28">
        <f t="shared" si="24"/>
        <v>1234.2122350306122</v>
      </c>
      <c r="AP28">
        <f t="shared" si="25"/>
        <v>1794.3898048102496</v>
      </c>
      <c r="AQ28">
        <f t="shared" si="26"/>
        <v>1780.1116427549136</v>
      </c>
      <c r="AR28">
        <f t="shared" si="27"/>
        <v>1765.8334806995776</v>
      </c>
      <c r="AS28">
        <f t="shared" si="28"/>
        <v>2326.0110504792156</v>
      </c>
      <c r="AT28">
        <f t="shared" si="29"/>
        <v>2311.7328884238796</v>
      </c>
      <c r="AU28">
        <f t="shared" si="30"/>
        <v>2297.4547263685436</v>
      </c>
      <c r="BF28" t="str">
        <f t="shared" si="31"/>
        <v>Hancock 2020 1 Y 3 14 160 Y Endura_R3 10.727969348659 1.89473684210526 6.77555958862674 71.8649875862069 4832.92041517241 1262.76855914128 1248.49039708595 1234.21223503061 1794.38980481025 1780.11164275491 1765.83348069958 2326.01105047922 2311.73288842388 2297.45472636854</v>
      </c>
    </row>
    <row r="29" spans="1:58" x14ac:dyDescent="0.35">
      <c r="A29" s="16" t="s">
        <v>20</v>
      </c>
      <c r="B29" s="16">
        <v>2020</v>
      </c>
      <c r="C29" s="16">
        <v>1</v>
      </c>
      <c r="D29" s="16" t="s">
        <v>17</v>
      </c>
      <c r="E29" s="16">
        <v>304</v>
      </c>
      <c r="F29" s="16">
        <v>3</v>
      </c>
      <c r="G29" s="16">
        <v>6</v>
      </c>
      <c r="H29" s="16">
        <v>160</v>
      </c>
      <c r="I29" s="16" t="s">
        <v>16</v>
      </c>
      <c r="J29" s="16" t="s">
        <v>29</v>
      </c>
      <c r="K29" s="16" t="s">
        <v>14</v>
      </c>
      <c r="L29" s="16" t="str">
        <f t="shared" si="0"/>
        <v>.</v>
      </c>
      <c r="M29" s="16" t="str">
        <f t="shared" si="1"/>
        <v>.</v>
      </c>
      <c r="N29" s="16" t="s">
        <v>14</v>
      </c>
      <c r="O29" s="16">
        <v>17.045454545454543</v>
      </c>
      <c r="P29" s="16">
        <v>2.2222222222222223</v>
      </c>
      <c r="Q29" s="16">
        <v>12.626262626262626</v>
      </c>
      <c r="R29" s="16">
        <v>68.460548275862067</v>
      </c>
      <c r="S29" s="16">
        <f t="shared" si="2"/>
        <v>4603.9718715517238</v>
      </c>
      <c r="T29" s="16">
        <f t="shared" si="3"/>
        <v>70.86</v>
      </c>
      <c r="U29" s="16">
        <f t="shared" si="4"/>
        <v>175.02</v>
      </c>
      <c r="V29" s="16">
        <f t="shared" si="5"/>
        <v>0</v>
      </c>
      <c r="W29" s="16">
        <f t="shared" si="6"/>
        <v>0</v>
      </c>
      <c r="X29" s="16">
        <f t="shared" si="7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>
        <f t="shared" si="11"/>
        <v>50.845999999999997</v>
      </c>
      <c r="AC29">
        <f t="shared" si="12"/>
        <v>125.59</v>
      </c>
      <c r="AD29">
        <f t="shared" si="13"/>
        <v>300.61</v>
      </c>
      <c r="AE29">
        <f t="shared" si="14"/>
        <v>300.61</v>
      </c>
      <c r="AF29">
        <f t="shared" si="15"/>
        <v>300.61</v>
      </c>
      <c r="AG29">
        <f t="shared" si="16"/>
        <v>616.14493448275857</v>
      </c>
      <c r="AH29">
        <f t="shared" si="17"/>
        <v>821.5265793103448</v>
      </c>
      <c r="AI29">
        <f t="shared" si="18"/>
        <v>1026.908224137931</v>
      </c>
      <c r="AJ29">
        <f t="shared" si="19"/>
        <v>1519.3107176120689</v>
      </c>
      <c r="AK29">
        <f t="shared" si="20"/>
        <v>2025.7476234827584</v>
      </c>
      <c r="AL29">
        <f t="shared" si="21"/>
        <v>2532.1845293534484</v>
      </c>
      <c r="AM29">
        <f t="shared" si="22"/>
        <v>1218.7007176120687</v>
      </c>
      <c r="AN29">
        <f t="shared" si="23"/>
        <v>1218.7007176120687</v>
      </c>
      <c r="AO29">
        <f t="shared" si="24"/>
        <v>1218.7007176120687</v>
      </c>
      <c r="AP29">
        <f t="shared" si="25"/>
        <v>1725.1376234827585</v>
      </c>
      <c r="AQ29">
        <f t="shared" si="26"/>
        <v>1725.1376234827585</v>
      </c>
      <c r="AR29">
        <f t="shared" si="27"/>
        <v>1725.1376234827585</v>
      </c>
      <c r="AS29">
        <f t="shared" si="28"/>
        <v>2231.5745293534483</v>
      </c>
      <c r="AT29">
        <f t="shared" si="29"/>
        <v>2231.5745293534483</v>
      </c>
      <c r="AU29">
        <f t="shared" si="30"/>
        <v>2231.5745293534483</v>
      </c>
      <c r="BF29" t="str">
        <f t="shared" si="31"/>
        <v>Hancock 2020 1 Y 3 6 160 N Endura_R3 17.0454545454545 2.22222222222222 12.6262626262626 68.4605482758621 4603.97187155172 1218.70071761207 1218.70071761207 1218.70071761207 1725.13762348276 1725.13762348276 1725.13762348276 2231.57452935345 2231.57452935345 2231.57452935345</v>
      </c>
    </row>
    <row r="30" spans="1:58" x14ac:dyDescent="0.35">
      <c r="A30" s="16" t="s">
        <v>20</v>
      </c>
      <c r="B30" s="16">
        <v>2020</v>
      </c>
      <c r="C30" s="16">
        <v>1</v>
      </c>
      <c r="D30" s="16" t="s">
        <v>17</v>
      </c>
      <c r="E30" s="16">
        <v>305</v>
      </c>
      <c r="F30" s="16">
        <v>3</v>
      </c>
      <c r="G30" s="16">
        <v>4</v>
      </c>
      <c r="H30" s="16">
        <v>100</v>
      </c>
      <c r="I30" s="16" t="s">
        <v>16</v>
      </c>
      <c r="J30" s="16" t="s">
        <v>28</v>
      </c>
      <c r="K30" s="16" t="s">
        <v>14</v>
      </c>
      <c r="L30" s="16" t="str">
        <f t="shared" si="0"/>
        <v>.</v>
      </c>
      <c r="M30" s="16" t="str">
        <f t="shared" si="1"/>
        <v>.</v>
      </c>
      <c r="N30" s="16" t="s">
        <v>14</v>
      </c>
      <c r="O30" s="16">
        <v>5.2631578947368416</v>
      </c>
      <c r="P30" s="16">
        <v>2</v>
      </c>
      <c r="Q30" s="16">
        <v>3.5087719298245608</v>
      </c>
      <c r="R30" s="16">
        <v>69.808571724137934</v>
      </c>
      <c r="S30" s="16">
        <f t="shared" si="2"/>
        <v>4694.6264484482763</v>
      </c>
      <c r="T30" s="16">
        <f t="shared" si="3"/>
        <v>44.29</v>
      </c>
      <c r="U30" s="16">
        <f t="shared" si="4"/>
        <v>109.39</v>
      </c>
      <c r="V30" s="16">
        <f t="shared" si="5"/>
        <v>0</v>
      </c>
      <c r="W30" s="16">
        <f t="shared" si="6"/>
        <v>0</v>
      </c>
      <c r="X30" s="16">
        <f t="shared" si="7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>
        <f t="shared" si="11"/>
        <v>17.875</v>
      </c>
      <c r="AC30">
        <f t="shared" si="12"/>
        <v>44.15</v>
      </c>
      <c r="AD30">
        <f t="shared" si="13"/>
        <v>153.54</v>
      </c>
      <c r="AE30">
        <f t="shared" si="14"/>
        <v>153.54</v>
      </c>
      <c r="AF30">
        <f t="shared" si="15"/>
        <v>153.54</v>
      </c>
      <c r="AG30">
        <f t="shared" si="16"/>
        <v>628.27714551724137</v>
      </c>
      <c r="AH30">
        <f t="shared" si="17"/>
        <v>837.70286068965515</v>
      </c>
      <c r="AI30">
        <f t="shared" si="18"/>
        <v>1047.1285758620691</v>
      </c>
      <c r="AJ30">
        <f t="shared" si="19"/>
        <v>1549.2267279879313</v>
      </c>
      <c r="AK30">
        <f t="shared" si="20"/>
        <v>2065.6356373172416</v>
      </c>
      <c r="AL30">
        <f t="shared" si="21"/>
        <v>2582.0445466465521</v>
      </c>
      <c r="AM30">
        <f t="shared" si="22"/>
        <v>1395.6867279879314</v>
      </c>
      <c r="AN30">
        <f t="shared" si="23"/>
        <v>1395.6867279879314</v>
      </c>
      <c r="AO30">
        <f t="shared" si="24"/>
        <v>1395.6867279879314</v>
      </c>
      <c r="AP30">
        <f t="shared" si="25"/>
        <v>1912.0956373172417</v>
      </c>
      <c r="AQ30">
        <f t="shared" si="26"/>
        <v>1912.0956373172417</v>
      </c>
      <c r="AR30">
        <f t="shared" si="27"/>
        <v>1912.0956373172417</v>
      </c>
      <c r="AS30">
        <f t="shared" si="28"/>
        <v>2428.5045466465522</v>
      </c>
      <c r="AT30">
        <f t="shared" si="29"/>
        <v>2428.5045466465522</v>
      </c>
      <c r="AU30">
        <f t="shared" si="30"/>
        <v>2428.5045466465522</v>
      </c>
      <c r="BF30" t="str">
        <f t="shared" si="31"/>
        <v>Hancock 2020 1 Y 3 4 100 N Cobra_V5 5.26315789473684 2 3.50877192982456 69.8085717241379 4694.62644844828 1395.68672798793 1395.68672798793 1395.68672798793 1912.09563731724 1912.09563731724 1912.09563731724 2428.50454664655 2428.50454664655 2428.50454664655</v>
      </c>
    </row>
    <row r="31" spans="1:58" x14ac:dyDescent="0.35">
      <c r="A31" s="16" t="s">
        <v>20</v>
      </c>
      <c r="B31" s="16">
        <v>2020</v>
      </c>
      <c r="C31" s="16">
        <v>1</v>
      </c>
      <c r="D31" s="16" t="s">
        <v>17</v>
      </c>
      <c r="E31" s="16">
        <v>306</v>
      </c>
      <c r="F31" s="16">
        <v>3</v>
      </c>
      <c r="G31" s="16">
        <v>1</v>
      </c>
      <c r="H31" s="16">
        <v>100</v>
      </c>
      <c r="I31" s="16" t="s">
        <v>16</v>
      </c>
      <c r="J31" s="16" t="s">
        <v>27</v>
      </c>
      <c r="K31" s="16" t="s">
        <v>14</v>
      </c>
      <c r="L31" s="16" t="str">
        <f t="shared" si="0"/>
        <v>.</v>
      </c>
      <c r="M31" s="16" t="str">
        <f t="shared" si="1"/>
        <v>.</v>
      </c>
      <c r="N31" s="16" t="s">
        <v>14</v>
      </c>
      <c r="O31" s="16">
        <v>16.107382550335569</v>
      </c>
      <c r="P31" s="16">
        <v>2.5714285714285716</v>
      </c>
      <c r="Q31" s="16">
        <v>13.806327900287631</v>
      </c>
      <c r="R31" s="16">
        <v>58.770784827586212</v>
      </c>
      <c r="S31" s="16">
        <f t="shared" si="2"/>
        <v>3952.3352796551726</v>
      </c>
      <c r="T31" s="16">
        <f t="shared" si="3"/>
        <v>44.29</v>
      </c>
      <c r="U31" s="16">
        <f t="shared" si="4"/>
        <v>109.39</v>
      </c>
      <c r="V31" s="16">
        <f t="shared" si="5"/>
        <v>0</v>
      </c>
      <c r="W31" s="16">
        <f t="shared" si="6"/>
        <v>0</v>
      </c>
      <c r="X31" s="16">
        <f t="shared" si="7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>
        <f t="shared" si="11"/>
        <v>0</v>
      </c>
      <c r="AC31">
        <f t="shared" si="12"/>
        <v>0</v>
      </c>
      <c r="AD31">
        <f t="shared" si="13"/>
        <v>109.39</v>
      </c>
      <c r="AE31">
        <f t="shared" si="14"/>
        <v>109.39</v>
      </c>
      <c r="AF31">
        <f t="shared" si="15"/>
        <v>109.39</v>
      </c>
      <c r="AG31">
        <f t="shared" si="16"/>
        <v>528.93706344827592</v>
      </c>
      <c r="AH31">
        <f t="shared" si="17"/>
        <v>705.24941793103449</v>
      </c>
      <c r="AI31">
        <f t="shared" si="18"/>
        <v>881.56177241379316</v>
      </c>
      <c r="AJ31">
        <f t="shared" si="19"/>
        <v>1304.270642286207</v>
      </c>
      <c r="AK31">
        <f t="shared" si="20"/>
        <v>1739.027523048276</v>
      </c>
      <c r="AL31">
        <f t="shared" si="21"/>
        <v>2173.7844038103449</v>
      </c>
      <c r="AM31">
        <f t="shared" si="22"/>
        <v>1194.8806422862069</v>
      </c>
      <c r="AN31">
        <f t="shared" si="23"/>
        <v>1194.8806422862069</v>
      </c>
      <c r="AO31">
        <f t="shared" si="24"/>
        <v>1194.8806422862069</v>
      </c>
      <c r="AP31">
        <f t="shared" si="25"/>
        <v>1629.6375230482759</v>
      </c>
      <c r="AQ31">
        <f t="shared" si="26"/>
        <v>1629.6375230482759</v>
      </c>
      <c r="AR31">
        <f t="shared" si="27"/>
        <v>1629.6375230482759</v>
      </c>
      <c r="AS31">
        <f t="shared" si="28"/>
        <v>2064.394403810345</v>
      </c>
      <c r="AT31">
        <f t="shared" si="29"/>
        <v>2064.394403810345</v>
      </c>
      <c r="AU31">
        <f t="shared" si="30"/>
        <v>2064.394403810345</v>
      </c>
      <c r="BF31" t="str">
        <f t="shared" si="31"/>
        <v>Hancock 2020 1 Y 3 1 100 N Non-Treated 16.1073825503356 2.57142857142857 13.8063279002876 58.7707848275862 3952.33527965517 1194.88064228621 1194.88064228621 1194.88064228621 1629.63752304828 1629.63752304828 1629.63752304828 2064.39440381035 2064.39440381035 2064.39440381035</v>
      </c>
    </row>
    <row r="32" spans="1:58" x14ac:dyDescent="0.35">
      <c r="A32" s="16" t="s">
        <v>20</v>
      </c>
      <c r="B32" s="16">
        <v>2020</v>
      </c>
      <c r="C32" s="16">
        <v>1</v>
      </c>
      <c r="D32" s="16" t="s">
        <v>17</v>
      </c>
      <c r="E32" s="16">
        <v>307</v>
      </c>
      <c r="F32" s="16">
        <v>3</v>
      </c>
      <c r="G32" s="16">
        <v>12</v>
      </c>
      <c r="H32" s="16">
        <v>100</v>
      </c>
      <c r="I32" s="16" t="s">
        <v>17</v>
      </c>
      <c r="J32" s="16" t="s">
        <v>28</v>
      </c>
      <c r="K32" s="16">
        <v>150</v>
      </c>
      <c r="L32" s="16">
        <f t="shared" si="0"/>
        <v>326.08695652173913</v>
      </c>
      <c r="M32" s="16">
        <f t="shared" si="1"/>
        <v>366.10671936758894</v>
      </c>
      <c r="N32" s="16" t="s">
        <v>14</v>
      </c>
      <c r="O32" s="16">
        <v>5.7142857142857144</v>
      </c>
      <c r="P32" s="16">
        <v>2.375</v>
      </c>
      <c r="Q32" s="16">
        <v>4.5238095238095237</v>
      </c>
      <c r="R32" s="16">
        <v>60.177138620689661</v>
      </c>
      <c r="S32" s="16">
        <f t="shared" si="2"/>
        <v>4046.9125722413796</v>
      </c>
      <c r="T32" s="16">
        <f t="shared" si="3"/>
        <v>44.29</v>
      </c>
      <c r="U32" s="16">
        <f t="shared" si="4"/>
        <v>109.39</v>
      </c>
      <c r="V32" s="16">
        <f t="shared" si="5"/>
        <v>61.956521739130437</v>
      </c>
      <c r="W32" s="16">
        <f t="shared" si="6"/>
        <v>89.673913043478265</v>
      </c>
      <c r="X32" s="16">
        <f t="shared" si="7"/>
        <v>117.39130434782608</v>
      </c>
      <c r="Y32" s="16">
        <f t="shared" si="8"/>
        <v>31.485177865612645</v>
      </c>
      <c r="Z32" s="16">
        <f t="shared" si="9"/>
        <v>45.763339920948617</v>
      </c>
      <c r="AA32" s="16">
        <f t="shared" si="10"/>
        <v>60.041501976284586</v>
      </c>
      <c r="AB32">
        <f t="shared" si="11"/>
        <v>17.875</v>
      </c>
      <c r="AC32">
        <f t="shared" si="12"/>
        <v>44.15</v>
      </c>
      <c r="AD32">
        <f t="shared" si="13"/>
        <v>185.02517786561265</v>
      </c>
      <c r="AE32">
        <f t="shared" si="14"/>
        <v>199.30333992094862</v>
      </c>
      <c r="AF32">
        <f t="shared" si="15"/>
        <v>213.58150197628458</v>
      </c>
      <c r="AG32">
        <f t="shared" si="16"/>
        <v>541.59424758620696</v>
      </c>
      <c r="AH32">
        <f t="shared" si="17"/>
        <v>722.12566344827587</v>
      </c>
      <c r="AI32">
        <f t="shared" si="18"/>
        <v>902.6570793103449</v>
      </c>
      <c r="AJ32">
        <f t="shared" si="19"/>
        <v>1335.4811488396554</v>
      </c>
      <c r="AK32">
        <f t="shared" si="20"/>
        <v>1780.641531786207</v>
      </c>
      <c r="AL32">
        <f t="shared" si="21"/>
        <v>2225.8019147327591</v>
      </c>
      <c r="AM32">
        <f t="shared" si="22"/>
        <v>1150.4559709740427</v>
      </c>
      <c r="AN32">
        <f t="shared" si="23"/>
        <v>1136.1778089187067</v>
      </c>
      <c r="AO32">
        <f t="shared" si="24"/>
        <v>1121.8996468633709</v>
      </c>
      <c r="AP32">
        <f t="shared" si="25"/>
        <v>1595.6163539205943</v>
      </c>
      <c r="AQ32">
        <f t="shared" si="26"/>
        <v>1581.3381918652583</v>
      </c>
      <c r="AR32">
        <f t="shared" si="27"/>
        <v>1567.0600298099225</v>
      </c>
      <c r="AS32">
        <f t="shared" si="28"/>
        <v>2040.7767368671464</v>
      </c>
      <c r="AT32">
        <f t="shared" si="29"/>
        <v>2026.4985748118104</v>
      </c>
      <c r="AU32">
        <f t="shared" si="30"/>
        <v>2012.2204127564746</v>
      </c>
      <c r="BF32" t="str">
        <f t="shared" si="31"/>
        <v>Hancock 2020 1 Y 3 12 100 Y Cobra_V5 5.71428571428571 2.375 4.52380952380952 60.1771386206897 4046.91257224138 1150.45597097404 1136.17780891871 1121.89964686337 1595.61635392059 1581.33819186526 1567.06002980992 2040.77673686715 2026.49857481181 2012.22041275647</v>
      </c>
    </row>
    <row r="33" spans="1:58" x14ac:dyDescent="0.35">
      <c r="A33" s="16" t="s">
        <v>20</v>
      </c>
      <c r="B33" s="16">
        <v>2020</v>
      </c>
      <c r="C33" s="16">
        <v>1</v>
      </c>
      <c r="D33" s="16" t="s">
        <v>17</v>
      </c>
      <c r="E33" s="16">
        <v>308</v>
      </c>
      <c r="F33" s="16">
        <v>3</v>
      </c>
      <c r="G33" s="16">
        <v>13</v>
      </c>
      <c r="H33" s="16">
        <v>160</v>
      </c>
      <c r="I33" s="16" t="s">
        <v>17</v>
      </c>
      <c r="J33" s="16" t="s">
        <v>27</v>
      </c>
      <c r="K33" s="16">
        <v>150</v>
      </c>
      <c r="L33" s="16">
        <f t="shared" si="0"/>
        <v>326.08695652173913</v>
      </c>
      <c r="M33" s="16">
        <f t="shared" si="1"/>
        <v>366.10671936758894</v>
      </c>
      <c r="N33" s="16" t="s">
        <v>14</v>
      </c>
      <c r="O33" s="16">
        <v>7.2368421052631584</v>
      </c>
      <c r="P33" s="16">
        <v>2.6296296296296298</v>
      </c>
      <c r="Q33" s="16">
        <v>6.3434048083170893</v>
      </c>
      <c r="R33" s="16">
        <v>61.578819310344826</v>
      </c>
      <c r="S33" s="16">
        <f t="shared" si="2"/>
        <v>4141.1755986206899</v>
      </c>
      <c r="T33" s="16">
        <f t="shared" si="3"/>
        <v>70.86</v>
      </c>
      <c r="U33" s="16">
        <f t="shared" si="4"/>
        <v>175.02</v>
      </c>
      <c r="V33" s="16">
        <f t="shared" si="5"/>
        <v>61.956521739130437</v>
      </c>
      <c r="W33" s="16">
        <f t="shared" si="6"/>
        <v>89.673913043478265</v>
      </c>
      <c r="X33" s="16">
        <f t="shared" si="7"/>
        <v>117.39130434782608</v>
      </c>
      <c r="Y33" s="16">
        <f t="shared" si="8"/>
        <v>31.485177865612645</v>
      </c>
      <c r="Z33" s="16">
        <f t="shared" si="9"/>
        <v>45.763339920948617</v>
      </c>
      <c r="AA33" s="16">
        <f t="shared" si="10"/>
        <v>60.041501976284586</v>
      </c>
      <c r="AB33">
        <f t="shared" si="11"/>
        <v>0</v>
      </c>
      <c r="AC33">
        <f t="shared" si="12"/>
        <v>0</v>
      </c>
      <c r="AD33">
        <f t="shared" si="13"/>
        <v>206.50517786561267</v>
      </c>
      <c r="AE33">
        <f t="shared" si="14"/>
        <v>220.78333992094863</v>
      </c>
      <c r="AF33">
        <f t="shared" si="15"/>
        <v>235.0615019762846</v>
      </c>
      <c r="AG33">
        <f t="shared" si="16"/>
        <v>554.2093737931034</v>
      </c>
      <c r="AH33">
        <f t="shared" si="17"/>
        <v>738.94583172413786</v>
      </c>
      <c r="AI33">
        <f t="shared" si="18"/>
        <v>923.68228965517244</v>
      </c>
      <c r="AJ33">
        <f t="shared" si="19"/>
        <v>1366.5879475448278</v>
      </c>
      <c r="AK33">
        <f t="shared" si="20"/>
        <v>1822.1172633931035</v>
      </c>
      <c r="AL33">
        <f t="shared" si="21"/>
        <v>2277.6465792413796</v>
      </c>
      <c r="AM33">
        <f t="shared" si="22"/>
        <v>1160.0827696792151</v>
      </c>
      <c r="AN33">
        <f t="shared" si="23"/>
        <v>1145.8046076238791</v>
      </c>
      <c r="AO33">
        <f t="shared" si="24"/>
        <v>1131.5264455685433</v>
      </c>
      <c r="AP33">
        <f t="shared" si="25"/>
        <v>1615.6120855274908</v>
      </c>
      <c r="AQ33">
        <f t="shared" si="26"/>
        <v>1601.3339234721548</v>
      </c>
      <c r="AR33">
        <f t="shared" si="27"/>
        <v>1587.0557614168188</v>
      </c>
      <c r="AS33">
        <f t="shared" si="28"/>
        <v>2071.1414013757671</v>
      </c>
      <c r="AT33">
        <f t="shared" si="29"/>
        <v>2056.8632393204311</v>
      </c>
      <c r="AU33">
        <f t="shared" si="30"/>
        <v>2042.5850772650952</v>
      </c>
      <c r="BF33" t="str">
        <f t="shared" si="31"/>
        <v>Hancock 2020 1 Y 3 13 160 Y Non-Treated 7.23684210526316 2.62962962962963 6.34340480831709 61.5788193103448 4141.17559862069 1160.08276967922 1145.80460762388 1131.52644556854 1615.61208552749 1601.33392347215 1587.05576141682 2071.14140137577 2056.86323932043 2042.5850772651</v>
      </c>
    </row>
    <row r="34" spans="1:58" x14ac:dyDescent="0.35">
      <c r="A34" s="16" t="s">
        <v>20</v>
      </c>
      <c r="B34" s="16">
        <v>2020</v>
      </c>
      <c r="C34" s="16">
        <v>1</v>
      </c>
      <c r="D34" s="16" t="s">
        <v>17</v>
      </c>
      <c r="E34" s="16">
        <v>309</v>
      </c>
      <c r="F34" s="16">
        <v>3</v>
      </c>
      <c r="G34" s="16">
        <v>10</v>
      </c>
      <c r="H34" s="16">
        <v>100</v>
      </c>
      <c r="I34" s="16" t="s">
        <v>17</v>
      </c>
      <c r="J34" s="16" t="s">
        <v>29</v>
      </c>
      <c r="K34" s="16">
        <v>150</v>
      </c>
      <c r="L34" s="16">
        <f t="shared" si="0"/>
        <v>326.08695652173913</v>
      </c>
      <c r="M34" s="16">
        <f t="shared" si="1"/>
        <v>366.10671936758894</v>
      </c>
      <c r="N34" s="16" t="s">
        <v>14</v>
      </c>
      <c r="O34" s="16">
        <v>3.5294117647058822</v>
      </c>
      <c r="P34" s="16">
        <v>1.3333333333333333</v>
      </c>
      <c r="Q34" s="16">
        <v>1.5686274509803919</v>
      </c>
      <c r="R34" s="16">
        <v>68.844160000000016</v>
      </c>
      <c r="S34" s="16">
        <f t="shared" ref="S34:S65" si="32">R34*67.25</f>
        <v>4629.769760000001</v>
      </c>
      <c r="T34" s="16">
        <f t="shared" si="3"/>
        <v>44.29</v>
      </c>
      <c r="U34" s="16">
        <f t="shared" si="4"/>
        <v>109.39</v>
      </c>
      <c r="V34" s="16">
        <f t="shared" si="5"/>
        <v>61.956521739130437</v>
      </c>
      <c r="W34" s="16">
        <f t="shared" si="6"/>
        <v>89.673913043478265</v>
      </c>
      <c r="X34" s="16">
        <f t="shared" si="7"/>
        <v>117.39130434782608</v>
      </c>
      <c r="Y34" s="16">
        <f t="shared" si="8"/>
        <v>31.485177865612645</v>
      </c>
      <c r="Z34" s="16">
        <f t="shared" si="9"/>
        <v>45.763339920948617</v>
      </c>
      <c r="AA34" s="16">
        <f t="shared" si="10"/>
        <v>60.041501976284586</v>
      </c>
      <c r="AB34">
        <f t="shared" si="11"/>
        <v>50.845999999999997</v>
      </c>
      <c r="AC34">
        <f t="shared" si="12"/>
        <v>125.59</v>
      </c>
      <c r="AD34">
        <f t="shared" si="13"/>
        <v>266.46517786561265</v>
      </c>
      <c r="AE34">
        <f t="shared" si="14"/>
        <v>280.74333992094864</v>
      </c>
      <c r="AF34">
        <f t="shared" si="15"/>
        <v>295.02150197628458</v>
      </c>
      <c r="AG34">
        <f t="shared" si="16"/>
        <v>619.59744000000012</v>
      </c>
      <c r="AH34">
        <f t="shared" si="17"/>
        <v>826.1299200000002</v>
      </c>
      <c r="AI34">
        <f t="shared" si="18"/>
        <v>1032.6624000000002</v>
      </c>
      <c r="AJ34">
        <f t="shared" si="19"/>
        <v>1527.8240208000004</v>
      </c>
      <c r="AK34">
        <f t="shared" si="20"/>
        <v>2037.0986944000006</v>
      </c>
      <c r="AL34">
        <f t="shared" si="21"/>
        <v>2546.3733680000009</v>
      </c>
      <c r="AM34">
        <f t="shared" si="22"/>
        <v>1261.3588429343877</v>
      </c>
      <c r="AN34">
        <f t="shared" si="23"/>
        <v>1247.0806808790517</v>
      </c>
      <c r="AO34">
        <f t="shared" si="24"/>
        <v>1232.8025188237159</v>
      </c>
      <c r="AP34">
        <f t="shared" si="25"/>
        <v>1770.633516534388</v>
      </c>
      <c r="AQ34">
        <f t="shared" si="26"/>
        <v>1756.355354479052</v>
      </c>
      <c r="AR34">
        <f t="shared" si="27"/>
        <v>1742.077192423716</v>
      </c>
      <c r="AS34">
        <f t="shared" si="28"/>
        <v>2279.9081901343884</v>
      </c>
      <c r="AT34">
        <f t="shared" si="29"/>
        <v>2265.6300280790524</v>
      </c>
      <c r="AU34">
        <f t="shared" si="30"/>
        <v>2251.3518660237164</v>
      </c>
      <c r="BF34" t="str">
        <f t="shared" si="31"/>
        <v>Hancock 2020 1 Y 3 10 100 Y Endura_R3 3.52941176470588 1.33333333333333 1.56862745098039 68.84416 4629.76976 1261.35884293439 1247.08068087905 1232.80251882372 1770.63351653439 1756.35535447905 1742.07719242372 2279.90819013439 2265.63002807905 2251.35186602372</v>
      </c>
    </row>
    <row r="35" spans="1:58" x14ac:dyDescent="0.35">
      <c r="A35" s="16" t="s">
        <v>20</v>
      </c>
      <c r="B35" s="16">
        <v>2020</v>
      </c>
      <c r="C35" s="16">
        <v>1</v>
      </c>
      <c r="D35" s="16" t="s">
        <v>17</v>
      </c>
      <c r="E35" s="16">
        <v>310</v>
      </c>
      <c r="F35" s="16">
        <v>3</v>
      </c>
      <c r="G35" s="16">
        <v>5</v>
      </c>
      <c r="H35" s="16">
        <v>160</v>
      </c>
      <c r="I35" s="16" t="s">
        <v>16</v>
      </c>
      <c r="J35" s="16" t="s">
        <v>27</v>
      </c>
      <c r="K35" s="16" t="s">
        <v>14</v>
      </c>
      <c r="L35" s="16" t="str">
        <f t="shared" si="0"/>
        <v>.</v>
      </c>
      <c r="M35" s="16" t="str">
        <f t="shared" si="1"/>
        <v>.</v>
      </c>
      <c r="N35" s="16" t="s">
        <v>14</v>
      </c>
      <c r="O35" s="16">
        <v>29.477611940298509</v>
      </c>
      <c r="P35" s="16">
        <v>2.3913043478260869</v>
      </c>
      <c r="Q35" s="16">
        <v>23.496647198788665</v>
      </c>
      <c r="R35" s="16">
        <v>62.381675172413807</v>
      </c>
      <c r="S35" s="16">
        <f t="shared" si="32"/>
        <v>4195.1676553448287</v>
      </c>
      <c r="T35" s="16">
        <f t="shared" si="3"/>
        <v>70.86</v>
      </c>
      <c r="U35" s="16">
        <f t="shared" si="4"/>
        <v>175.02</v>
      </c>
      <c r="V35" s="16">
        <f t="shared" si="5"/>
        <v>0</v>
      </c>
      <c r="W35" s="16">
        <f t="shared" si="6"/>
        <v>0</v>
      </c>
      <c r="X35" s="16">
        <f t="shared" si="7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>
        <f t="shared" si="11"/>
        <v>0</v>
      </c>
      <c r="AC35">
        <f t="shared" si="12"/>
        <v>0</v>
      </c>
      <c r="AD35">
        <f t="shared" si="13"/>
        <v>175.02</v>
      </c>
      <c r="AE35">
        <f t="shared" si="14"/>
        <v>175.02</v>
      </c>
      <c r="AF35">
        <f t="shared" si="15"/>
        <v>175.02</v>
      </c>
      <c r="AG35">
        <f t="shared" si="16"/>
        <v>561.43507655172425</v>
      </c>
      <c r="AH35">
        <f t="shared" si="17"/>
        <v>748.58010206896574</v>
      </c>
      <c r="AI35">
        <f t="shared" si="18"/>
        <v>935.72512758620712</v>
      </c>
      <c r="AJ35">
        <f t="shared" si="19"/>
        <v>1384.4053262637935</v>
      </c>
      <c r="AK35">
        <f t="shared" si="20"/>
        <v>1845.8737683517247</v>
      </c>
      <c r="AL35">
        <f t="shared" si="21"/>
        <v>2307.3422104396559</v>
      </c>
      <c r="AM35">
        <f t="shared" si="22"/>
        <v>1209.3853262637936</v>
      </c>
      <c r="AN35">
        <f t="shared" si="23"/>
        <v>1209.3853262637936</v>
      </c>
      <c r="AO35">
        <f t="shared" si="24"/>
        <v>1209.3853262637936</v>
      </c>
      <c r="AP35">
        <f t="shared" si="25"/>
        <v>1670.8537683517247</v>
      </c>
      <c r="AQ35">
        <f t="shared" si="26"/>
        <v>1670.8537683517247</v>
      </c>
      <c r="AR35">
        <f t="shared" si="27"/>
        <v>1670.8537683517247</v>
      </c>
      <c r="AS35">
        <f t="shared" si="28"/>
        <v>2132.3222104396559</v>
      </c>
      <c r="AT35">
        <f t="shared" si="29"/>
        <v>2132.3222104396559</v>
      </c>
      <c r="AU35">
        <f t="shared" si="30"/>
        <v>2132.3222104396559</v>
      </c>
      <c r="BF35" t="str">
        <f t="shared" si="31"/>
        <v>Hancock 2020 1 Y 3 5 160 N Non-Treated 29.4776119402985 2.39130434782609 23.4966471987887 62.3816751724138 4195.16765534483 1209.38532626379 1209.38532626379 1209.38532626379 1670.85376835172 1670.85376835172 1670.85376835172 2132.32221043966 2132.32221043966 2132.32221043966</v>
      </c>
    </row>
    <row r="36" spans="1:58" x14ac:dyDescent="0.35">
      <c r="A36" s="16" t="s">
        <v>20</v>
      </c>
      <c r="B36" s="16">
        <v>2020</v>
      </c>
      <c r="C36" s="16">
        <v>1</v>
      </c>
      <c r="D36" s="16" t="s">
        <v>17</v>
      </c>
      <c r="E36" s="16">
        <v>311</v>
      </c>
      <c r="F36" s="16">
        <v>3</v>
      </c>
      <c r="G36" s="16">
        <v>2</v>
      </c>
      <c r="H36" s="16">
        <v>100</v>
      </c>
      <c r="I36" s="16" t="s">
        <v>16</v>
      </c>
      <c r="J36" s="16" t="s">
        <v>29</v>
      </c>
      <c r="K36" s="16" t="s">
        <v>14</v>
      </c>
      <c r="L36" s="16" t="str">
        <f t="shared" si="0"/>
        <v>.</v>
      </c>
      <c r="M36" s="16" t="str">
        <f t="shared" si="1"/>
        <v>.</v>
      </c>
      <c r="N36" s="16" t="s">
        <v>14</v>
      </c>
      <c r="O36" s="16">
        <v>2.6143790849673203</v>
      </c>
      <c r="P36" s="16">
        <v>2.5</v>
      </c>
      <c r="Q36" s="16">
        <v>2.1786492374727668</v>
      </c>
      <c r="R36" s="16">
        <v>69.891268965517241</v>
      </c>
      <c r="S36" s="16">
        <f t="shared" si="32"/>
        <v>4700.1878379310347</v>
      </c>
      <c r="T36" s="16">
        <f t="shared" si="3"/>
        <v>44.29</v>
      </c>
      <c r="U36" s="16">
        <f t="shared" si="4"/>
        <v>109.39</v>
      </c>
      <c r="V36" s="16">
        <f t="shared" si="5"/>
        <v>0</v>
      </c>
      <c r="W36" s="16">
        <f t="shared" si="6"/>
        <v>0</v>
      </c>
      <c r="X36" s="16">
        <f t="shared" si="7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>
        <f t="shared" si="11"/>
        <v>50.845999999999997</v>
      </c>
      <c r="AC36">
        <f t="shared" si="12"/>
        <v>125.59</v>
      </c>
      <c r="AD36">
        <f t="shared" si="13"/>
        <v>234.98000000000002</v>
      </c>
      <c r="AE36">
        <f t="shared" si="14"/>
        <v>234.98000000000002</v>
      </c>
      <c r="AF36">
        <f t="shared" si="15"/>
        <v>234.98000000000002</v>
      </c>
      <c r="AG36">
        <f t="shared" si="16"/>
        <v>629.0214206896552</v>
      </c>
      <c r="AH36">
        <f t="shared" si="17"/>
        <v>838.6952275862069</v>
      </c>
      <c r="AI36">
        <f t="shared" si="18"/>
        <v>1048.3690344827587</v>
      </c>
      <c r="AJ36">
        <f t="shared" si="19"/>
        <v>1551.0619865172416</v>
      </c>
      <c r="AK36">
        <f t="shared" si="20"/>
        <v>2068.0826486896553</v>
      </c>
      <c r="AL36">
        <f t="shared" si="21"/>
        <v>2585.1033108620691</v>
      </c>
      <c r="AM36">
        <f t="shared" si="22"/>
        <v>1316.0819865172416</v>
      </c>
      <c r="AN36">
        <f t="shared" si="23"/>
        <v>1316.0819865172416</v>
      </c>
      <c r="AO36">
        <f t="shared" si="24"/>
        <v>1316.0819865172416</v>
      </c>
      <c r="AP36">
        <f t="shared" si="25"/>
        <v>1833.1026486896553</v>
      </c>
      <c r="AQ36">
        <f t="shared" si="26"/>
        <v>1833.1026486896553</v>
      </c>
      <c r="AR36">
        <f t="shared" si="27"/>
        <v>1833.1026486896553</v>
      </c>
      <c r="AS36">
        <f t="shared" si="28"/>
        <v>2350.123310862069</v>
      </c>
      <c r="AT36">
        <f t="shared" si="29"/>
        <v>2350.123310862069</v>
      </c>
      <c r="AU36">
        <f t="shared" si="30"/>
        <v>2350.123310862069</v>
      </c>
      <c r="BF36" t="str">
        <f t="shared" si="31"/>
        <v>Hancock 2020 1 Y 3 2 100 N Endura_R3 2.61437908496732 2.5 2.17864923747277 69.8912689655172 4700.18783793103 1316.08198651724 1316.08198651724 1316.08198651724 1833.10264868966 1833.10264868966 1833.10264868966 2350.12331086207 2350.12331086207 2350.12331086207</v>
      </c>
    </row>
    <row r="37" spans="1:58" x14ac:dyDescent="0.35">
      <c r="A37" s="16" t="s">
        <v>20</v>
      </c>
      <c r="B37" s="16">
        <v>2020</v>
      </c>
      <c r="C37" s="16">
        <v>1</v>
      </c>
      <c r="D37" s="16" t="s">
        <v>17</v>
      </c>
      <c r="E37" s="16">
        <v>312</v>
      </c>
      <c r="F37" s="16">
        <v>3</v>
      </c>
      <c r="G37" s="16">
        <v>8</v>
      </c>
      <c r="H37" s="16">
        <v>160</v>
      </c>
      <c r="I37" s="16" t="s">
        <v>16</v>
      </c>
      <c r="J37" s="16" t="s">
        <v>28</v>
      </c>
      <c r="K37" s="16" t="s">
        <v>14</v>
      </c>
      <c r="L37" s="16" t="str">
        <f t="shared" si="0"/>
        <v>.</v>
      </c>
      <c r="M37" s="16" t="str">
        <f t="shared" si="1"/>
        <v>.</v>
      </c>
      <c r="N37" s="16" t="s">
        <v>14</v>
      </c>
      <c r="O37" s="16">
        <v>15.259740259740258</v>
      </c>
      <c r="P37" s="16">
        <v>2.2916666666666665</v>
      </c>
      <c r="Q37" s="16">
        <v>11.65674603174603</v>
      </c>
      <c r="R37" s="16">
        <v>65.209069655172414</v>
      </c>
      <c r="S37" s="16">
        <f t="shared" si="32"/>
        <v>4385.3099343103449</v>
      </c>
      <c r="T37" s="16">
        <f t="shared" si="3"/>
        <v>70.86</v>
      </c>
      <c r="U37" s="16">
        <f t="shared" si="4"/>
        <v>175.02</v>
      </c>
      <c r="V37" s="16">
        <f t="shared" si="5"/>
        <v>0</v>
      </c>
      <c r="W37" s="16">
        <f t="shared" si="6"/>
        <v>0</v>
      </c>
      <c r="X37" s="16">
        <f t="shared" si="7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>
        <f t="shared" si="11"/>
        <v>17.875</v>
      </c>
      <c r="AC37">
        <f t="shared" si="12"/>
        <v>44.15</v>
      </c>
      <c r="AD37">
        <f t="shared" si="13"/>
        <v>219.17000000000002</v>
      </c>
      <c r="AE37">
        <f t="shared" si="14"/>
        <v>219.17000000000002</v>
      </c>
      <c r="AF37">
        <f t="shared" si="15"/>
        <v>219.17000000000002</v>
      </c>
      <c r="AG37">
        <f t="shared" si="16"/>
        <v>586.88162689655178</v>
      </c>
      <c r="AH37">
        <f t="shared" si="17"/>
        <v>782.50883586206896</v>
      </c>
      <c r="AI37">
        <f t="shared" si="18"/>
        <v>978.13604482758615</v>
      </c>
      <c r="AJ37">
        <f t="shared" si="19"/>
        <v>1447.1522783224138</v>
      </c>
      <c r="AK37">
        <f t="shared" si="20"/>
        <v>1929.5363710965519</v>
      </c>
      <c r="AL37">
        <f t="shared" si="21"/>
        <v>2411.9204638706901</v>
      </c>
      <c r="AM37">
        <f t="shared" si="22"/>
        <v>1227.9822783224138</v>
      </c>
      <c r="AN37">
        <f t="shared" si="23"/>
        <v>1227.9822783224138</v>
      </c>
      <c r="AO37">
        <f t="shared" si="24"/>
        <v>1227.9822783224138</v>
      </c>
      <c r="AP37">
        <f t="shared" si="25"/>
        <v>1710.3663710965518</v>
      </c>
      <c r="AQ37">
        <f t="shared" si="26"/>
        <v>1710.3663710965518</v>
      </c>
      <c r="AR37">
        <f t="shared" si="27"/>
        <v>1710.3663710965518</v>
      </c>
      <c r="AS37">
        <f t="shared" si="28"/>
        <v>2192.7504638706901</v>
      </c>
      <c r="AT37">
        <f t="shared" si="29"/>
        <v>2192.7504638706901</v>
      </c>
      <c r="AU37">
        <f t="shared" si="30"/>
        <v>2192.7504638706901</v>
      </c>
      <c r="BF37" t="str">
        <f t="shared" si="31"/>
        <v>Hancock 2020 1 Y 3 8 160 N Cobra_V5 15.2597402597403 2.29166666666667 11.656746031746 65.2090696551724 4385.30993431034 1227.98227832241 1227.98227832241 1227.98227832241 1710.36637109655 1710.36637109655 1710.36637109655 2192.75046387069 2192.75046387069 2192.75046387069</v>
      </c>
    </row>
    <row r="38" spans="1:58" x14ac:dyDescent="0.35">
      <c r="A38" s="16" t="s">
        <v>20</v>
      </c>
      <c r="B38" s="16">
        <v>2020</v>
      </c>
      <c r="C38" s="16">
        <v>1</v>
      </c>
      <c r="D38" s="16" t="s">
        <v>17</v>
      </c>
      <c r="E38" s="16">
        <v>401</v>
      </c>
      <c r="F38" s="16">
        <v>4</v>
      </c>
      <c r="G38" s="16">
        <v>10</v>
      </c>
      <c r="H38" s="16">
        <v>100</v>
      </c>
      <c r="I38" s="16" t="s">
        <v>17</v>
      </c>
      <c r="J38" s="16" t="s">
        <v>29</v>
      </c>
      <c r="K38" s="16">
        <v>150</v>
      </c>
      <c r="L38" s="16">
        <f t="shared" si="0"/>
        <v>326.08695652173913</v>
      </c>
      <c r="M38" s="16">
        <f t="shared" si="1"/>
        <v>366.10671936758894</v>
      </c>
      <c r="N38" s="16" t="s">
        <v>14</v>
      </c>
      <c r="O38" s="16">
        <v>4.6511627906976747</v>
      </c>
      <c r="P38" s="16">
        <v>1.8571428571428572</v>
      </c>
      <c r="Q38" s="16">
        <v>2.879291251384275</v>
      </c>
      <c r="R38" s="16">
        <v>69.289273103448281</v>
      </c>
      <c r="S38" s="16">
        <f t="shared" si="32"/>
        <v>4659.7036162068971</v>
      </c>
      <c r="T38" s="16">
        <f t="shared" si="3"/>
        <v>44.29</v>
      </c>
      <c r="U38" s="16">
        <f t="shared" si="4"/>
        <v>109.39</v>
      </c>
      <c r="V38" s="16">
        <f t="shared" si="5"/>
        <v>61.956521739130437</v>
      </c>
      <c r="W38" s="16">
        <f t="shared" si="6"/>
        <v>89.673913043478265</v>
      </c>
      <c r="X38" s="16">
        <f t="shared" si="7"/>
        <v>117.39130434782608</v>
      </c>
      <c r="Y38" s="16">
        <f t="shared" si="8"/>
        <v>31.485177865612645</v>
      </c>
      <c r="Z38" s="16">
        <f t="shared" si="9"/>
        <v>45.763339920948617</v>
      </c>
      <c r="AA38" s="16">
        <f t="shared" si="10"/>
        <v>60.041501976284586</v>
      </c>
      <c r="AB38">
        <f t="shared" si="11"/>
        <v>50.845999999999997</v>
      </c>
      <c r="AC38">
        <f t="shared" si="12"/>
        <v>125.59</v>
      </c>
      <c r="AD38">
        <f t="shared" si="13"/>
        <v>266.46517786561265</v>
      </c>
      <c r="AE38">
        <f t="shared" si="14"/>
        <v>280.74333992094864</v>
      </c>
      <c r="AF38">
        <f t="shared" si="15"/>
        <v>295.02150197628458</v>
      </c>
      <c r="AG38">
        <f t="shared" si="16"/>
        <v>623.60345793103454</v>
      </c>
      <c r="AH38">
        <f t="shared" si="17"/>
        <v>831.47127724137931</v>
      </c>
      <c r="AI38">
        <f t="shared" si="18"/>
        <v>1039.3390965517242</v>
      </c>
      <c r="AJ38">
        <f t="shared" si="19"/>
        <v>1537.7021933482761</v>
      </c>
      <c r="AK38">
        <f t="shared" si="20"/>
        <v>2050.2695911310348</v>
      </c>
      <c r="AL38">
        <f t="shared" si="21"/>
        <v>2562.8369889137934</v>
      </c>
      <c r="AM38">
        <f t="shared" si="22"/>
        <v>1271.2370154826635</v>
      </c>
      <c r="AN38">
        <f t="shared" si="23"/>
        <v>1256.9588534273275</v>
      </c>
      <c r="AO38">
        <f t="shared" si="24"/>
        <v>1242.6806913719915</v>
      </c>
      <c r="AP38">
        <f t="shared" si="25"/>
        <v>1783.8044132654222</v>
      </c>
      <c r="AQ38">
        <f t="shared" si="26"/>
        <v>1769.5262512100862</v>
      </c>
      <c r="AR38">
        <f t="shared" si="27"/>
        <v>1755.2480891547502</v>
      </c>
      <c r="AS38">
        <f t="shared" si="28"/>
        <v>2296.3718110481809</v>
      </c>
      <c r="AT38">
        <f t="shared" si="29"/>
        <v>2282.0936489928449</v>
      </c>
      <c r="AU38">
        <f t="shared" si="30"/>
        <v>2267.8154869375089</v>
      </c>
      <c r="BF38" t="str">
        <f t="shared" si="31"/>
        <v>Hancock 2020 1 Y 4 10 100 Y Endura_R3 4.65116279069767 1.85714285714286 2.87929125138427 69.2892731034483 4659.7036162069 1271.23701548266 1256.95885342733 1242.68069137199 1783.80441326542 1769.52625121009 1755.24808915475 2296.37181104818 2282.09364899284 2267.81548693751</v>
      </c>
    </row>
    <row r="39" spans="1:58" x14ac:dyDescent="0.35">
      <c r="A39" s="16" t="s">
        <v>20</v>
      </c>
      <c r="B39" s="16">
        <v>2020</v>
      </c>
      <c r="C39" s="16">
        <v>1</v>
      </c>
      <c r="D39" s="16" t="s">
        <v>17</v>
      </c>
      <c r="E39" s="16">
        <v>402</v>
      </c>
      <c r="F39" s="16">
        <v>4</v>
      </c>
      <c r="G39" s="16">
        <v>12</v>
      </c>
      <c r="H39" s="16">
        <v>100</v>
      </c>
      <c r="I39" s="16" t="s">
        <v>17</v>
      </c>
      <c r="J39" s="16" t="s">
        <v>28</v>
      </c>
      <c r="K39" s="16">
        <v>150</v>
      </c>
      <c r="L39" s="16">
        <f t="shared" si="0"/>
        <v>326.08695652173913</v>
      </c>
      <c r="M39" s="16">
        <f t="shared" si="1"/>
        <v>366.10671936758894</v>
      </c>
      <c r="N39" s="16" t="s">
        <v>14</v>
      </c>
      <c r="O39" s="16">
        <v>11.76470588235294</v>
      </c>
      <c r="P39" s="16">
        <v>2.5384615384615383</v>
      </c>
      <c r="Q39" s="16">
        <v>9.9547511312217178</v>
      </c>
      <c r="R39" s="16">
        <v>62.534468965517242</v>
      </c>
      <c r="S39" s="16">
        <f t="shared" si="32"/>
        <v>4205.4430379310343</v>
      </c>
      <c r="T39" s="16">
        <f t="shared" si="3"/>
        <v>44.29</v>
      </c>
      <c r="U39" s="16">
        <f t="shared" si="4"/>
        <v>109.39</v>
      </c>
      <c r="V39" s="16">
        <f t="shared" si="5"/>
        <v>61.956521739130437</v>
      </c>
      <c r="W39" s="16">
        <f t="shared" si="6"/>
        <v>89.673913043478265</v>
      </c>
      <c r="X39" s="16">
        <f t="shared" si="7"/>
        <v>117.39130434782608</v>
      </c>
      <c r="Y39" s="16">
        <f t="shared" si="8"/>
        <v>31.485177865612645</v>
      </c>
      <c r="Z39" s="16">
        <f t="shared" si="9"/>
        <v>45.763339920948617</v>
      </c>
      <c r="AA39" s="16">
        <f t="shared" si="10"/>
        <v>60.041501976284586</v>
      </c>
      <c r="AB39">
        <f t="shared" si="11"/>
        <v>17.875</v>
      </c>
      <c r="AC39">
        <f t="shared" si="12"/>
        <v>44.15</v>
      </c>
      <c r="AD39">
        <f t="shared" si="13"/>
        <v>185.02517786561265</v>
      </c>
      <c r="AE39">
        <f t="shared" si="14"/>
        <v>199.30333992094862</v>
      </c>
      <c r="AF39">
        <f t="shared" si="15"/>
        <v>213.58150197628458</v>
      </c>
      <c r="AG39">
        <f t="shared" si="16"/>
        <v>562.81022068965513</v>
      </c>
      <c r="AH39">
        <f t="shared" si="17"/>
        <v>750.41362758620687</v>
      </c>
      <c r="AI39">
        <f t="shared" si="18"/>
        <v>938.01703448275862</v>
      </c>
      <c r="AJ39">
        <f t="shared" si="19"/>
        <v>1387.7962025172415</v>
      </c>
      <c r="AK39">
        <f t="shared" si="20"/>
        <v>1850.3949366896552</v>
      </c>
      <c r="AL39">
        <f t="shared" si="21"/>
        <v>2312.9936708620689</v>
      </c>
      <c r="AM39">
        <f t="shared" si="22"/>
        <v>1202.7710246516287</v>
      </c>
      <c r="AN39">
        <f t="shared" si="23"/>
        <v>1188.4928625962928</v>
      </c>
      <c r="AO39">
        <f t="shared" si="24"/>
        <v>1174.214700540957</v>
      </c>
      <c r="AP39">
        <f t="shared" si="25"/>
        <v>1665.3697588240425</v>
      </c>
      <c r="AQ39">
        <f t="shared" si="26"/>
        <v>1651.0915967687065</v>
      </c>
      <c r="AR39">
        <f t="shared" si="27"/>
        <v>1636.8134347133705</v>
      </c>
      <c r="AS39">
        <f t="shared" si="28"/>
        <v>2127.9684929964565</v>
      </c>
      <c r="AT39">
        <f t="shared" si="29"/>
        <v>2113.6903309411205</v>
      </c>
      <c r="AU39">
        <f t="shared" si="30"/>
        <v>2099.4121688857845</v>
      </c>
      <c r="BF39" t="str">
        <f t="shared" si="31"/>
        <v>Hancock 2020 1 Y 4 12 100 Y Cobra_V5 11.7647058823529 2.53846153846154 9.95475113122172 62.5344689655172 4205.44303793103 1202.77102465163 1188.49286259629 1174.21470054096 1665.36975882404 1651.09159676871 1636.81343471337 2127.96849299646 2113.69033094112 2099.41216888578</v>
      </c>
    </row>
    <row r="40" spans="1:58" x14ac:dyDescent="0.35">
      <c r="A40" s="16" t="s">
        <v>20</v>
      </c>
      <c r="B40" s="16">
        <v>2020</v>
      </c>
      <c r="C40" s="16">
        <v>1</v>
      </c>
      <c r="D40" s="16" t="s">
        <v>17</v>
      </c>
      <c r="E40" s="16">
        <v>403</v>
      </c>
      <c r="F40" s="16">
        <v>4</v>
      </c>
      <c r="G40" s="16">
        <v>13</v>
      </c>
      <c r="H40" s="16">
        <v>160</v>
      </c>
      <c r="I40" s="16" t="s">
        <v>17</v>
      </c>
      <c r="J40" s="16" t="s">
        <v>27</v>
      </c>
      <c r="K40" s="16">
        <v>150</v>
      </c>
      <c r="L40" s="16">
        <f t="shared" si="0"/>
        <v>326.08695652173913</v>
      </c>
      <c r="M40" s="16">
        <f t="shared" si="1"/>
        <v>366.10671936758894</v>
      </c>
      <c r="N40" s="16" t="s">
        <v>14</v>
      </c>
      <c r="O40" s="16">
        <v>26.373626373626376</v>
      </c>
      <c r="P40" s="16">
        <v>2.8461538461538463</v>
      </c>
      <c r="Q40" s="16">
        <v>25.021132713440409</v>
      </c>
      <c r="R40" s="16">
        <v>59.496784827586218</v>
      </c>
      <c r="S40" s="16">
        <f t="shared" si="32"/>
        <v>4001.158779655173</v>
      </c>
      <c r="T40" s="16">
        <f t="shared" si="3"/>
        <v>70.86</v>
      </c>
      <c r="U40" s="16">
        <f t="shared" si="4"/>
        <v>175.02</v>
      </c>
      <c r="V40" s="16">
        <f t="shared" si="5"/>
        <v>61.956521739130437</v>
      </c>
      <c r="W40" s="16">
        <f t="shared" si="6"/>
        <v>89.673913043478265</v>
      </c>
      <c r="X40" s="16">
        <f t="shared" si="7"/>
        <v>117.39130434782608</v>
      </c>
      <c r="Y40" s="16">
        <f t="shared" si="8"/>
        <v>31.485177865612645</v>
      </c>
      <c r="Z40" s="16">
        <f t="shared" si="9"/>
        <v>45.763339920948617</v>
      </c>
      <c r="AA40" s="16">
        <f t="shared" si="10"/>
        <v>60.041501976284586</v>
      </c>
      <c r="AB40">
        <f t="shared" si="11"/>
        <v>0</v>
      </c>
      <c r="AC40">
        <f t="shared" si="12"/>
        <v>0</v>
      </c>
      <c r="AD40">
        <f t="shared" si="13"/>
        <v>206.50517786561267</v>
      </c>
      <c r="AE40">
        <f t="shared" si="14"/>
        <v>220.78333992094863</v>
      </c>
      <c r="AF40">
        <f t="shared" si="15"/>
        <v>235.0615019762846</v>
      </c>
      <c r="AG40">
        <f t="shared" si="16"/>
        <v>535.47106344827591</v>
      </c>
      <c r="AH40">
        <f t="shared" si="17"/>
        <v>713.96141793103459</v>
      </c>
      <c r="AI40">
        <f t="shared" si="18"/>
        <v>892.45177241379326</v>
      </c>
      <c r="AJ40">
        <f t="shared" si="19"/>
        <v>1320.3823972862072</v>
      </c>
      <c r="AK40">
        <f t="shared" si="20"/>
        <v>1760.5098630482762</v>
      </c>
      <c r="AL40">
        <f t="shared" si="21"/>
        <v>2200.6373288103455</v>
      </c>
      <c r="AM40">
        <f t="shared" si="22"/>
        <v>1113.8772194205944</v>
      </c>
      <c r="AN40">
        <f t="shared" si="23"/>
        <v>1099.5990573652584</v>
      </c>
      <c r="AO40">
        <f t="shared" si="24"/>
        <v>1085.3208953099224</v>
      </c>
      <c r="AP40">
        <f t="shared" si="25"/>
        <v>1554.0046851826635</v>
      </c>
      <c r="AQ40">
        <f t="shared" si="26"/>
        <v>1539.7265231273275</v>
      </c>
      <c r="AR40">
        <f t="shared" si="27"/>
        <v>1525.4483610719917</v>
      </c>
      <c r="AS40">
        <f t="shared" si="28"/>
        <v>1994.1321509447328</v>
      </c>
      <c r="AT40">
        <f t="shared" si="29"/>
        <v>1979.8539888893968</v>
      </c>
      <c r="AU40">
        <f t="shared" si="30"/>
        <v>1965.575826834061</v>
      </c>
      <c r="BF40" t="str">
        <f t="shared" si="31"/>
        <v>Hancock 2020 1 Y 4 13 160 Y Non-Treated 26.3736263736264 2.84615384615385 25.0211327134404 59.4967848275862 4001.15877965517 1113.87721942059 1099.59905736526 1085.32089530992 1554.00468518266 1539.72652312733 1525.44836107199 1994.13215094473 1979.8539888894 1965.57582683406</v>
      </c>
    </row>
    <row r="41" spans="1:58" x14ac:dyDescent="0.35">
      <c r="A41" s="16" t="s">
        <v>20</v>
      </c>
      <c r="B41" s="16">
        <v>2020</v>
      </c>
      <c r="C41" s="16">
        <v>1</v>
      </c>
      <c r="D41" s="16" t="s">
        <v>17</v>
      </c>
      <c r="E41" s="16">
        <v>404</v>
      </c>
      <c r="F41" s="16">
        <v>4</v>
      </c>
      <c r="G41" s="16">
        <v>6</v>
      </c>
      <c r="H41" s="16">
        <v>160</v>
      </c>
      <c r="I41" s="16" t="s">
        <v>16</v>
      </c>
      <c r="J41" s="16" t="s">
        <v>29</v>
      </c>
      <c r="K41" s="16" t="s">
        <v>14</v>
      </c>
      <c r="L41" s="16" t="str">
        <f t="shared" si="0"/>
        <v>.</v>
      </c>
      <c r="M41" s="16" t="str">
        <f t="shared" si="1"/>
        <v>.</v>
      </c>
      <c r="N41" s="16" t="s">
        <v>14</v>
      </c>
      <c r="O41" s="16">
        <v>13.229571984435799</v>
      </c>
      <c r="P41" s="16">
        <v>2.2222222222222223</v>
      </c>
      <c r="Q41" s="16">
        <v>9.7996829514339261</v>
      </c>
      <c r="R41" s="16">
        <v>74.194696551724135</v>
      </c>
      <c r="S41" s="16">
        <f t="shared" si="32"/>
        <v>4989.5933431034482</v>
      </c>
      <c r="T41" s="16">
        <f t="shared" si="3"/>
        <v>70.86</v>
      </c>
      <c r="U41" s="16">
        <f t="shared" si="4"/>
        <v>175.02</v>
      </c>
      <c r="V41" s="16">
        <f t="shared" si="5"/>
        <v>0</v>
      </c>
      <c r="W41" s="16">
        <f t="shared" si="6"/>
        <v>0</v>
      </c>
      <c r="X41" s="16">
        <f t="shared" si="7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>
        <f t="shared" si="11"/>
        <v>50.845999999999997</v>
      </c>
      <c r="AC41">
        <f t="shared" si="12"/>
        <v>125.59</v>
      </c>
      <c r="AD41">
        <f t="shared" si="13"/>
        <v>300.61</v>
      </c>
      <c r="AE41">
        <f t="shared" si="14"/>
        <v>300.61</v>
      </c>
      <c r="AF41">
        <f t="shared" si="15"/>
        <v>300.61</v>
      </c>
      <c r="AG41">
        <f t="shared" si="16"/>
        <v>667.75226896551726</v>
      </c>
      <c r="AH41">
        <f t="shared" si="17"/>
        <v>890.33635862068968</v>
      </c>
      <c r="AI41">
        <f t="shared" si="18"/>
        <v>1112.9204482758621</v>
      </c>
      <c r="AJ41">
        <f t="shared" si="19"/>
        <v>1646.5658032241379</v>
      </c>
      <c r="AK41">
        <f t="shared" si="20"/>
        <v>2195.4210709655172</v>
      </c>
      <c r="AL41">
        <f t="shared" si="21"/>
        <v>2744.2763387068967</v>
      </c>
      <c r="AM41">
        <f t="shared" si="22"/>
        <v>1345.955803224138</v>
      </c>
      <c r="AN41">
        <f t="shared" si="23"/>
        <v>1345.955803224138</v>
      </c>
      <c r="AO41">
        <f t="shared" si="24"/>
        <v>1345.955803224138</v>
      </c>
      <c r="AP41">
        <f t="shared" si="25"/>
        <v>1894.811070965517</v>
      </c>
      <c r="AQ41">
        <f t="shared" si="26"/>
        <v>1894.811070965517</v>
      </c>
      <c r="AR41">
        <f t="shared" si="27"/>
        <v>1894.811070965517</v>
      </c>
      <c r="AS41">
        <f t="shared" si="28"/>
        <v>2443.6663387068966</v>
      </c>
      <c r="AT41">
        <f t="shared" si="29"/>
        <v>2443.6663387068966</v>
      </c>
      <c r="AU41">
        <f t="shared" si="30"/>
        <v>2443.6663387068966</v>
      </c>
      <c r="BF41" t="str">
        <f t="shared" si="31"/>
        <v>Hancock 2020 1 Y 4 6 160 N Endura_R3 13.2295719844358 2.22222222222222 9.79968295143393 74.1946965517241 4989.59334310345 1345.95580322414 1345.95580322414 1345.95580322414 1894.81107096552 1894.81107096552 1894.81107096552 2443.6663387069 2443.6663387069 2443.6663387069</v>
      </c>
    </row>
    <row r="42" spans="1:58" x14ac:dyDescent="0.35">
      <c r="A42" s="16" t="s">
        <v>20</v>
      </c>
      <c r="B42" s="16">
        <v>2020</v>
      </c>
      <c r="C42" s="16">
        <v>1</v>
      </c>
      <c r="D42" s="16" t="s">
        <v>17</v>
      </c>
      <c r="E42" s="16">
        <v>405</v>
      </c>
      <c r="F42" s="16">
        <v>4</v>
      </c>
      <c r="G42" s="16">
        <v>8</v>
      </c>
      <c r="H42" s="16">
        <v>160</v>
      </c>
      <c r="I42" s="16" t="s">
        <v>16</v>
      </c>
      <c r="J42" s="16" t="s">
        <v>28</v>
      </c>
      <c r="K42" s="16" t="s">
        <v>14</v>
      </c>
      <c r="L42" s="16" t="str">
        <f t="shared" si="0"/>
        <v>.</v>
      </c>
      <c r="M42" s="16" t="str">
        <f t="shared" si="1"/>
        <v>.</v>
      </c>
      <c r="N42" s="16" t="s">
        <v>14</v>
      </c>
      <c r="O42" s="16">
        <v>10.655737704918032</v>
      </c>
      <c r="P42" s="16">
        <v>2.625</v>
      </c>
      <c r="Q42" s="16">
        <v>9.3237704918032769</v>
      </c>
      <c r="R42" s="16">
        <v>66.248000689655171</v>
      </c>
      <c r="S42" s="16">
        <f t="shared" si="32"/>
        <v>4455.1780463793102</v>
      </c>
      <c r="T42" s="16">
        <f t="shared" si="3"/>
        <v>70.86</v>
      </c>
      <c r="U42" s="16">
        <f t="shared" si="4"/>
        <v>175.02</v>
      </c>
      <c r="V42" s="16">
        <f t="shared" si="5"/>
        <v>0</v>
      </c>
      <c r="W42" s="16">
        <f t="shared" si="6"/>
        <v>0</v>
      </c>
      <c r="X42" s="16">
        <f t="shared" si="7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>
        <f t="shared" si="11"/>
        <v>17.875</v>
      </c>
      <c r="AC42">
        <f t="shared" si="12"/>
        <v>44.15</v>
      </c>
      <c r="AD42">
        <f t="shared" si="13"/>
        <v>219.17000000000002</v>
      </c>
      <c r="AE42">
        <f t="shared" si="14"/>
        <v>219.17000000000002</v>
      </c>
      <c r="AF42">
        <f t="shared" si="15"/>
        <v>219.17000000000002</v>
      </c>
      <c r="AG42">
        <f t="shared" si="16"/>
        <v>596.23200620689659</v>
      </c>
      <c r="AH42">
        <f t="shared" si="17"/>
        <v>794.97600827586211</v>
      </c>
      <c r="AI42">
        <f t="shared" si="18"/>
        <v>993.72001034482753</v>
      </c>
      <c r="AJ42">
        <f t="shared" si="19"/>
        <v>1470.2087553051724</v>
      </c>
      <c r="AK42">
        <f t="shared" si="20"/>
        <v>1960.2783404068964</v>
      </c>
      <c r="AL42">
        <f t="shared" si="21"/>
        <v>2450.3479255086208</v>
      </c>
      <c r="AM42">
        <f t="shared" si="22"/>
        <v>1251.0387553051723</v>
      </c>
      <c r="AN42">
        <f t="shared" si="23"/>
        <v>1251.0387553051723</v>
      </c>
      <c r="AO42">
        <f t="shared" si="24"/>
        <v>1251.0387553051723</v>
      </c>
      <c r="AP42">
        <f t="shared" si="25"/>
        <v>1741.1083404068963</v>
      </c>
      <c r="AQ42">
        <f t="shared" si="26"/>
        <v>1741.1083404068963</v>
      </c>
      <c r="AR42">
        <f t="shared" si="27"/>
        <v>1741.1083404068963</v>
      </c>
      <c r="AS42">
        <f t="shared" si="28"/>
        <v>2231.1779255086208</v>
      </c>
      <c r="AT42">
        <f t="shared" si="29"/>
        <v>2231.1779255086208</v>
      </c>
      <c r="AU42">
        <f t="shared" si="30"/>
        <v>2231.1779255086208</v>
      </c>
      <c r="BF42" t="str">
        <f t="shared" si="31"/>
        <v>Hancock 2020 1 Y 4 8 160 N Cobra_V5 10.655737704918 2.625 9.32377049180328 66.2480006896552 4455.17804637931 1251.03875530517 1251.03875530517 1251.03875530517 1741.1083404069 1741.1083404069 1741.1083404069 2231.17792550862 2231.17792550862 2231.17792550862</v>
      </c>
    </row>
    <row r="43" spans="1:58" x14ac:dyDescent="0.35">
      <c r="A43" s="16" t="s">
        <v>20</v>
      </c>
      <c r="B43" s="16">
        <v>2020</v>
      </c>
      <c r="C43" s="16">
        <v>1</v>
      </c>
      <c r="D43" s="16" t="s">
        <v>17</v>
      </c>
      <c r="E43" s="16">
        <v>406</v>
      </c>
      <c r="F43" s="16">
        <v>4</v>
      </c>
      <c r="G43" s="16">
        <v>1</v>
      </c>
      <c r="H43" s="16">
        <v>100</v>
      </c>
      <c r="I43" s="16" t="s">
        <v>16</v>
      </c>
      <c r="J43" s="16" t="s">
        <v>27</v>
      </c>
      <c r="K43" s="16" t="s">
        <v>14</v>
      </c>
      <c r="L43" s="16" t="str">
        <f t="shared" si="0"/>
        <v>.</v>
      </c>
      <c r="M43" s="16" t="str">
        <f t="shared" si="1"/>
        <v>.</v>
      </c>
      <c r="N43" s="16" t="s">
        <v>14</v>
      </c>
      <c r="O43" s="16">
        <v>18.452380952380953</v>
      </c>
      <c r="P43" s="16">
        <v>2.1111111111111112</v>
      </c>
      <c r="Q43" s="16">
        <v>12.985008818342152</v>
      </c>
      <c r="R43" s="16">
        <v>66.099295862068956</v>
      </c>
      <c r="S43" s="16">
        <f t="shared" si="32"/>
        <v>4445.177646724137</v>
      </c>
      <c r="T43" s="16">
        <f t="shared" si="3"/>
        <v>44.29</v>
      </c>
      <c r="U43" s="16">
        <f t="shared" si="4"/>
        <v>109.39</v>
      </c>
      <c r="V43" s="16">
        <f t="shared" si="5"/>
        <v>0</v>
      </c>
      <c r="W43" s="16">
        <f t="shared" si="6"/>
        <v>0</v>
      </c>
      <c r="X43" s="16">
        <f t="shared" si="7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>
        <f t="shared" si="11"/>
        <v>0</v>
      </c>
      <c r="AC43">
        <f t="shared" si="12"/>
        <v>0</v>
      </c>
      <c r="AD43">
        <f t="shared" si="13"/>
        <v>109.39</v>
      </c>
      <c r="AE43">
        <f t="shared" si="14"/>
        <v>109.39</v>
      </c>
      <c r="AF43">
        <f t="shared" si="15"/>
        <v>109.39</v>
      </c>
      <c r="AG43">
        <f t="shared" si="16"/>
        <v>594.89366275862062</v>
      </c>
      <c r="AH43">
        <f t="shared" si="17"/>
        <v>793.19155034482742</v>
      </c>
      <c r="AI43">
        <f t="shared" si="18"/>
        <v>991.48943793103433</v>
      </c>
      <c r="AJ43">
        <f t="shared" si="19"/>
        <v>1466.9086234189654</v>
      </c>
      <c r="AK43">
        <f t="shared" si="20"/>
        <v>1955.8781645586203</v>
      </c>
      <c r="AL43">
        <f t="shared" si="21"/>
        <v>2444.8477056982756</v>
      </c>
      <c r="AM43">
        <f t="shared" si="22"/>
        <v>1357.5186234189653</v>
      </c>
      <c r="AN43">
        <f t="shared" si="23"/>
        <v>1357.5186234189653</v>
      </c>
      <c r="AO43">
        <f t="shared" si="24"/>
        <v>1357.5186234189653</v>
      </c>
      <c r="AP43">
        <f t="shared" si="25"/>
        <v>1846.4881645586202</v>
      </c>
      <c r="AQ43">
        <f t="shared" si="26"/>
        <v>1846.4881645586202</v>
      </c>
      <c r="AR43">
        <f t="shared" si="27"/>
        <v>1846.4881645586202</v>
      </c>
      <c r="AS43">
        <f t="shared" si="28"/>
        <v>2335.4577056982757</v>
      </c>
      <c r="AT43">
        <f t="shared" si="29"/>
        <v>2335.4577056982757</v>
      </c>
      <c r="AU43">
        <f t="shared" si="30"/>
        <v>2335.4577056982757</v>
      </c>
      <c r="BF43" t="str">
        <f t="shared" si="31"/>
        <v>Hancock 2020 1 Y 4 1 100 N Non-Treated 18.452380952381 2.11111111111111 12.9850088183422 66.099295862069 4445.17764672414 1357.51862341897 1357.51862341897 1357.51862341897 1846.48816455862 1846.48816455862 1846.48816455862 2335.45770569828 2335.45770569828 2335.45770569828</v>
      </c>
    </row>
    <row r="44" spans="1:58" x14ac:dyDescent="0.35">
      <c r="A44" s="16" t="s">
        <v>20</v>
      </c>
      <c r="B44" s="16">
        <v>2020</v>
      </c>
      <c r="C44" s="16">
        <v>1</v>
      </c>
      <c r="D44" s="16" t="s">
        <v>17</v>
      </c>
      <c r="E44" s="16">
        <v>407</v>
      </c>
      <c r="F44" s="16">
        <v>4</v>
      </c>
      <c r="G44" s="16">
        <v>14</v>
      </c>
      <c r="H44" s="16">
        <v>160</v>
      </c>
      <c r="I44" s="16" t="s">
        <v>17</v>
      </c>
      <c r="J44" s="16" t="s">
        <v>29</v>
      </c>
      <c r="K44" s="16">
        <v>150</v>
      </c>
      <c r="L44" s="16">
        <f t="shared" si="0"/>
        <v>326.08695652173913</v>
      </c>
      <c r="M44" s="16">
        <f t="shared" si="1"/>
        <v>366.10671936758894</v>
      </c>
      <c r="N44" s="16" t="s">
        <v>14</v>
      </c>
      <c r="O44" s="16">
        <v>6.8100358422939076</v>
      </c>
      <c r="P44" s="16">
        <v>2.1666666666666665</v>
      </c>
      <c r="Q44" s="16">
        <v>4.9183592194344889</v>
      </c>
      <c r="R44" s="16">
        <v>62.835133103448285</v>
      </c>
      <c r="S44" s="16">
        <f t="shared" si="32"/>
        <v>4225.6627012068975</v>
      </c>
      <c r="T44" s="16">
        <f t="shared" si="3"/>
        <v>70.86</v>
      </c>
      <c r="U44" s="16">
        <f t="shared" si="4"/>
        <v>175.02</v>
      </c>
      <c r="V44" s="16">
        <f t="shared" si="5"/>
        <v>61.956521739130437</v>
      </c>
      <c r="W44" s="16">
        <f t="shared" si="6"/>
        <v>89.673913043478265</v>
      </c>
      <c r="X44" s="16">
        <f t="shared" si="7"/>
        <v>117.39130434782608</v>
      </c>
      <c r="Y44" s="16">
        <f t="shared" si="8"/>
        <v>31.485177865612645</v>
      </c>
      <c r="Z44" s="16">
        <f t="shared" si="9"/>
        <v>45.763339920948617</v>
      </c>
      <c r="AA44" s="16">
        <f t="shared" si="10"/>
        <v>60.041501976284586</v>
      </c>
      <c r="AB44">
        <f t="shared" si="11"/>
        <v>50.845999999999997</v>
      </c>
      <c r="AC44">
        <f t="shared" si="12"/>
        <v>125.59</v>
      </c>
      <c r="AD44">
        <f t="shared" si="13"/>
        <v>332.09517786561264</v>
      </c>
      <c r="AE44">
        <f t="shared" si="14"/>
        <v>346.37333992094864</v>
      </c>
      <c r="AF44">
        <f t="shared" si="15"/>
        <v>360.65150197628464</v>
      </c>
      <c r="AG44">
        <f t="shared" si="16"/>
        <v>565.51619793103453</v>
      </c>
      <c r="AH44">
        <f t="shared" si="17"/>
        <v>754.02159724137937</v>
      </c>
      <c r="AI44">
        <f t="shared" si="18"/>
        <v>942.52699655172432</v>
      </c>
      <c r="AJ44">
        <f t="shared" si="19"/>
        <v>1394.4686913982762</v>
      </c>
      <c r="AK44">
        <f t="shared" si="20"/>
        <v>1859.2915885310349</v>
      </c>
      <c r="AL44">
        <f t="shared" si="21"/>
        <v>2324.1144856637939</v>
      </c>
      <c r="AM44">
        <f t="shared" si="22"/>
        <v>1062.3735135326635</v>
      </c>
      <c r="AN44">
        <f t="shared" si="23"/>
        <v>1048.0953514773275</v>
      </c>
      <c r="AO44">
        <f t="shared" si="24"/>
        <v>1033.8171894219915</v>
      </c>
      <c r="AP44">
        <f t="shared" si="25"/>
        <v>1527.1964106654223</v>
      </c>
      <c r="AQ44">
        <f t="shared" si="26"/>
        <v>1512.9182486100863</v>
      </c>
      <c r="AR44">
        <f t="shared" si="27"/>
        <v>1498.6400865547503</v>
      </c>
      <c r="AS44">
        <f t="shared" si="28"/>
        <v>1992.0193077981812</v>
      </c>
      <c r="AT44">
        <f t="shared" si="29"/>
        <v>1977.7411457428452</v>
      </c>
      <c r="AU44">
        <f t="shared" si="30"/>
        <v>1963.4629836875092</v>
      </c>
      <c r="BF44" t="str">
        <f t="shared" si="31"/>
        <v>Hancock 2020 1 Y 4 14 160 Y Endura_R3 6.81003584229391 2.16666666666667 4.91835921943449 62.8351331034483 4225.6627012069 1062.37351353266 1048.09535147733 1033.81718942199 1527.19641066542 1512.91824861009 1498.64008655475 1992.01930779818 1977.74114574285 1963.46298368751</v>
      </c>
    </row>
    <row r="45" spans="1:58" x14ac:dyDescent="0.35">
      <c r="A45" s="16" t="s">
        <v>20</v>
      </c>
      <c r="B45" s="16">
        <v>2020</v>
      </c>
      <c r="C45" s="16">
        <v>1</v>
      </c>
      <c r="D45" s="16" t="s">
        <v>17</v>
      </c>
      <c r="E45" s="16">
        <v>408</v>
      </c>
      <c r="F45" s="16">
        <v>4</v>
      </c>
      <c r="G45" s="16">
        <v>16</v>
      </c>
      <c r="H45" s="16">
        <v>160</v>
      </c>
      <c r="I45" s="16" t="s">
        <v>17</v>
      </c>
      <c r="J45" s="16" t="s">
        <v>28</v>
      </c>
      <c r="K45" s="16">
        <v>150</v>
      </c>
      <c r="L45" s="16">
        <f t="shared" si="0"/>
        <v>326.08695652173913</v>
      </c>
      <c r="M45" s="16">
        <f t="shared" si="1"/>
        <v>366.10671936758894</v>
      </c>
      <c r="N45" s="16" t="s">
        <v>14</v>
      </c>
      <c r="O45" s="16">
        <v>14.671814671814673</v>
      </c>
      <c r="P45" s="16">
        <v>2.5238095238095237</v>
      </c>
      <c r="Q45" s="16">
        <v>12.342955200098059</v>
      </c>
      <c r="R45" s="16">
        <v>62.088855172413794</v>
      </c>
      <c r="S45" s="16">
        <f t="shared" si="32"/>
        <v>4175.4755103448279</v>
      </c>
      <c r="T45" s="16">
        <f t="shared" si="3"/>
        <v>70.86</v>
      </c>
      <c r="U45" s="16">
        <f t="shared" si="4"/>
        <v>175.02</v>
      </c>
      <c r="V45" s="16">
        <f t="shared" si="5"/>
        <v>61.956521739130437</v>
      </c>
      <c r="W45" s="16">
        <f t="shared" si="6"/>
        <v>89.673913043478265</v>
      </c>
      <c r="X45" s="16">
        <f t="shared" si="7"/>
        <v>117.39130434782608</v>
      </c>
      <c r="Y45" s="16">
        <f t="shared" si="8"/>
        <v>31.485177865612645</v>
      </c>
      <c r="Z45" s="16">
        <f t="shared" si="9"/>
        <v>45.763339920948617</v>
      </c>
      <c r="AA45" s="16">
        <f t="shared" si="10"/>
        <v>60.041501976284586</v>
      </c>
      <c r="AB45">
        <f t="shared" si="11"/>
        <v>17.875</v>
      </c>
      <c r="AC45">
        <f t="shared" si="12"/>
        <v>44.15</v>
      </c>
      <c r="AD45">
        <f t="shared" si="13"/>
        <v>250.65517786561267</v>
      </c>
      <c r="AE45">
        <f t="shared" si="14"/>
        <v>264.93333992094864</v>
      </c>
      <c r="AF45">
        <f t="shared" si="15"/>
        <v>279.21150197628458</v>
      </c>
      <c r="AG45">
        <f t="shared" si="16"/>
        <v>558.7996965517242</v>
      </c>
      <c r="AH45">
        <f t="shared" si="17"/>
        <v>745.06626206896556</v>
      </c>
      <c r="AI45">
        <f t="shared" si="18"/>
        <v>931.33282758620692</v>
      </c>
      <c r="AJ45">
        <f t="shared" si="19"/>
        <v>1377.9069184137932</v>
      </c>
      <c r="AK45">
        <f t="shared" si="20"/>
        <v>1837.2092245517242</v>
      </c>
      <c r="AL45">
        <f t="shared" si="21"/>
        <v>2296.5115306896555</v>
      </c>
      <c r="AM45">
        <f t="shared" si="22"/>
        <v>1127.2517405481806</v>
      </c>
      <c r="AN45">
        <f t="shared" si="23"/>
        <v>1112.9735784928446</v>
      </c>
      <c r="AO45">
        <f t="shared" si="24"/>
        <v>1098.6954164375086</v>
      </c>
      <c r="AP45">
        <f t="shared" si="25"/>
        <v>1586.5540466861116</v>
      </c>
      <c r="AQ45">
        <f t="shared" si="26"/>
        <v>1572.2758846307756</v>
      </c>
      <c r="AR45">
        <f t="shared" si="27"/>
        <v>1557.9977225754396</v>
      </c>
      <c r="AS45">
        <f t="shared" si="28"/>
        <v>2045.8563528240429</v>
      </c>
      <c r="AT45">
        <f t="shared" si="29"/>
        <v>2031.5781907687069</v>
      </c>
      <c r="AU45">
        <f t="shared" si="30"/>
        <v>2017.3000287133709</v>
      </c>
      <c r="BF45" t="str">
        <f t="shared" si="31"/>
        <v>Hancock 2020 1 Y 4 16 160 Y Cobra_V5 14.6718146718147 2.52380952380952 12.3429552000981 62.0888551724138 4175.47551034483 1127.25174054818 1112.97357849284 1098.69541643751 1586.55404668611 1572.27588463078 1557.99772257544 2045.85635282404 2031.57819076871 2017.30002871337</v>
      </c>
    </row>
    <row r="46" spans="1:58" x14ac:dyDescent="0.35">
      <c r="A46" s="16" t="s">
        <v>20</v>
      </c>
      <c r="B46" s="16">
        <v>2020</v>
      </c>
      <c r="C46" s="16">
        <v>1</v>
      </c>
      <c r="D46" s="16" t="s">
        <v>17</v>
      </c>
      <c r="E46" s="16">
        <v>409</v>
      </c>
      <c r="F46" s="16">
        <v>4</v>
      </c>
      <c r="G46" s="16">
        <v>9</v>
      </c>
      <c r="H46" s="16">
        <v>100</v>
      </c>
      <c r="I46" s="16" t="s">
        <v>17</v>
      </c>
      <c r="J46" s="16" t="s">
        <v>27</v>
      </c>
      <c r="K46" s="16">
        <v>150</v>
      </c>
      <c r="L46" s="16">
        <f t="shared" si="0"/>
        <v>326.08695652173913</v>
      </c>
      <c r="M46" s="16">
        <f t="shared" si="1"/>
        <v>366.10671936758894</v>
      </c>
      <c r="N46" s="16" t="s">
        <v>14</v>
      </c>
      <c r="O46" s="16">
        <v>21.666666666666668</v>
      </c>
      <c r="P46" s="16">
        <v>2.0434782608695654</v>
      </c>
      <c r="Q46" s="16">
        <v>14.758454106280194</v>
      </c>
      <c r="R46" s="16">
        <v>66.173648275862064</v>
      </c>
      <c r="S46" s="16">
        <f t="shared" si="32"/>
        <v>4450.1778465517236</v>
      </c>
      <c r="T46" s="16">
        <f t="shared" si="3"/>
        <v>44.29</v>
      </c>
      <c r="U46" s="16">
        <f t="shared" si="4"/>
        <v>109.39</v>
      </c>
      <c r="V46" s="16">
        <f t="shared" si="5"/>
        <v>61.956521739130437</v>
      </c>
      <c r="W46" s="16">
        <f t="shared" si="6"/>
        <v>89.673913043478265</v>
      </c>
      <c r="X46" s="16">
        <f t="shared" si="7"/>
        <v>117.39130434782608</v>
      </c>
      <c r="Y46" s="16">
        <f t="shared" si="8"/>
        <v>31.485177865612645</v>
      </c>
      <c r="Z46" s="16">
        <f t="shared" si="9"/>
        <v>45.763339920948617</v>
      </c>
      <c r="AA46" s="16">
        <f t="shared" si="10"/>
        <v>60.041501976284586</v>
      </c>
      <c r="AB46">
        <f t="shared" si="11"/>
        <v>0</v>
      </c>
      <c r="AC46">
        <f t="shared" si="12"/>
        <v>0</v>
      </c>
      <c r="AD46">
        <f t="shared" si="13"/>
        <v>140.87517786561264</v>
      </c>
      <c r="AE46">
        <f t="shared" si="14"/>
        <v>155.15333992094861</v>
      </c>
      <c r="AF46">
        <f t="shared" si="15"/>
        <v>169.43150197628458</v>
      </c>
      <c r="AG46">
        <f t="shared" si="16"/>
        <v>595.5628344827586</v>
      </c>
      <c r="AH46">
        <f t="shared" si="17"/>
        <v>794.08377931034477</v>
      </c>
      <c r="AI46">
        <f t="shared" si="18"/>
        <v>992.60472413793093</v>
      </c>
      <c r="AJ46">
        <f t="shared" si="19"/>
        <v>1468.5586893620689</v>
      </c>
      <c r="AK46">
        <f t="shared" si="20"/>
        <v>1958.0782524827584</v>
      </c>
      <c r="AL46">
        <f t="shared" si="21"/>
        <v>2447.597815603448</v>
      </c>
      <c r="AM46">
        <f t="shared" si="22"/>
        <v>1327.6835114964563</v>
      </c>
      <c r="AN46">
        <f t="shared" si="23"/>
        <v>1313.4053494411203</v>
      </c>
      <c r="AO46">
        <f t="shared" si="24"/>
        <v>1299.1271873857843</v>
      </c>
      <c r="AP46">
        <f t="shared" si="25"/>
        <v>1817.2030746171458</v>
      </c>
      <c r="AQ46">
        <f t="shared" si="26"/>
        <v>1802.9249125618098</v>
      </c>
      <c r="AR46">
        <f t="shared" si="27"/>
        <v>1788.6467505064738</v>
      </c>
      <c r="AS46">
        <f t="shared" si="28"/>
        <v>2306.7226377378352</v>
      </c>
      <c r="AT46">
        <f t="shared" si="29"/>
        <v>2292.4444756824996</v>
      </c>
      <c r="AU46">
        <f t="shared" si="30"/>
        <v>2278.1663136271636</v>
      </c>
      <c r="BF46" t="str">
        <f t="shared" si="31"/>
        <v>Hancock 2020 1 Y 4 9 100 Y Non-Treated 21.6666666666667 2.04347826086957 14.7584541062802 66.1736482758621 4450.17784655172 1327.68351149646 1313.40534944112 1299.12718738578 1817.20307461715 1802.92491256181 1788.64675050647 2306.72263773784 2292.4444756825 2278.16631362716</v>
      </c>
    </row>
    <row r="47" spans="1:58" x14ac:dyDescent="0.35">
      <c r="A47" s="16" t="s">
        <v>20</v>
      </c>
      <c r="B47" s="16">
        <v>2020</v>
      </c>
      <c r="C47" s="16">
        <v>1</v>
      </c>
      <c r="D47" s="16" t="s">
        <v>17</v>
      </c>
      <c r="E47" s="16">
        <v>410</v>
      </c>
      <c r="F47" s="16">
        <v>4</v>
      </c>
      <c r="G47" s="16">
        <v>4</v>
      </c>
      <c r="H47" s="16">
        <v>100</v>
      </c>
      <c r="I47" s="16" t="s">
        <v>16</v>
      </c>
      <c r="J47" s="16" t="s">
        <v>28</v>
      </c>
      <c r="K47" s="16" t="s">
        <v>14</v>
      </c>
      <c r="L47" s="16" t="str">
        <f t="shared" si="0"/>
        <v>.</v>
      </c>
      <c r="M47" s="16" t="str">
        <f t="shared" si="1"/>
        <v>.</v>
      </c>
      <c r="N47" s="16" t="s">
        <v>14</v>
      </c>
      <c r="O47" s="16">
        <v>13.333333333333334</v>
      </c>
      <c r="P47" s="16">
        <v>2.3333333333333335</v>
      </c>
      <c r="Q47" s="16">
        <v>10.37037037037037</v>
      </c>
      <c r="R47" s="16">
        <v>69.519506896551732</v>
      </c>
      <c r="S47" s="16">
        <f t="shared" si="32"/>
        <v>4675.1868387931036</v>
      </c>
      <c r="T47" s="16">
        <f t="shared" si="3"/>
        <v>44.29</v>
      </c>
      <c r="U47" s="16">
        <f t="shared" si="4"/>
        <v>109.39</v>
      </c>
      <c r="V47" s="16">
        <f t="shared" si="5"/>
        <v>0</v>
      </c>
      <c r="W47" s="16">
        <f t="shared" si="6"/>
        <v>0</v>
      </c>
      <c r="X47" s="16">
        <f t="shared" si="7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>
        <f t="shared" si="11"/>
        <v>17.875</v>
      </c>
      <c r="AC47">
        <f t="shared" si="12"/>
        <v>44.15</v>
      </c>
      <c r="AD47">
        <f t="shared" si="13"/>
        <v>153.54</v>
      </c>
      <c r="AE47">
        <f t="shared" si="14"/>
        <v>153.54</v>
      </c>
      <c r="AF47">
        <f t="shared" si="15"/>
        <v>153.54</v>
      </c>
      <c r="AG47">
        <f t="shared" si="16"/>
        <v>625.67556206896563</v>
      </c>
      <c r="AH47">
        <f t="shared" si="17"/>
        <v>834.23408275862084</v>
      </c>
      <c r="AI47">
        <f t="shared" si="18"/>
        <v>1042.7926034482759</v>
      </c>
      <c r="AJ47">
        <f t="shared" si="19"/>
        <v>1542.8116568017242</v>
      </c>
      <c r="AK47">
        <f t="shared" si="20"/>
        <v>2057.0822090689658</v>
      </c>
      <c r="AL47">
        <f t="shared" si="21"/>
        <v>2571.3527613362071</v>
      </c>
      <c r="AM47">
        <f t="shared" si="22"/>
        <v>1389.2716568017242</v>
      </c>
      <c r="AN47">
        <f t="shared" si="23"/>
        <v>1389.2716568017242</v>
      </c>
      <c r="AO47">
        <f t="shared" si="24"/>
        <v>1389.2716568017242</v>
      </c>
      <c r="AP47">
        <f t="shared" si="25"/>
        <v>1903.5422090689658</v>
      </c>
      <c r="AQ47">
        <f t="shared" si="26"/>
        <v>1903.5422090689658</v>
      </c>
      <c r="AR47">
        <f t="shared" si="27"/>
        <v>1903.5422090689658</v>
      </c>
      <c r="AS47">
        <f t="shared" si="28"/>
        <v>2417.8127613362071</v>
      </c>
      <c r="AT47">
        <f t="shared" si="29"/>
        <v>2417.8127613362071</v>
      </c>
      <c r="AU47">
        <f t="shared" si="30"/>
        <v>2417.8127613362071</v>
      </c>
      <c r="BF47" t="str">
        <f t="shared" si="31"/>
        <v>Hancock 2020 1 Y 4 4 100 N Cobra_V5 13.3333333333333 2.33333333333333 10.3703703703704 69.5195068965517 4675.1868387931 1389.27165680172 1389.27165680172 1389.27165680172 1903.54220906897 1903.54220906897 1903.54220906897 2417.81276133621 2417.81276133621 2417.81276133621</v>
      </c>
    </row>
    <row r="48" spans="1:58" x14ac:dyDescent="0.35">
      <c r="A48" s="16" t="s">
        <v>20</v>
      </c>
      <c r="B48" s="16">
        <v>2020</v>
      </c>
      <c r="C48" s="16">
        <v>1</v>
      </c>
      <c r="D48" s="16" t="s">
        <v>17</v>
      </c>
      <c r="E48" s="16">
        <v>411</v>
      </c>
      <c r="F48" s="16">
        <v>4</v>
      </c>
      <c r="G48" s="16">
        <v>2</v>
      </c>
      <c r="H48" s="16">
        <v>100</v>
      </c>
      <c r="I48" s="16" t="s">
        <v>16</v>
      </c>
      <c r="J48" s="16" t="s">
        <v>29</v>
      </c>
      <c r="K48" s="16" t="s">
        <v>14</v>
      </c>
      <c r="L48" s="16" t="str">
        <f t="shared" si="0"/>
        <v>.</v>
      </c>
      <c r="M48" s="16" t="str">
        <f t="shared" si="1"/>
        <v>.</v>
      </c>
      <c r="N48" s="16" t="s">
        <v>14</v>
      </c>
      <c r="O48" s="16">
        <v>3.3333333333333335</v>
      </c>
      <c r="P48" s="16">
        <v>1.4</v>
      </c>
      <c r="Q48" s="16">
        <v>1.5555555555555554</v>
      </c>
      <c r="R48" s="16">
        <v>69.738558620689673</v>
      </c>
      <c r="S48" s="16">
        <f t="shared" si="32"/>
        <v>4689.9180672413804</v>
      </c>
      <c r="T48" s="16">
        <f t="shared" si="3"/>
        <v>44.29</v>
      </c>
      <c r="U48" s="16">
        <f t="shared" si="4"/>
        <v>109.39</v>
      </c>
      <c r="V48" s="16">
        <f t="shared" si="5"/>
        <v>0</v>
      </c>
      <c r="W48" s="16">
        <f t="shared" si="6"/>
        <v>0</v>
      </c>
      <c r="X48" s="16">
        <f t="shared" si="7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>
        <f t="shared" si="11"/>
        <v>50.845999999999997</v>
      </c>
      <c r="AC48">
        <f t="shared" si="12"/>
        <v>125.59</v>
      </c>
      <c r="AD48">
        <f t="shared" si="13"/>
        <v>234.98000000000002</v>
      </c>
      <c r="AE48">
        <f t="shared" si="14"/>
        <v>234.98000000000002</v>
      </c>
      <c r="AF48">
        <f t="shared" si="15"/>
        <v>234.98000000000002</v>
      </c>
      <c r="AG48">
        <f t="shared" si="16"/>
        <v>627.64702758620706</v>
      </c>
      <c r="AH48">
        <f t="shared" si="17"/>
        <v>836.86270344827608</v>
      </c>
      <c r="AI48">
        <f t="shared" si="18"/>
        <v>1046.0783793103451</v>
      </c>
      <c r="AJ48">
        <f t="shared" si="19"/>
        <v>1547.6729621896557</v>
      </c>
      <c r="AK48">
        <f t="shared" si="20"/>
        <v>2063.5639495862074</v>
      </c>
      <c r="AL48">
        <f t="shared" si="21"/>
        <v>2579.4549369827596</v>
      </c>
      <c r="AM48">
        <f t="shared" si="22"/>
        <v>1312.6929621896556</v>
      </c>
      <c r="AN48">
        <f t="shared" si="23"/>
        <v>1312.6929621896556</v>
      </c>
      <c r="AO48">
        <f t="shared" si="24"/>
        <v>1312.6929621896556</v>
      </c>
      <c r="AP48">
        <f t="shared" si="25"/>
        <v>1828.5839495862074</v>
      </c>
      <c r="AQ48">
        <f t="shared" si="26"/>
        <v>1828.5839495862074</v>
      </c>
      <c r="AR48">
        <f t="shared" si="27"/>
        <v>1828.5839495862074</v>
      </c>
      <c r="AS48">
        <f t="shared" si="28"/>
        <v>2344.4749369827596</v>
      </c>
      <c r="AT48">
        <f t="shared" si="29"/>
        <v>2344.4749369827596</v>
      </c>
      <c r="AU48">
        <f t="shared" si="30"/>
        <v>2344.4749369827596</v>
      </c>
      <c r="BF48" t="str">
        <f t="shared" si="31"/>
        <v>Hancock 2020 1 Y 4 2 100 N Endura_R3 3.33333333333333 1.4 1.55555555555556 69.7385586206897 4689.91806724138 1312.69296218966 1312.69296218966 1312.69296218966 1828.58394958621 1828.58394958621 1828.58394958621 2344.47493698276 2344.47493698276 2344.47493698276</v>
      </c>
    </row>
    <row r="49" spans="1:58" x14ac:dyDescent="0.35">
      <c r="A49" s="16" t="s">
        <v>20</v>
      </c>
      <c r="B49" s="16">
        <v>2020</v>
      </c>
      <c r="C49" s="16">
        <v>1</v>
      </c>
      <c r="D49" s="16" t="s">
        <v>17</v>
      </c>
      <c r="E49" s="16">
        <v>412</v>
      </c>
      <c r="F49" s="16">
        <v>4</v>
      </c>
      <c r="G49" s="16">
        <v>5</v>
      </c>
      <c r="H49" s="16">
        <v>160</v>
      </c>
      <c r="I49" s="16" t="s">
        <v>16</v>
      </c>
      <c r="J49" s="16" t="s">
        <v>27</v>
      </c>
      <c r="K49" s="16" t="s">
        <v>14</v>
      </c>
      <c r="L49" s="16" t="str">
        <f t="shared" si="0"/>
        <v>.</v>
      </c>
      <c r="M49" s="16" t="str">
        <f t="shared" si="1"/>
        <v>.</v>
      </c>
      <c r="N49" s="16" t="s">
        <v>14</v>
      </c>
      <c r="O49" s="16">
        <v>24.113475177304963</v>
      </c>
      <c r="P49" s="16">
        <v>2.6153846153846154</v>
      </c>
      <c r="Q49" s="16">
        <v>21.022004000727403</v>
      </c>
      <c r="R49" s="16">
        <v>59.93505517241379</v>
      </c>
      <c r="S49" s="16">
        <f t="shared" si="32"/>
        <v>4030.6324603448275</v>
      </c>
      <c r="T49" s="16">
        <f t="shared" si="3"/>
        <v>70.86</v>
      </c>
      <c r="U49" s="16">
        <f t="shared" si="4"/>
        <v>175.02</v>
      </c>
      <c r="V49" s="16">
        <f t="shared" si="5"/>
        <v>0</v>
      </c>
      <c r="W49" s="16">
        <f t="shared" si="6"/>
        <v>0</v>
      </c>
      <c r="X49" s="16">
        <f t="shared" si="7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>
        <f t="shared" si="11"/>
        <v>0</v>
      </c>
      <c r="AC49">
        <f t="shared" si="12"/>
        <v>0</v>
      </c>
      <c r="AD49">
        <f t="shared" si="13"/>
        <v>175.02</v>
      </c>
      <c r="AE49">
        <f t="shared" si="14"/>
        <v>175.02</v>
      </c>
      <c r="AF49">
        <f t="shared" si="15"/>
        <v>175.02</v>
      </c>
      <c r="AG49">
        <f t="shared" si="16"/>
        <v>539.41549655172412</v>
      </c>
      <c r="AH49">
        <f t="shared" si="17"/>
        <v>719.22066206896545</v>
      </c>
      <c r="AI49">
        <f t="shared" si="18"/>
        <v>899.0258275862069</v>
      </c>
      <c r="AJ49">
        <f t="shared" si="19"/>
        <v>1330.1087119137931</v>
      </c>
      <c r="AK49">
        <f t="shared" si="20"/>
        <v>1773.4782825517241</v>
      </c>
      <c r="AL49">
        <f t="shared" si="21"/>
        <v>2216.8478531896553</v>
      </c>
      <c r="AM49">
        <f t="shared" si="22"/>
        <v>1155.0887119137931</v>
      </c>
      <c r="AN49">
        <f t="shared" si="23"/>
        <v>1155.0887119137931</v>
      </c>
      <c r="AO49">
        <f t="shared" si="24"/>
        <v>1155.0887119137931</v>
      </c>
      <c r="AP49">
        <f t="shared" si="25"/>
        <v>1598.4582825517241</v>
      </c>
      <c r="AQ49">
        <f t="shared" si="26"/>
        <v>1598.4582825517241</v>
      </c>
      <c r="AR49">
        <f t="shared" si="27"/>
        <v>1598.4582825517241</v>
      </c>
      <c r="AS49">
        <f t="shared" si="28"/>
        <v>2041.8278531896553</v>
      </c>
      <c r="AT49">
        <f t="shared" si="29"/>
        <v>2041.8278531896553</v>
      </c>
      <c r="AU49">
        <f t="shared" si="30"/>
        <v>2041.8278531896553</v>
      </c>
      <c r="BF49" t="str">
        <f t="shared" si="31"/>
        <v>Hancock 2020 1 Y 4 5 160 N Non-Treated 24.113475177305 2.61538461538462 21.0220040007274 59.9350551724138 4030.63246034483 1155.08871191379 1155.08871191379 1155.08871191379 1598.45828255172 1598.45828255172 1598.45828255172 2041.82785318966 2041.82785318966 2041.82785318966</v>
      </c>
    </row>
    <row r="50" spans="1:58" x14ac:dyDescent="0.35">
      <c r="A50" s="16" t="s">
        <v>20</v>
      </c>
      <c r="B50" s="16">
        <v>2020</v>
      </c>
      <c r="C50" s="16">
        <v>1</v>
      </c>
      <c r="D50" s="16" t="s">
        <v>17</v>
      </c>
      <c r="E50" s="16">
        <v>501</v>
      </c>
      <c r="F50" s="16">
        <v>5</v>
      </c>
      <c r="G50" s="16">
        <v>8</v>
      </c>
      <c r="H50" s="16">
        <v>160</v>
      </c>
      <c r="I50" s="16" t="s">
        <v>16</v>
      </c>
      <c r="J50" s="16" t="s">
        <v>28</v>
      </c>
      <c r="K50" s="16" t="s">
        <v>14</v>
      </c>
      <c r="L50" s="16" t="str">
        <f t="shared" si="0"/>
        <v>.</v>
      </c>
      <c r="M50" s="16" t="str">
        <f t="shared" si="1"/>
        <v>.</v>
      </c>
      <c r="N50" s="16" t="s">
        <v>14</v>
      </c>
      <c r="O50" s="16">
        <v>8</v>
      </c>
      <c r="P50" s="16">
        <v>2.2857142857142856</v>
      </c>
      <c r="Q50" s="16">
        <v>6.0952380952380949</v>
      </c>
      <c r="R50" s="16">
        <v>67.28893448275862</v>
      </c>
      <c r="S50" s="16">
        <f t="shared" si="32"/>
        <v>4525.1808439655169</v>
      </c>
      <c r="T50" s="16">
        <f t="shared" si="3"/>
        <v>70.86</v>
      </c>
      <c r="U50" s="16">
        <f t="shared" si="4"/>
        <v>175.02</v>
      </c>
      <c r="V50" s="16">
        <f t="shared" si="5"/>
        <v>0</v>
      </c>
      <c r="W50" s="16">
        <f t="shared" si="6"/>
        <v>0</v>
      </c>
      <c r="X50" s="16">
        <f t="shared" si="7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>
        <f t="shared" si="11"/>
        <v>17.875</v>
      </c>
      <c r="AC50">
        <f t="shared" si="12"/>
        <v>44.15</v>
      </c>
      <c r="AD50">
        <f t="shared" si="13"/>
        <v>219.17000000000002</v>
      </c>
      <c r="AE50">
        <f t="shared" si="14"/>
        <v>219.17000000000002</v>
      </c>
      <c r="AF50">
        <f t="shared" si="15"/>
        <v>219.17000000000002</v>
      </c>
      <c r="AG50">
        <f t="shared" si="16"/>
        <v>605.60041034482754</v>
      </c>
      <c r="AH50">
        <f t="shared" si="17"/>
        <v>807.46721379310338</v>
      </c>
      <c r="AI50">
        <f t="shared" si="18"/>
        <v>1009.3340172413793</v>
      </c>
      <c r="AJ50">
        <f t="shared" si="19"/>
        <v>1493.3096785086207</v>
      </c>
      <c r="AK50">
        <f t="shared" si="20"/>
        <v>1991.0795713448274</v>
      </c>
      <c r="AL50">
        <f t="shared" si="21"/>
        <v>2488.8494641810344</v>
      </c>
      <c r="AM50">
        <f t="shared" si="22"/>
        <v>1274.1396785086206</v>
      </c>
      <c r="AN50">
        <f t="shared" si="23"/>
        <v>1274.1396785086206</v>
      </c>
      <c r="AO50">
        <f t="shared" si="24"/>
        <v>1274.1396785086206</v>
      </c>
      <c r="AP50">
        <f t="shared" si="25"/>
        <v>1771.9095713448273</v>
      </c>
      <c r="AQ50">
        <f t="shared" si="26"/>
        <v>1771.9095713448273</v>
      </c>
      <c r="AR50">
        <f t="shared" si="27"/>
        <v>1771.9095713448273</v>
      </c>
      <c r="AS50">
        <f t="shared" si="28"/>
        <v>2269.6794641810343</v>
      </c>
      <c r="AT50">
        <f t="shared" si="29"/>
        <v>2269.6794641810343</v>
      </c>
      <c r="AU50">
        <f t="shared" si="30"/>
        <v>2269.6794641810343</v>
      </c>
      <c r="BF50" t="str">
        <f t="shared" si="31"/>
        <v>Hancock 2020 1 Y 5 8 160 N Cobra_V5 8 2.28571428571429 6.09523809523809 67.2889344827586 4525.18084396552 1274.13967850862 1274.13967850862 1274.13967850862 1771.90957134483 1771.90957134483 1771.90957134483 2269.67946418103 2269.67946418103 2269.67946418103</v>
      </c>
    </row>
    <row r="51" spans="1:58" x14ac:dyDescent="0.35">
      <c r="A51" s="16" t="s">
        <v>20</v>
      </c>
      <c r="B51" s="16">
        <v>2020</v>
      </c>
      <c r="C51" s="16">
        <v>1</v>
      </c>
      <c r="D51" s="16" t="s">
        <v>17</v>
      </c>
      <c r="E51" s="16">
        <v>502</v>
      </c>
      <c r="F51" s="16">
        <v>5</v>
      </c>
      <c r="G51" s="16">
        <v>2</v>
      </c>
      <c r="H51" s="16">
        <v>100</v>
      </c>
      <c r="I51" s="16" t="s">
        <v>16</v>
      </c>
      <c r="J51" s="16" t="s">
        <v>29</v>
      </c>
      <c r="K51" s="16" t="s">
        <v>14</v>
      </c>
      <c r="L51" s="16" t="str">
        <f t="shared" si="0"/>
        <v>.</v>
      </c>
      <c r="M51" s="16" t="str">
        <f t="shared" si="1"/>
        <v>.</v>
      </c>
      <c r="N51" s="16" t="s">
        <v>14</v>
      </c>
      <c r="O51" s="16">
        <v>0</v>
      </c>
      <c r="P51" s="16">
        <v>0</v>
      </c>
      <c r="Q51" s="16">
        <v>0</v>
      </c>
      <c r="R51" s="16">
        <v>52.641508965517247</v>
      </c>
      <c r="S51" s="16">
        <f t="shared" si="32"/>
        <v>3540.1414779310348</v>
      </c>
      <c r="T51" s="16">
        <f t="shared" si="3"/>
        <v>44.29</v>
      </c>
      <c r="U51" s="16">
        <f t="shared" si="4"/>
        <v>109.39</v>
      </c>
      <c r="V51" s="16">
        <f t="shared" si="5"/>
        <v>0</v>
      </c>
      <c r="W51" s="16">
        <f t="shared" si="6"/>
        <v>0</v>
      </c>
      <c r="X51" s="16">
        <f t="shared" si="7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>
        <f t="shared" si="11"/>
        <v>50.845999999999997</v>
      </c>
      <c r="AC51">
        <f t="shared" si="12"/>
        <v>125.59</v>
      </c>
      <c r="AD51">
        <f t="shared" si="13"/>
        <v>234.98000000000002</v>
      </c>
      <c r="AE51">
        <f t="shared" si="14"/>
        <v>234.98000000000002</v>
      </c>
      <c r="AF51">
        <f t="shared" si="15"/>
        <v>234.98000000000002</v>
      </c>
      <c r="AG51">
        <f t="shared" si="16"/>
        <v>473.7735806896552</v>
      </c>
      <c r="AH51">
        <f t="shared" si="17"/>
        <v>631.69810758620702</v>
      </c>
      <c r="AI51">
        <f t="shared" si="18"/>
        <v>789.62263448275871</v>
      </c>
      <c r="AJ51">
        <f t="shared" si="19"/>
        <v>1168.2466877172415</v>
      </c>
      <c r="AK51">
        <f t="shared" si="20"/>
        <v>1557.6622502896553</v>
      </c>
      <c r="AL51">
        <f t="shared" si="21"/>
        <v>1947.0778128620693</v>
      </c>
      <c r="AM51">
        <f t="shared" si="22"/>
        <v>933.26668771724144</v>
      </c>
      <c r="AN51">
        <f t="shared" si="23"/>
        <v>933.26668771724144</v>
      </c>
      <c r="AO51">
        <f t="shared" si="24"/>
        <v>933.26668771724144</v>
      </c>
      <c r="AP51">
        <f t="shared" si="25"/>
        <v>1322.6822502896553</v>
      </c>
      <c r="AQ51">
        <f t="shared" si="26"/>
        <v>1322.6822502896553</v>
      </c>
      <c r="AR51">
        <f t="shared" si="27"/>
        <v>1322.6822502896553</v>
      </c>
      <c r="AS51">
        <f t="shared" si="28"/>
        <v>1712.0978128620693</v>
      </c>
      <c r="AT51">
        <f t="shared" si="29"/>
        <v>1712.0978128620693</v>
      </c>
      <c r="AU51">
        <f t="shared" si="30"/>
        <v>1712.0978128620693</v>
      </c>
      <c r="BF51" t="str">
        <f t="shared" si="31"/>
        <v>Hancock 2020 1 Y 5 2 100 N Endura_R3 0 0 0 52.6415089655172 3540.14147793103 933.266687717241 933.266687717241 933.266687717241 1322.68225028966 1322.68225028966 1322.68225028966 1712.09781286207 1712.09781286207 1712.09781286207</v>
      </c>
    </row>
    <row r="52" spans="1:58" x14ac:dyDescent="0.35">
      <c r="A52" s="16" t="s">
        <v>20</v>
      </c>
      <c r="B52" s="16">
        <v>2020</v>
      </c>
      <c r="C52" s="16">
        <v>1</v>
      </c>
      <c r="D52" s="16" t="s">
        <v>17</v>
      </c>
      <c r="E52" s="16">
        <v>503</v>
      </c>
      <c r="F52" s="16">
        <v>5</v>
      </c>
      <c r="G52" s="16">
        <v>4</v>
      </c>
      <c r="H52" s="16">
        <v>100</v>
      </c>
      <c r="I52" s="16" t="s">
        <v>16</v>
      </c>
      <c r="J52" s="16" t="s">
        <v>28</v>
      </c>
      <c r="K52" s="16" t="s">
        <v>14</v>
      </c>
      <c r="L52" s="16" t="str">
        <f t="shared" si="0"/>
        <v>.</v>
      </c>
      <c r="M52" s="16" t="str">
        <f t="shared" si="1"/>
        <v>.</v>
      </c>
      <c r="N52" s="16" t="s">
        <v>14</v>
      </c>
      <c r="O52" s="16">
        <v>2.1739130434782608</v>
      </c>
      <c r="P52" s="16">
        <v>1</v>
      </c>
      <c r="Q52" s="16">
        <v>0.72463768115942018</v>
      </c>
      <c r="R52" s="16">
        <v>61.26071448275863</v>
      </c>
      <c r="S52" s="16">
        <f t="shared" si="32"/>
        <v>4119.783048965518</v>
      </c>
      <c r="T52" s="16">
        <f t="shared" si="3"/>
        <v>44.29</v>
      </c>
      <c r="U52" s="16">
        <f t="shared" si="4"/>
        <v>109.39</v>
      </c>
      <c r="V52" s="16">
        <f t="shared" si="5"/>
        <v>0</v>
      </c>
      <c r="W52" s="16">
        <f t="shared" si="6"/>
        <v>0</v>
      </c>
      <c r="X52" s="16">
        <f t="shared" si="7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>
        <f t="shared" si="11"/>
        <v>17.875</v>
      </c>
      <c r="AC52">
        <f t="shared" si="12"/>
        <v>44.15</v>
      </c>
      <c r="AD52">
        <f t="shared" si="13"/>
        <v>153.54</v>
      </c>
      <c r="AE52">
        <f t="shared" si="14"/>
        <v>153.54</v>
      </c>
      <c r="AF52">
        <f t="shared" si="15"/>
        <v>153.54</v>
      </c>
      <c r="AG52">
        <f t="shared" si="16"/>
        <v>551.3464303448277</v>
      </c>
      <c r="AH52">
        <f t="shared" si="17"/>
        <v>735.12857379310356</v>
      </c>
      <c r="AI52">
        <f t="shared" si="18"/>
        <v>918.91071724137942</v>
      </c>
      <c r="AJ52">
        <f t="shared" si="19"/>
        <v>1359.528406158621</v>
      </c>
      <c r="AK52">
        <f t="shared" si="20"/>
        <v>1812.7045415448279</v>
      </c>
      <c r="AL52">
        <f t="shared" si="21"/>
        <v>2265.8806769310349</v>
      </c>
      <c r="AM52">
        <f t="shared" si="22"/>
        <v>1205.988406158621</v>
      </c>
      <c r="AN52">
        <f t="shared" si="23"/>
        <v>1205.988406158621</v>
      </c>
      <c r="AO52">
        <f t="shared" si="24"/>
        <v>1205.988406158621</v>
      </c>
      <c r="AP52">
        <f t="shared" si="25"/>
        <v>1659.1645415448279</v>
      </c>
      <c r="AQ52">
        <f t="shared" si="26"/>
        <v>1659.1645415448279</v>
      </c>
      <c r="AR52">
        <f t="shared" si="27"/>
        <v>1659.1645415448279</v>
      </c>
      <c r="AS52">
        <f t="shared" si="28"/>
        <v>2112.340676931035</v>
      </c>
      <c r="AT52">
        <f t="shared" si="29"/>
        <v>2112.340676931035</v>
      </c>
      <c r="AU52">
        <f t="shared" si="30"/>
        <v>2112.340676931035</v>
      </c>
      <c r="BF52" t="str">
        <f t="shared" si="31"/>
        <v>Hancock 2020 1 Y 5 4 100 N Cobra_V5 2.17391304347826 1 0.72463768115942 61.2607144827586 4119.78304896552 1205.98840615862 1205.98840615862 1205.98840615862 1659.16454154483 1659.16454154483 1659.16454154483 2112.34067693103 2112.34067693103 2112.34067693103</v>
      </c>
    </row>
    <row r="53" spans="1:58" x14ac:dyDescent="0.35">
      <c r="A53" s="16" t="s">
        <v>20</v>
      </c>
      <c r="B53" s="16">
        <v>2020</v>
      </c>
      <c r="C53" s="16">
        <v>1</v>
      </c>
      <c r="D53" s="16" t="s">
        <v>17</v>
      </c>
      <c r="E53" s="16">
        <v>504</v>
      </c>
      <c r="F53" s="16">
        <v>5</v>
      </c>
      <c r="G53" s="16">
        <v>12</v>
      </c>
      <c r="H53" s="16">
        <v>100</v>
      </c>
      <c r="I53" s="16" t="s">
        <v>17</v>
      </c>
      <c r="J53" s="16" t="s">
        <v>28</v>
      </c>
      <c r="K53" s="16">
        <v>150</v>
      </c>
      <c r="L53" s="16">
        <f t="shared" si="0"/>
        <v>326.08695652173913</v>
      </c>
      <c r="M53" s="16">
        <f t="shared" si="1"/>
        <v>366.10671936758894</v>
      </c>
      <c r="N53" s="16" t="s">
        <v>14</v>
      </c>
      <c r="O53" s="16">
        <v>6.8027210884353746</v>
      </c>
      <c r="P53" s="16">
        <v>1.4</v>
      </c>
      <c r="Q53" s="16">
        <v>3.1746031746031744</v>
      </c>
      <c r="R53" s="16">
        <v>68.183249655172418</v>
      </c>
      <c r="S53" s="16">
        <f t="shared" si="32"/>
        <v>4585.323539310345</v>
      </c>
      <c r="T53" s="16">
        <f t="shared" si="3"/>
        <v>44.29</v>
      </c>
      <c r="U53" s="16">
        <f t="shared" si="4"/>
        <v>109.39</v>
      </c>
      <c r="V53" s="16">
        <f t="shared" si="5"/>
        <v>61.956521739130437</v>
      </c>
      <c r="W53" s="16">
        <f t="shared" si="6"/>
        <v>89.673913043478265</v>
      </c>
      <c r="X53" s="16">
        <f t="shared" si="7"/>
        <v>117.39130434782608</v>
      </c>
      <c r="Y53" s="16">
        <f t="shared" si="8"/>
        <v>31.485177865612645</v>
      </c>
      <c r="Z53" s="16">
        <f t="shared" si="9"/>
        <v>45.763339920948617</v>
      </c>
      <c r="AA53" s="16">
        <f t="shared" si="10"/>
        <v>60.041501976284586</v>
      </c>
      <c r="AB53">
        <f t="shared" si="11"/>
        <v>17.875</v>
      </c>
      <c r="AC53">
        <f t="shared" si="12"/>
        <v>44.15</v>
      </c>
      <c r="AD53">
        <f t="shared" si="13"/>
        <v>185.02517786561265</v>
      </c>
      <c r="AE53">
        <f t="shared" si="14"/>
        <v>199.30333992094862</v>
      </c>
      <c r="AF53">
        <f t="shared" si="15"/>
        <v>213.58150197628458</v>
      </c>
      <c r="AG53">
        <f t="shared" si="16"/>
        <v>613.64924689655174</v>
      </c>
      <c r="AH53">
        <f t="shared" si="17"/>
        <v>818.19899586206907</v>
      </c>
      <c r="AI53">
        <f t="shared" si="18"/>
        <v>1022.7487448275863</v>
      </c>
      <c r="AJ53">
        <f t="shared" si="19"/>
        <v>1513.1567679724139</v>
      </c>
      <c r="AK53">
        <f t="shared" si="20"/>
        <v>2017.5423572965519</v>
      </c>
      <c r="AL53">
        <f t="shared" si="21"/>
        <v>2521.9279466206899</v>
      </c>
      <c r="AM53">
        <f t="shared" si="22"/>
        <v>1328.1315901068012</v>
      </c>
      <c r="AN53">
        <f t="shared" si="23"/>
        <v>1313.8534280514652</v>
      </c>
      <c r="AO53">
        <f t="shared" si="24"/>
        <v>1299.5752659961295</v>
      </c>
      <c r="AP53">
        <f t="shared" si="25"/>
        <v>1832.5171794309392</v>
      </c>
      <c r="AQ53">
        <f t="shared" si="26"/>
        <v>1818.2390173756032</v>
      </c>
      <c r="AR53">
        <f t="shared" si="27"/>
        <v>1803.9608553202675</v>
      </c>
      <c r="AS53">
        <f t="shared" si="28"/>
        <v>2336.9027687550774</v>
      </c>
      <c r="AT53">
        <f t="shared" si="29"/>
        <v>2322.6246066997414</v>
      </c>
      <c r="AU53">
        <f t="shared" si="30"/>
        <v>2308.3464446444054</v>
      </c>
      <c r="BF53" t="str">
        <f t="shared" si="31"/>
        <v>Hancock 2020 1 Y 5 12 100 Y Cobra_V5 6.80272108843537 1.4 3.17460317460317 68.1832496551724 4585.32353931035 1328.1315901068 1313.85342805147 1299.57526599613 1832.51717943094 1818.2390173756 1803.96085532027 2336.90276875508 2322.62460669974 2308.34644464441</v>
      </c>
    </row>
    <row r="54" spans="1:58" x14ac:dyDescent="0.35">
      <c r="A54" s="16" t="s">
        <v>20</v>
      </c>
      <c r="B54" s="16">
        <v>2020</v>
      </c>
      <c r="C54" s="16">
        <v>1</v>
      </c>
      <c r="D54" s="16" t="s">
        <v>17</v>
      </c>
      <c r="E54" s="16">
        <v>505</v>
      </c>
      <c r="F54" s="16">
        <v>5</v>
      </c>
      <c r="G54" s="16">
        <v>14</v>
      </c>
      <c r="H54" s="16">
        <v>160</v>
      </c>
      <c r="I54" s="16" t="s">
        <v>17</v>
      </c>
      <c r="J54" s="16" t="s">
        <v>29</v>
      </c>
      <c r="K54" s="16">
        <v>150</v>
      </c>
      <c r="L54" s="16">
        <f t="shared" si="0"/>
        <v>326.08695652173913</v>
      </c>
      <c r="M54" s="16">
        <f t="shared" si="1"/>
        <v>366.10671936758894</v>
      </c>
      <c r="N54" s="16" t="s">
        <v>14</v>
      </c>
      <c r="O54" s="16">
        <v>2.6415094339622645</v>
      </c>
      <c r="P54" s="16">
        <v>2.1428571428571428</v>
      </c>
      <c r="Q54" s="16">
        <v>1.8867924528301889</v>
      </c>
      <c r="R54" s="16">
        <v>77.115553103448278</v>
      </c>
      <c r="S54" s="16">
        <f t="shared" si="32"/>
        <v>5186.020946206897</v>
      </c>
      <c r="T54" s="16">
        <f t="shared" si="3"/>
        <v>70.86</v>
      </c>
      <c r="U54" s="16">
        <f t="shared" si="4"/>
        <v>175.02</v>
      </c>
      <c r="V54" s="16">
        <f t="shared" si="5"/>
        <v>61.956521739130437</v>
      </c>
      <c r="W54" s="16">
        <f t="shared" si="6"/>
        <v>89.673913043478265</v>
      </c>
      <c r="X54" s="16">
        <f t="shared" si="7"/>
        <v>117.39130434782608</v>
      </c>
      <c r="Y54" s="16">
        <f t="shared" si="8"/>
        <v>31.485177865612645</v>
      </c>
      <c r="Z54" s="16">
        <f t="shared" si="9"/>
        <v>45.763339920948617</v>
      </c>
      <c r="AA54" s="16">
        <f t="shared" si="10"/>
        <v>60.041501976284586</v>
      </c>
      <c r="AB54">
        <f t="shared" si="11"/>
        <v>50.845999999999997</v>
      </c>
      <c r="AC54">
        <f t="shared" si="12"/>
        <v>125.59</v>
      </c>
      <c r="AD54">
        <f t="shared" si="13"/>
        <v>332.09517786561264</v>
      </c>
      <c r="AE54">
        <f t="shared" si="14"/>
        <v>346.37333992094864</v>
      </c>
      <c r="AF54">
        <f t="shared" si="15"/>
        <v>360.65150197628464</v>
      </c>
      <c r="AG54">
        <f t="shared" si="16"/>
        <v>694.03997793103451</v>
      </c>
      <c r="AH54">
        <f t="shared" si="17"/>
        <v>925.38663724137928</v>
      </c>
      <c r="AI54">
        <f t="shared" si="18"/>
        <v>1156.7332965517242</v>
      </c>
      <c r="AJ54">
        <f t="shared" si="19"/>
        <v>1711.3869122482761</v>
      </c>
      <c r="AK54">
        <f t="shared" si="20"/>
        <v>2281.8492163310348</v>
      </c>
      <c r="AL54">
        <f t="shared" si="21"/>
        <v>2852.3115204137935</v>
      </c>
      <c r="AM54">
        <f t="shared" si="22"/>
        <v>1379.2917343826634</v>
      </c>
      <c r="AN54">
        <f t="shared" si="23"/>
        <v>1365.0135723273274</v>
      </c>
      <c r="AO54">
        <f t="shared" si="24"/>
        <v>1350.7354102719914</v>
      </c>
      <c r="AP54">
        <f t="shared" si="25"/>
        <v>1949.7540384654221</v>
      </c>
      <c r="AQ54">
        <f t="shared" si="26"/>
        <v>1935.4758764100861</v>
      </c>
      <c r="AR54">
        <f t="shared" si="27"/>
        <v>1921.1977143547501</v>
      </c>
      <c r="AS54">
        <f t="shared" si="28"/>
        <v>2520.2163425481808</v>
      </c>
      <c r="AT54">
        <f t="shared" si="29"/>
        <v>2505.9381804928448</v>
      </c>
      <c r="AU54">
        <f t="shared" si="30"/>
        <v>2491.6600184375088</v>
      </c>
      <c r="BF54" t="str">
        <f t="shared" si="31"/>
        <v>Hancock 2020 1 Y 5 14 160 Y Endura_R3 2.64150943396226 2.14285714285714 1.88679245283019 77.1155531034483 5186.0209462069 1379.29173438266 1365.01357232733 1350.73541027199 1949.75403846542 1935.47587641009 1921.19771435475 2520.21634254818 2505.93818049284 2491.66001843751</v>
      </c>
    </row>
    <row r="55" spans="1:58" x14ac:dyDescent="0.35">
      <c r="A55" s="16" t="s">
        <v>20</v>
      </c>
      <c r="B55" s="16">
        <v>2020</v>
      </c>
      <c r="C55" s="16">
        <v>1</v>
      </c>
      <c r="D55" s="16" t="s">
        <v>17</v>
      </c>
      <c r="E55" s="16">
        <v>506</v>
      </c>
      <c r="F55" s="16">
        <v>5</v>
      </c>
      <c r="G55" s="16">
        <v>13</v>
      </c>
      <c r="H55" s="16">
        <v>160</v>
      </c>
      <c r="I55" s="16" t="s">
        <v>17</v>
      </c>
      <c r="J55" s="16" t="s">
        <v>27</v>
      </c>
      <c r="K55" s="16">
        <v>150</v>
      </c>
      <c r="L55" s="16">
        <f t="shared" si="0"/>
        <v>326.08695652173913</v>
      </c>
      <c r="M55" s="16">
        <f t="shared" si="1"/>
        <v>366.10671936758894</v>
      </c>
      <c r="N55" s="16" t="s">
        <v>14</v>
      </c>
      <c r="O55" s="16">
        <v>28.378378378378379</v>
      </c>
      <c r="P55" s="16">
        <v>2.5357142857142856</v>
      </c>
      <c r="Q55" s="16">
        <v>23.986486486486488</v>
      </c>
      <c r="R55" s="16">
        <v>62.976494482758632</v>
      </c>
      <c r="S55" s="16">
        <f t="shared" si="32"/>
        <v>4235.1692539655178</v>
      </c>
      <c r="T55" s="16">
        <f t="shared" si="3"/>
        <v>70.86</v>
      </c>
      <c r="U55" s="16">
        <f t="shared" si="4"/>
        <v>175.02</v>
      </c>
      <c r="V55" s="16">
        <f t="shared" si="5"/>
        <v>61.956521739130437</v>
      </c>
      <c r="W55" s="16">
        <f t="shared" si="6"/>
        <v>89.673913043478265</v>
      </c>
      <c r="X55" s="16">
        <f t="shared" si="7"/>
        <v>117.39130434782608</v>
      </c>
      <c r="Y55" s="16">
        <f t="shared" si="8"/>
        <v>31.485177865612645</v>
      </c>
      <c r="Z55" s="16">
        <f t="shared" si="9"/>
        <v>45.763339920948617</v>
      </c>
      <c r="AA55" s="16">
        <f t="shared" si="10"/>
        <v>60.041501976284586</v>
      </c>
      <c r="AB55">
        <f t="shared" si="11"/>
        <v>0</v>
      </c>
      <c r="AC55">
        <f t="shared" si="12"/>
        <v>0</v>
      </c>
      <c r="AD55">
        <f t="shared" si="13"/>
        <v>206.50517786561267</v>
      </c>
      <c r="AE55">
        <f t="shared" si="14"/>
        <v>220.78333992094863</v>
      </c>
      <c r="AF55">
        <f t="shared" si="15"/>
        <v>235.0615019762846</v>
      </c>
      <c r="AG55">
        <f t="shared" si="16"/>
        <v>566.78845034482765</v>
      </c>
      <c r="AH55">
        <f t="shared" si="17"/>
        <v>755.71793379310361</v>
      </c>
      <c r="AI55">
        <f t="shared" si="18"/>
        <v>944.64741724137946</v>
      </c>
      <c r="AJ55">
        <f t="shared" si="19"/>
        <v>1397.6058538086209</v>
      </c>
      <c r="AK55">
        <f t="shared" si="20"/>
        <v>1863.4744717448277</v>
      </c>
      <c r="AL55">
        <f t="shared" si="21"/>
        <v>2329.3430896810351</v>
      </c>
      <c r="AM55">
        <f t="shared" si="22"/>
        <v>1191.1006759430081</v>
      </c>
      <c r="AN55">
        <f t="shared" si="23"/>
        <v>1176.8225138876721</v>
      </c>
      <c r="AO55">
        <f t="shared" si="24"/>
        <v>1162.5443518323364</v>
      </c>
      <c r="AP55">
        <f t="shared" si="25"/>
        <v>1656.969293879215</v>
      </c>
      <c r="AQ55">
        <f t="shared" si="26"/>
        <v>1642.691131823879</v>
      </c>
      <c r="AR55">
        <f t="shared" si="27"/>
        <v>1628.412969768543</v>
      </c>
      <c r="AS55">
        <f t="shared" si="28"/>
        <v>2122.8379118154226</v>
      </c>
      <c r="AT55">
        <f t="shared" si="29"/>
        <v>2108.5597497600866</v>
      </c>
      <c r="AU55">
        <f t="shared" si="30"/>
        <v>2094.2815877047506</v>
      </c>
      <c r="BF55" t="str">
        <f t="shared" si="31"/>
        <v>Hancock 2020 1 Y 5 13 160 Y Non-Treated 28.3783783783784 2.53571428571429 23.9864864864865 62.9764944827586 4235.16925396552 1191.10067594301 1176.82251388767 1162.54435183234 1656.96929387922 1642.69113182388 1628.41296976854 2122.83791181542 2108.55974976009 2094.28158770475</v>
      </c>
    </row>
    <row r="56" spans="1:58" x14ac:dyDescent="0.35">
      <c r="A56" s="16" t="s">
        <v>20</v>
      </c>
      <c r="B56" s="16">
        <v>2020</v>
      </c>
      <c r="C56" s="16">
        <v>1</v>
      </c>
      <c r="D56" s="16" t="s">
        <v>17</v>
      </c>
      <c r="E56" s="16">
        <v>507</v>
      </c>
      <c r="F56" s="16">
        <v>5</v>
      </c>
      <c r="G56" s="16">
        <v>1</v>
      </c>
      <c r="H56" s="16">
        <v>100</v>
      </c>
      <c r="I56" s="16" t="s">
        <v>16</v>
      </c>
      <c r="J56" s="16" t="s">
        <v>27</v>
      </c>
      <c r="K56" s="16" t="s">
        <v>14</v>
      </c>
      <c r="L56" s="16" t="str">
        <f t="shared" si="0"/>
        <v>.</v>
      </c>
      <c r="M56" s="16" t="str">
        <f t="shared" si="1"/>
        <v>.</v>
      </c>
      <c r="N56" s="16" t="s">
        <v>14</v>
      </c>
      <c r="O56" s="16">
        <v>14.534883720930234</v>
      </c>
      <c r="P56" s="16">
        <v>2.0588235294117645</v>
      </c>
      <c r="Q56" s="16">
        <v>9.9749202006383939</v>
      </c>
      <c r="R56" s="16">
        <v>71.464018620689657</v>
      </c>
      <c r="S56" s="16">
        <f t="shared" si="32"/>
        <v>4805.9552522413796</v>
      </c>
      <c r="T56" s="16">
        <f t="shared" si="3"/>
        <v>44.29</v>
      </c>
      <c r="U56" s="16">
        <f t="shared" si="4"/>
        <v>109.39</v>
      </c>
      <c r="V56" s="16">
        <f t="shared" si="5"/>
        <v>0</v>
      </c>
      <c r="W56" s="16">
        <f t="shared" si="6"/>
        <v>0</v>
      </c>
      <c r="X56" s="16">
        <f t="shared" si="7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>
        <f t="shared" si="11"/>
        <v>0</v>
      </c>
      <c r="AC56">
        <f t="shared" si="12"/>
        <v>0</v>
      </c>
      <c r="AD56">
        <f t="shared" si="13"/>
        <v>109.39</v>
      </c>
      <c r="AE56">
        <f t="shared" si="14"/>
        <v>109.39</v>
      </c>
      <c r="AF56">
        <f t="shared" si="15"/>
        <v>109.39</v>
      </c>
      <c r="AG56">
        <f t="shared" si="16"/>
        <v>643.17616758620693</v>
      </c>
      <c r="AH56">
        <f t="shared" si="17"/>
        <v>857.56822344827583</v>
      </c>
      <c r="AI56">
        <f t="shared" si="18"/>
        <v>1071.960279310345</v>
      </c>
      <c r="AJ56">
        <f t="shared" si="19"/>
        <v>1585.9652332396554</v>
      </c>
      <c r="AK56">
        <f t="shared" si="20"/>
        <v>2114.6203109862072</v>
      </c>
      <c r="AL56">
        <f t="shared" si="21"/>
        <v>2643.275388732759</v>
      </c>
      <c r="AM56">
        <f t="shared" si="22"/>
        <v>1476.5752332396553</v>
      </c>
      <c r="AN56">
        <f t="shared" si="23"/>
        <v>1476.5752332396553</v>
      </c>
      <c r="AO56">
        <f t="shared" si="24"/>
        <v>1476.5752332396553</v>
      </c>
      <c r="AP56">
        <f t="shared" si="25"/>
        <v>2005.2303109862071</v>
      </c>
      <c r="AQ56">
        <f t="shared" si="26"/>
        <v>2005.2303109862071</v>
      </c>
      <c r="AR56">
        <f t="shared" si="27"/>
        <v>2005.2303109862071</v>
      </c>
      <c r="AS56">
        <f t="shared" si="28"/>
        <v>2533.8853887327591</v>
      </c>
      <c r="AT56">
        <f t="shared" si="29"/>
        <v>2533.8853887327591</v>
      </c>
      <c r="AU56">
        <f t="shared" si="30"/>
        <v>2533.8853887327591</v>
      </c>
      <c r="BF56" t="str">
        <f t="shared" si="31"/>
        <v>Hancock 2020 1 Y 5 1 100 N Non-Treated 14.5348837209302 2.05882352941176 9.97492020063839 71.4640186206897 4805.95525224138 1476.57523323966 1476.57523323966 1476.57523323966 2005.23031098621 2005.23031098621 2005.23031098621 2533.88538873276 2533.88538873276 2533.88538873276</v>
      </c>
    </row>
    <row r="57" spans="1:58" x14ac:dyDescent="0.35">
      <c r="A57" s="16" t="s">
        <v>20</v>
      </c>
      <c r="B57" s="16">
        <v>2020</v>
      </c>
      <c r="C57" s="16">
        <v>1</v>
      </c>
      <c r="D57" s="16" t="s">
        <v>17</v>
      </c>
      <c r="E57" s="16">
        <v>508</v>
      </c>
      <c r="F57" s="16">
        <v>5</v>
      </c>
      <c r="G57" s="16">
        <v>6</v>
      </c>
      <c r="H57" s="16">
        <v>160</v>
      </c>
      <c r="I57" s="16" t="s">
        <v>16</v>
      </c>
      <c r="J57" s="16" t="s">
        <v>29</v>
      </c>
      <c r="K57" s="16" t="s">
        <v>14</v>
      </c>
      <c r="L57" s="16" t="str">
        <f t="shared" si="0"/>
        <v>.</v>
      </c>
      <c r="M57" s="16" t="str">
        <f t="shared" si="1"/>
        <v>.</v>
      </c>
      <c r="N57" s="16" t="s">
        <v>14</v>
      </c>
      <c r="O57" s="16">
        <v>6.7193675889328066</v>
      </c>
      <c r="P57" s="16">
        <v>2.25</v>
      </c>
      <c r="Q57" s="16">
        <v>5.0395256916996054</v>
      </c>
      <c r="R57" s="16">
        <v>60.962971034482763</v>
      </c>
      <c r="S57" s="16">
        <f t="shared" si="32"/>
        <v>4099.7598020689657</v>
      </c>
      <c r="T57" s="16">
        <f t="shared" si="3"/>
        <v>70.86</v>
      </c>
      <c r="U57" s="16">
        <f t="shared" si="4"/>
        <v>175.02</v>
      </c>
      <c r="V57" s="16">
        <f t="shared" si="5"/>
        <v>0</v>
      </c>
      <c r="W57" s="16">
        <f t="shared" si="6"/>
        <v>0</v>
      </c>
      <c r="X57" s="16">
        <f t="shared" si="7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>
        <f t="shared" si="11"/>
        <v>50.845999999999997</v>
      </c>
      <c r="AC57">
        <f t="shared" si="12"/>
        <v>125.59</v>
      </c>
      <c r="AD57">
        <f t="shared" si="13"/>
        <v>300.61</v>
      </c>
      <c r="AE57">
        <f t="shared" si="14"/>
        <v>300.61</v>
      </c>
      <c r="AF57">
        <f t="shared" si="15"/>
        <v>300.61</v>
      </c>
      <c r="AG57">
        <f t="shared" si="16"/>
        <v>548.66673931034484</v>
      </c>
      <c r="AH57">
        <f t="shared" si="17"/>
        <v>731.55565241379315</v>
      </c>
      <c r="AI57">
        <f t="shared" si="18"/>
        <v>914.44456551724147</v>
      </c>
      <c r="AJ57">
        <f t="shared" si="19"/>
        <v>1352.9207346827586</v>
      </c>
      <c r="AK57">
        <f t="shared" si="20"/>
        <v>1803.894312910345</v>
      </c>
      <c r="AL57">
        <f t="shared" si="21"/>
        <v>2254.8678911379311</v>
      </c>
      <c r="AM57">
        <f t="shared" si="22"/>
        <v>1052.3107346827587</v>
      </c>
      <c r="AN57">
        <f t="shared" si="23"/>
        <v>1052.3107346827587</v>
      </c>
      <c r="AO57">
        <f t="shared" si="24"/>
        <v>1052.3107346827587</v>
      </c>
      <c r="AP57">
        <f t="shared" si="25"/>
        <v>1503.2843129103449</v>
      </c>
      <c r="AQ57">
        <f t="shared" si="26"/>
        <v>1503.2843129103449</v>
      </c>
      <c r="AR57">
        <f t="shared" si="27"/>
        <v>1503.2843129103449</v>
      </c>
      <c r="AS57">
        <f t="shared" si="28"/>
        <v>1954.257891137931</v>
      </c>
      <c r="AT57">
        <f t="shared" si="29"/>
        <v>1954.257891137931</v>
      </c>
      <c r="AU57">
        <f t="shared" si="30"/>
        <v>1954.257891137931</v>
      </c>
      <c r="BF57" t="str">
        <f t="shared" si="31"/>
        <v>Hancock 2020 1 Y 5 6 160 N Endura_R3 6.71936758893281 2.25 5.03952569169961 60.9629710344828 4099.75980206897 1052.31073468276 1052.31073468276 1052.31073468276 1503.28431291034 1503.28431291034 1503.28431291034 1954.25789113793 1954.25789113793 1954.25789113793</v>
      </c>
    </row>
    <row r="58" spans="1:58" x14ac:dyDescent="0.35">
      <c r="A58" s="16" t="s">
        <v>20</v>
      </c>
      <c r="B58" s="16">
        <v>2020</v>
      </c>
      <c r="C58" s="16">
        <v>1</v>
      </c>
      <c r="D58" s="16" t="s">
        <v>17</v>
      </c>
      <c r="E58" s="16">
        <v>509</v>
      </c>
      <c r="F58" s="16">
        <v>5</v>
      </c>
      <c r="G58" s="16">
        <v>5</v>
      </c>
      <c r="H58" s="16">
        <v>160</v>
      </c>
      <c r="I58" s="16" t="s">
        <v>16</v>
      </c>
      <c r="J58" s="16" t="s">
        <v>27</v>
      </c>
      <c r="K58" s="16" t="s">
        <v>14</v>
      </c>
      <c r="L58" s="16" t="str">
        <f t="shared" si="0"/>
        <v>.</v>
      </c>
      <c r="M58" s="16" t="str">
        <f t="shared" si="1"/>
        <v>.</v>
      </c>
      <c r="N58" s="16" t="s">
        <v>14</v>
      </c>
      <c r="O58" s="16">
        <v>16.587677725118482</v>
      </c>
      <c r="P58" s="16">
        <v>2.1578947368421053</v>
      </c>
      <c r="Q58" s="16">
        <v>11.931487486488733</v>
      </c>
      <c r="R58" s="16">
        <v>68.10681103448276</v>
      </c>
      <c r="S58" s="16">
        <f t="shared" si="32"/>
        <v>4580.1830420689657</v>
      </c>
      <c r="T58" s="16">
        <f t="shared" si="3"/>
        <v>70.86</v>
      </c>
      <c r="U58" s="16">
        <f t="shared" si="4"/>
        <v>175.02</v>
      </c>
      <c r="V58" s="16">
        <f t="shared" si="5"/>
        <v>0</v>
      </c>
      <c r="W58" s="16">
        <f t="shared" si="6"/>
        <v>0</v>
      </c>
      <c r="X58" s="16">
        <f t="shared" si="7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>
        <f t="shared" si="11"/>
        <v>0</v>
      </c>
      <c r="AC58">
        <f t="shared" si="12"/>
        <v>0</v>
      </c>
      <c r="AD58">
        <f t="shared" si="13"/>
        <v>175.02</v>
      </c>
      <c r="AE58">
        <f t="shared" si="14"/>
        <v>175.02</v>
      </c>
      <c r="AF58">
        <f t="shared" si="15"/>
        <v>175.02</v>
      </c>
      <c r="AG58">
        <f t="shared" si="16"/>
        <v>612.96129931034488</v>
      </c>
      <c r="AH58">
        <f t="shared" si="17"/>
        <v>817.28173241379318</v>
      </c>
      <c r="AI58">
        <f t="shared" si="18"/>
        <v>1021.6021655172414</v>
      </c>
      <c r="AJ58">
        <f t="shared" si="19"/>
        <v>1511.4604038827588</v>
      </c>
      <c r="AK58">
        <f t="shared" si="20"/>
        <v>2015.280538510345</v>
      </c>
      <c r="AL58">
        <f t="shared" si="21"/>
        <v>2519.1006731379312</v>
      </c>
      <c r="AM58">
        <f t="shared" si="22"/>
        <v>1336.4404038827588</v>
      </c>
      <c r="AN58">
        <f t="shared" si="23"/>
        <v>1336.4404038827588</v>
      </c>
      <c r="AO58">
        <f t="shared" si="24"/>
        <v>1336.4404038827588</v>
      </c>
      <c r="AP58">
        <f t="shared" si="25"/>
        <v>1840.260538510345</v>
      </c>
      <c r="AQ58">
        <f t="shared" si="26"/>
        <v>1840.260538510345</v>
      </c>
      <c r="AR58">
        <f t="shared" si="27"/>
        <v>1840.260538510345</v>
      </c>
      <c r="AS58">
        <f t="shared" si="28"/>
        <v>2344.0806731379312</v>
      </c>
      <c r="AT58">
        <f t="shared" si="29"/>
        <v>2344.0806731379312</v>
      </c>
      <c r="AU58">
        <f t="shared" si="30"/>
        <v>2344.0806731379312</v>
      </c>
      <c r="BF58" t="str">
        <f t="shared" si="31"/>
        <v>Hancock 2020 1 Y 5 5 160 N Non-Treated 16.5876777251185 2.15789473684211 11.9314874864887 68.1068110344828 4580.18304206896 1336.44040388276 1336.44040388276 1336.44040388276 1840.26053851034 1840.26053851034 1840.26053851034 2344.08067313793 2344.08067313793 2344.08067313793</v>
      </c>
    </row>
    <row r="59" spans="1:58" x14ac:dyDescent="0.35">
      <c r="A59" s="16" t="s">
        <v>20</v>
      </c>
      <c r="B59" s="16">
        <v>2020</v>
      </c>
      <c r="C59" s="16">
        <v>1</v>
      </c>
      <c r="D59" s="16" t="s">
        <v>17</v>
      </c>
      <c r="E59" s="16">
        <v>510</v>
      </c>
      <c r="F59" s="16">
        <v>5</v>
      </c>
      <c r="G59" s="16">
        <v>9</v>
      </c>
      <c r="H59" s="16">
        <v>100</v>
      </c>
      <c r="I59" s="16" t="s">
        <v>17</v>
      </c>
      <c r="J59" s="16" t="s">
        <v>27</v>
      </c>
      <c r="K59" s="16">
        <v>150</v>
      </c>
      <c r="L59" s="16">
        <f t="shared" si="0"/>
        <v>326.08695652173913</v>
      </c>
      <c r="M59" s="16">
        <f t="shared" si="1"/>
        <v>366.10671936758894</v>
      </c>
      <c r="N59" s="16" t="s">
        <v>14</v>
      </c>
      <c r="O59" s="16">
        <v>14.743589743589745</v>
      </c>
      <c r="P59" s="16">
        <v>1.8333333333333333</v>
      </c>
      <c r="Q59" s="16">
        <v>9.0099715099715088</v>
      </c>
      <c r="R59" s="16">
        <v>63.425696551724137</v>
      </c>
      <c r="S59" s="16">
        <f t="shared" si="32"/>
        <v>4265.378093103448</v>
      </c>
      <c r="T59" s="16">
        <f t="shared" si="3"/>
        <v>44.29</v>
      </c>
      <c r="U59" s="16">
        <f t="shared" si="4"/>
        <v>109.39</v>
      </c>
      <c r="V59" s="16">
        <f t="shared" si="5"/>
        <v>61.956521739130437</v>
      </c>
      <c r="W59" s="16">
        <f t="shared" si="6"/>
        <v>89.673913043478265</v>
      </c>
      <c r="X59" s="16">
        <f t="shared" si="7"/>
        <v>117.39130434782608</v>
      </c>
      <c r="Y59" s="16">
        <f t="shared" si="8"/>
        <v>31.485177865612645</v>
      </c>
      <c r="Z59" s="16">
        <f t="shared" si="9"/>
        <v>45.763339920948617</v>
      </c>
      <c r="AA59" s="16">
        <f t="shared" si="10"/>
        <v>60.041501976284586</v>
      </c>
      <c r="AB59">
        <f t="shared" si="11"/>
        <v>0</v>
      </c>
      <c r="AC59">
        <f t="shared" si="12"/>
        <v>0</v>
      </c>
      <c r="AD59">
        <f t="shared" si="13"/>
        <v>140.87517786561264</v>
      </c>
      <c r="AE59">
        <f t="shared" si="14"/>
        <v>155.15333992094861</v>
      </c>
      <c r="AF59">
        <f t="shared" si="15"/>
        <v>169.43150197628458</v>
      </c>
      <c r="AG59">
        <f t="shared" si="16"/>
        <v>570.83126896551721</v>
      </c>
      <c r="AH59">
        <f t="shared" si="17"/>
        <v>761.10835862068961</v>
      </c>
      <c r="AI59">
        <f t="shared" si="18"/>
        <v>951.38544827586202</v>
      </c>
      <c r="AJ59">
        <f t="shared" si="19"/>
        <v>1407.5747707241378</v>
      </c>
      <c r="AK59">
        <f t="shared" si="20"/>
        <v>1876.7663609655172</v>
      </c>
      <c r="AL59">
        <f t="shared" si="21"/>
        <v>2345.9579512068967</v>
      </c>
      <c r="AM59">
        <f t="shared" si="22"/>
        <v>1266.6995928585252</v>
      </c>
      <c r="AN59">
        <f t="shared" si="23"/>
        <v>1252.4214308031892</v>
      </c>
      <c r="AO59">
        <f t="shared" si="24"/>
        <v>1238.1432687478532</v>
      </c>
      <c r="AP59">
        <f t="shared" si="25"/>
        <v>1735.8911830999045</v>
      </c>
      <c r="AQ59">
        <f t="shared" si="26"/>
        <v>1721.6130210445685</v>
      </c>
      <c r="AR59">
        <f t="shared" si="27"/>
        <v>1707.3348589892325</v>
      </c>
      <c r="AS59">
        <f t="shared" si="28"/>
        <v>2205.0827733412839</v>
      </c>
      <c r="AT59">
        <f t="shared" si="29"/>
        <v>2190.8046112859483</v>
      </c>
      <c r="AU59">
        <f t="shared" si="30"/>
        <v>2176.5264492306123</v>
      </c>
      <c r="BF59" t="str">
        <f t="shared" si="31"/>
        <v>Hancock 2020 1 Y 5 9 100 Y Non-Treated 14.7435897435897 1.83333333333333 9.00997150997151 63.4256965517241 4265.37809310345 1266.69959285853 1252.42143080319 1238.14326874785 1735.8911830999 1721.61302104457 1707.33485898923 2205.08277334128 2190.80461128595 2176.52644923061</v>
      </c>
    </row>
    <row r="60" spans="1:58" x14ac:dyDescent="0.35">
      <c r="A60" s="16" t="s">
        <v>20</v>
      </c>
      <c r="B60" s="16">
        <v>2020</v>
      </c>
      <c r="C60" s="16">
        <v>1</v>
      </c>
      <c r="D60" s="16" t="s">
        <v>17</v>
      </c>
      <c r="E60" s="16">
        <v>511</v>
      </c>
      <c r="F60" s="16">
        <v>5</v>
      </c>
      <c r="G60" s="16">
        <v>10</v>
      </c>
      <c r="H60" s="16">
        <v>100</v>
      </c>
      <c r="I60" s="16" t="s">
        <v>17</v>
      </c>
      <c r="J60" s="16" t="s">
        <v>29</v>
      </c>
      <c r="K60" s="16">
        <v>150</v>
      </c>
      <c r="L60" s="16">
        <f t="shared" si="0"/>
        <v>326.08695652173913</v>
      </c>
      <c r="M60" s="16">
        <f t="shared" si="1"/>
        <v>366.10671936758894</v>
      </c>
      <c r="N60" s="16" t="s">
        <v>14</v>
      </c>
      <c r="O60" s="16">
        <v>6.3291139240506329</v>
      </c>
      <c r="P60" s="16">
        <v>1.3333333333333333</v>
      </c>
      <c r="Q60" s="16">
        <v>2.8129395218002813</v>
      </c>
      <c r="R60" s="16">
        <v>73.088422758620695</v>
      </c>
      <c r="S60" s="16">
        <f t="shared" si="32"/>
        <v>4915.1964305172414</v>
      </c>
      <c r="T60" s="16">
        <f t="shared" si="3"/>
        <v>44.29</v>
      </c>
      <c r="U60" s="16">
        <f t="shared" si="4"/>
        <v>109.39</v>
      </c>
      <c r="V60" s="16">
        <f t="shared" si="5"/>
        <v>61.956521739130437</v>
      </c>
      <c r="W60" s="16">
        <f t="shared" si="6"/>
        <v>89.673913043478265</v>
      </c>
      <c r="X60" s="16">
        <f t="shared" si="7"/>
        <v>117.39130434782608</v>
      </c>
      <c r="Y60" s="16">
        <f t="shared" si="8"/>
        <v>31.485177865612645</v>
      </c>
      <c r="Z60" s="16">
        <f t="shared" si="9"/>
        <v>45.763339920948617</v>
      </c>
      <c r="AA60" s="16">
        <f t="shared" si="10"/>
        <v>60.041501976284586</v>
      </c>
      <c r="AB60">
        <f t="shared" si="11"/>
        <v>50.845999999999997</v>
      </c>
      <c r="AC60">
        <f t="shared" si="12"/>
        <v>125.59</v>
      </c>
      <c r="AD60">
        <f t="shared" si="13"/>
        <v>266.46517786561265</v>
      </c>
      <c r="AE60">
        <f t="shared" si="14"/>
        <v>280.74333992094864</v>
      </c>
      <c r="AF60">
        <f t="shared" si="15"/>
        <v>295.02150197628458</v>
      </c>
      <c r="AG60">
        <f t="shared" si="16"/>
        <v>657.79580482758627</v>
      </c>
      <c r="AH60">
        <f t="shared" si="17"/>
        <v>877.06107310344828</v>
      </c>
      <c r="AI60">
        <f t="shared" si="18"/>
        <v>1096.3263413793104</v>
      </c>
      <c r="AJ60">
        <f t="shared" si="19"/>
        <v>1622.0148220706897</v>
      </c>
      <c r="AK60">
        <f t="shared" si="20"/>
        <v>2162.6864294275861</v>
      </c>
      <c r="AL60">
        <f t="shared" si="21"/>
        <v>2703.3580367844829</v>
      </c>
      <c r="AM60">
        <f t="shared" si="22"/>
        <v>1355.5496442050771</v>
      </c>
      <c r="AN60">
        <f t="shared" si="23"/>
        <v>1341.2714821497411</v>
      </c>
      <c r="AO60">
        <f t="shared" si="24"/>
        <v>1326.9933200944051</v>
      </c>
      <c r="AP60">
        <f t="shared" si="25"/>
        <v>1896.2212515619735</v>
      </c>
      <c r="AQ60">
        <f t="shared" si="26"/>
        <v>1881.9430895066375</v>
      </c>
      <c r="AR60">
        <f t="shared" si="27"/>
        <v>1867.6649274513015</v>
      </c>
      <c r="AS60">
        <f t="shared" si="28"/>
        <v>2436.8928589188704</v>
      </c>
      <c r="AT60">
        <f t="shared" si="29"/>
        <v>2422.6146968635344</v>
      </c>
      <c r="AU60">
        <f t="shared" si="30"/>
        <v>2408.3365348081984</v>
      </c>
      <c r="BF60" t="str">
        <f t="shared" si="31"/>
        <v>Hancock 2020 1 Y 5 10 100 Y Endura_R3 6.32911392405063 1.33333333333333 2.81293952180028 73.0884227586207 4915.19643051724 1355.54964420508 1341.27148214974 1326.99332009441 1896.22125156197 1881.94308950664 1867.6649274513 2436.89285891887 2422.61469686353 2408.3365348082</v>
      </c>
    </row>
    <row r="61" spans="1:58" x14ac:dyDescent="0.35">
      <c r="A61" s="16" t="s">
        <v>20</v>
      </c>
      <c r="B61" s="16">
        <v>2020</v>
      </c>
      <c r="C61" s="16">
        <v>1</v>
      </c>
      <c r="D61" s="16" t="s">
        <v>17</v>
      </c>
      <c r="E61" s="16">
        <v>512</v>
      </c>
      <c r="F61" s="16">
        <v>5</v>
      </c>
      <c r="G61" s="16">
        <v>16</v>
      </c>
      <c r="H61" s="16">
        <v>160</v>
      </c>
      <c r="I61" s="16" t="s">
        <v>17</v>
      </c>
      <c r="J61" s="16" t="s">
        <v>28</v>
      </c>
      <c r="K61" s="16">
        <v>150</v>
      </c>
      <c r="L61" s="16">
        <f t="shared" si="0"/>
        <v>326.08695652173913</v>
      </c>
      <c r="M61" s="16">
        <f t="shared" si="1"/>
        <v>366.10671936758894</v>
      </c>
      <c r="N61" s="16" t="s">
        <v>14</v>
      </c>
      <c r="O61" s="16">
        <v>28.90625</v>
      </c>
      <c r="P61" s="16">
        <v>2.375</v>
      </c>
      <c r="Q61" s="16">
        <v>22.884114583333332</v>
      </c>
      <c r="R61" s="16">
        <v>63.351427586206896</v>
      </c>
      <c r="S61" s="16">
        <f t="shared" si="32"/>
        <v>4260.3835051724136</v>
      </c>
      <c r="T61" s="16">
        <f t="shared" si="3"/>
        <v>70.86</v>
      </c>
      <c r="U61" s="16">
        <f t="shared" si="4"/>
        <v>175.02</v>
      </c>
      <c r="V61" s="16">
        <f t="shared" si="5"/>
        <v>61.956521739130437</v>
      </c>
      <c r="W61" s="16">
        <f t="shared" si="6"/>
        <v>89.673913043478265</v>
      </c>
      <c r="X61" s="16">
        <f t="shared" si="7"/>
        <v>117.39130434782608</v>
      </c>
      <c r="Y61" s="16">
        <f t="shared" si="8"/>
        <v>31.485177865612645</v>
      </c>
      <c r="Z61" s="16">
        <f t="shared" si="9"/>
        <v>45.763339920948617</v>
      </c>
      <c r="AA61" s="16">
        <f t="shared" si="10"/>
        <v>60.041501976284586</v>
      </c>
      <c r="AB61">
        <f t="shared" si="11"/>
        <v>17.875</v>
      </c>
      <c r="AC61">
        <f t="shared" si="12"/>
        <v>44.15</v>
      </c>
      <c r="AD61">
        <f t="shared" si="13"/>
        <v>250.65517786561267</v>
      </c>
      <c r="AE61">
        <f t="shared" si="14"/>
        <v>264.93333992094864</v>
      </c>
      <c r="AF61">
        <f t="shared" si="15"/>
        <v>279.21150197628458</v>
      </c>
      <c r="AG61">
        <f t="shared" si="16"/>
        <v>570.16284827586207</v>
      </c>
      <c r="AH61">
        <f t="shared" si="17"/>
        <v>760.21713103448269</v>
      </c>
      <c r="AI61">
        <f t="shared" si="18"/>
        <v>950.27141379310342</v>
      </c>
      <c r="AJ61">
        <f t="shared" si="19"/>
        <v>1405.9265567068965</v>
      </c>
      <c r="AK61">
        <f t="shared" si="20"/>
        <v>1874.568742275862</v>
      </c>
      <c r="AL61">
        <f t="shared" si="21"/>
        <v>2343.2109278448279</v>
      </c>
      <c r="AM61">
        <f t="shared" si="22"/>
        <v>1155.2713788412839</v>
      </c>
      <c r="AN61">
        <f t="shared" si="23"/>
        <v>1140.9932167859479</v>
      </c>
      <c r="AO61">
        <f t="shared" si="24"/>
        <v>1126.7150547306119</v>
      </c>
      <c r="AP61">
        <f t="shared" si="25"/>
        <v>1623.9135644102494</v>
      </c>
      <c r="AQ61">
        <f t="shared" si="26"/>
        <v>1609.6354023549134</v>
      </c>
      <c r="AR61">
        <f t="shared" si="27"/>
        <v>1595.3572402995774</v>
      </c>
      <c r="AS61">
        <f t="shared" si="28"/>
        <v>2092.5557499792153</v>
      </c>
      <c r="AT61">
        <f t="shared" si="29"/>
        <v>2078.2775879238793</v>
      </c>
      <c r="AU61">
        <f t="shared" si="30"/>
        <v>2063.9994258685433</v>
      </c>
      <c r="BF61" t="str">
        <f t="shared" si="31"/>
        <v>Hancock 2020 1 Y 5 16 160 Y Cobra_V5 28.90625 2.375 22.8841145833333 63.3514275862069 4260.38350517241 1155.27137884128 1140.99321678595 1126.71505473061 1623.91356441025 1609.63540235491 1595.35724029958 2092.55574997922 2078.27758792388 2063.99942586854</v>
      </c>
    </row>
    <row r="62" spans="1:58" x14ac:dyDescent="0.35">
      <c r="A62" s="16" t="s">
        <v>20</v>
      </c>
      <c r="B62" s="16">
        <v>2020</v>
      </c>
      <c r="C62" s="16">
        <v>1</v>
      </c>
      <c r="D62" s="16" t="s">
        <v>17</v>
      </c>
      <c r="E62" s="16">
        <v>601</v>
      </c>
      <c r="F62" s="16">
        <v>6</v>
      </c>
      <c r="G62" s="16">
        <v>4</v>
      </c>
      <c r="H62" s="16">
        <v>100</v>
      </c>
      <c r="I62" s="16" t="s">
        <v>16</v>
      </c>
      <c r="J62" s="16" t="s">
        <v>28</v>
      </c>
      <c r="K62" s="16" t="s">
        <v>14</v>
      </c>
      <c r="L62" s="16" t="str">
        <f t="shared" si="0"/>
        <v>.</v>
      </c>
      <c r="M62" s="16" t="str">
        <f t="shared" si="1"/>
        <v>.</v>
      </c>
      <c r="N62" s="16" t="s">
        <v>14</v>
      </c>
      <c r="O62" s="16">
        <v>11.724137931034482</v>
      </c>
      <c r="P62" s="16">
        <v>2.4</v>
      </c>
      <c r="Q62" s="16">
        <v>9.3793103448275854</v>
      </c>
      <c r="R62" s="16">
        <v>63.791533793103447</v>
      </c>
      <c r="S62" s="16">
        <f t="shared" si="32"/>
        <v>4289.9806475862069</v>
      </c>
      <c r="T62" s="16">
        <f t="shared" si="3"/>
        <v>44.29</v>
      </c>
      <c r="U62" s="16">
        <f t="shared" si="4"/>
        <v>109.39</v>
      </c>
      <c r="V62" s="16">
        <f t="shared" si="5"/>
        <v>0</v>
      </c>
      <c r="W62" s="16">
        <f t="shared" si="6"/>
        <v>0</v>
      </c>
      <c r="X62" s="16">
        <f t="shared" si="7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>
        <f t="shared" si="11"/>
        <v>17.875</v>
      </c>
      <c r="AC62">
        <f t="shared" si="12"/>
        <v>44.15</v>
      </c>
      <c r="AD62">
        <f t="shared" si="13"/>
        <v>153.54</v>
      </c>
      <c r="AE62">
        <f t="shared" si="14"/>
        <v>153.54</v>
      </c>
      <c r="AF62">
        <f t="shared" si="15"/>
        <v>153.54</v>
      </c>
      <c r="AG62">
        <f t="shared" si="16"/>
        <v>574.12380413793107</v>
      </c>
      <c r="AH62">
        <f t="shared" si="17"/>
        <v>765.49840551724139</v>
      </c>
      <c r="AI62">
        <f t="shared" si="18"/>
        <v>956.87300689655171</v>
      </c>
      <c r="AJ62">
        <f t="shared" si="19"/>
        <v>1415.6936137034484</v>
      </c>
      <c r="AK62">
        <f t="shared" si="20"/>
        <v>1887.591484937931</v>
      </c>
      <c r="AL62">
        <f t="shared" si="21"/>
        <v>2359.4893561724139</v>
      </c>
      <c r="AM62">
        <f t="shared" si="22"/>
        <v>1262.1536137034484</v>
      </c>
      <c r="AN62">
        <f t="shared" si="23"/>
        <v>1262.1536137034484</v>
      </c>
      <c r="AO62">
        <f t="shared" si="24"/>
        <v>1262.1536137034484</v>
      </c>
      <c r="AP62">
        <f t="shared" si="25"/>
        <v>1734.051484937931</v>
      </c>
      <c r="AQ62">
        <f t="shared" si="26"/>
        <v>1734.051484937931</v>
      </c>
      <c r="AR62">
        <f t="shared" si="27"/>
        <v>1734.051484937931</v>
      </c>
      <c r="AS62">
        <f t="shared" si="28"/>
        <v>2205.9493561724139</v>
      </c>
      <c r="AT62">
        <f t="shared" si="29"/>
        <v>2205.9493561724139</v>
      </c>
      <c r="AU62">
        <f t="shared" si="30"/>
        <v>2205.9493561724139</v>
      </c>
      <c r="BF62" t="str">
        <f t="shared" si="31"/>
        <v>Hancock 2020 1 Y 6 4 100 N Cobra_V5 11.7241379310345 2.4 9.37931034482759 63.7915337931034 4289.98064758621 1262.15361370345 1262.15361370345 1262.15361370345 1734.05148493793 1734.05148493793 1734.05148493793 2205.94935617241 2205.94935617241 2205.94935617241</v>
      </c>
    </row>
    <row r="63" spans="1:58" x14ac:dyDescent="0.35">
      <c r="A63" s="16" t="s">
        <v>20</v>
      </c>
      <c r="B63" s="16">
        <v>2020</v>
      </c>
      <c r="C63" s="16">
        <v>1</v>
      </c>
      <c r="D63" s="16" t="s">
        <v>17</v>
      </c>
      <c r="E63" s="16">
        <v>602</v>
      </c>
      <c r="F63" s="16">
        <v>6</v>
      </c>
      <c r="G63" s="16">
        <v>5</v>
      </c>
      <c r="H63" s="16">
        <v>160</v>
      </c>
      <c r="I63" s="16" t="s">
        <v>16</v>
      </c>
      <c r="J63" s="16" t="s">
        <v>27</v>
      </c>
      <c r="K63" s="16" t="s">
        <v>14</v>
      </c>
      <c r="L63" s="16" t="str">
        <f t="shared" si="0"/>
        <v>.</v>
      </c>
      <c r="M63" s="16" t="str">
        <f t="shared" si="1"/>
        <v>.</v>
      </c>
      <c r="N63" s="16" t="s">
        <v>14</v>
      </c>
      <c r="O63" s="16">
        <v>33.333333333333329</v>
      </c>
      <c r="P63" s="16">
        <v>2.7777777777777777</v>
      </c>
      <c r="Q63" s="16">
        <v>30.864197530864192</v>
      </c>
      <c r="R63" s="16">
        <v>66.247666896551721</v>
      </c>
      <c r="S63" s="16">
        <f t="shared" si="32"/>
        <v>4455.1555987931033</v>
      </c>
      <c r="T63" s="16">
        <f t="shared" si="3"/>
        <v>70.86</v>
      </c>
      <c r="U63" s="16">
        <f t="shared" si="4"/>
        <v>175.02</v>
      </c>
      <c r="V63" s="16">
        <f t="shared" si="5"/>
        <v>0</v>
      </c>
      <c r="W63" s="16">
        <f t="shared" si="6"/>
        <v>0</v>
      </c>
      <c r="X63" s="16">
        <f t="shared" si="7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>
        <f t="shared" si="11"/>
        <v>0</v>
      </c>
      <c r="AC63">
        <f t="shared" si="12"/>
        <v>0</v>
      </c>
      <c r="AD63">
        <f t="shared" si="13"/>
        <v>175.02</v>
      </c>
      <c r="AE63">
        <f t="shared" si="14"/>
        <v>175.02</v>
      </c>
      <c r="AF63">
        <f t="shared" si="15"/>
        <v>175.02</v>
      </c>
      <c r="AG63">
        <f t="shared" si="16"/>
        <v>596.22900206896543</v>
      </c>
      <c r="AH63">
        <f t="shared" si="17"/>
        <v>794.97200275862065</v>
      </c>
      <c r="AI63">
        <f t="shared" si="18"/>
        <v>993.71500344827587</v>
      </c>
      <c r="AJ63">
        <f t="shared" si="19"/>
        <v>1470.2013476017241</v>
      </c>
      <c r="AK63">
        <f t="shared" si="20"/>
        <v>1960.2684634689654</v>
      </c>
      <c r="AL63">
        <f t="shared" si="21"/>
        <v>2450.335579336207</v>
      </c>
      <c r="AM63">
        <f t="shared" si="22"/>
        <v>1295.1813476017242</v>
      </c>
      <c r="AN63">
        <f t="shared" si="23"/>
        <v>1295.1813476017242</v>
      </c>
      <c r="AO63">
        <f t="shared" si="24"/>
        <v>1295.1813476017242</v>
      </c>
      <c r="AP63">
        <f t="shared" si="25"/>
        <v>1785.2484634689654</v>
      </c>
      <c r="AQ63">
        <f t="shared" si="26"/>
        <v>1785.2484634689654</v>
      </c>
      <c r="AR63">
        <f t="shared" si="27"/>
        <v>1785.2484634689654</v>
      </c>
      <c r="AS63">
        <f t="shared" si="28"/>
        <v>2275.3155793362071</v>
      </c>
      <c r="AT63">
        <f t="shared" si="29"/>
        <v>2275.3155793362071</v>
      </c>
      <c r="AU63">
        <f t="shared" si="30"/>
        <v>2275.3155793362071</v>
      </c>
      <c r="BF63" t="str">
        <f t="shared" si="31"/>
        <v>Hancock 2020 1 Y 6 5 160 N Non-Treated 33.3333333333333 2.77777777777778 30.8641975308642 66.2476668965517 4455.1555987931 1295.18134760172 1295.18134760172 1295.18134760172 1785.24846346897 1785.24846346897 1785.24846346897 2275.31557933621 2275.31557933621 2275.31557933621</v>
      </c>
    </row>
    <row r="64" spans="1:58" x14ac:dyDescent="0.35">
      <c r="A64" s="16" t="s">
        <v>20</v>
      </c>
      <c r="B64" s="16">
        <v>2020</v>
      </c>
      <c r="C64" s="16">
        <v>1</v>
      </c>
      <c r="D64" s="16" t="s">
        <v>17</v>
      </c>
      <c r="E64" s="16">
        <v>603</v>
      </c>
      <c r="F64" s="16">
        <v>6</v>
      </c>
      <c r="G64" s="16">
        <v>1</v>
      </c>
      <c r="H64" s="16">
        <v>100</v>
      </c>
      <c r="I64" s="16" t="s">
        <v>16</v>
      </c>
      <c r="J64" s="16" t="s">
        <v>27</v>
      </c>
      <c r="K64" s="16" t="s">
        <v>14</v>
      </c>
      <c r="L64" s="16" t="str">
        <f t="shared" si="0"/>
        <v>.</v>
      </c>
      <c r="M64" s="16" t="str">
        <f t="shared" si="1"/>
        <v>.</v>
      </c>
      <c r="N64" s="16" t="s">
        <v>14</v>
      </c>
      <c r="O64" s="16">
        <v>13.793103448275861</v>
      </c>
      <c r="P64" s="16">
        <v>2.4545454545454546</v>
      </c>
      <c r="Q64" s="16">
        <v>11.285266457680251</v>
      </c>
      <c r="R64" s="16">
        <v>69.601035862068969</v>
      </c>
      <c r="S64" s="16">
        <f t="shared" si="32"/>
        <v>4680.6696617241378</v>
      </c>
      <c r="T64" s="16">
        <f t="shared" si="3"/>
        <v>44.29</v>
      </c>
      <c r="U64" s="16">
        <f t="shared" si="4"/>
        <v>109.39</v>
      </c>
      <c r="V64" s="16">
        <f t="shared" si="5"/>
        <v>0</v>
      </c>
      <c r="W64" s="16">
        <f t="shared" si="6"/>
        <v>0</v>
      </c>
      <c r="X64" s="16">
        <f t="shared" si="7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>
        <f t="shared" si="11"/>
        <v>0</v>
      </c>
      <c r="AC64">
        <f t="shared" si="12"/>
        <v>0</v>
      </c>
      <c r="AD64">
        <f t="shared" si="13"/>
        <v>109.39</v>
      </c>
      <c r="AE64">
        <f t="shared" si="14"/>
        <v>109.39</v>
      </c>
      <c r="AF64">
        <f t="shared" si="15"/>
        <v>109.39</v>
      </c>
      <c r="AG64">
        <f t="shared" si="16"/>
        <v>626.40932275862076</v>
      </c>
      <c r="AH64">
        <f t="shared" si="17"/>
        <v>835.21243034482768</v>
      </c>
      <c r="AI64">
        <f t="shared" si="18"/>
        <v>1044.0155379310345</v>
      </c>
      <c r="AJ64">
        <f t="shared" si="19"/>
        <v>1544.6209883689655</v>
      </c>
      <c r="AK64">
        <f t="shared" si="20"/>
        <v>2059.4946511586209</v>
      </c>
      <c r="AL64">
        <f t="shared" si="21"/>
        <v>2574.368313948276</v>
      </c>
      <c r="AM64">
        <f t="shared" si="22"/>
        <v>1435.2309883689654</v>
      </c>
      <c r="AN64">
        <f t="shared" si="23"/>
        <v>1435.2309883689654</v>
      </c>
      <c r="AO64">
        <f t="shared" si="24"/>
        <v>1435.2309883689654</v>
      </c>
      <c r="AP64">
        <f t="shared" si="25"/>
        <v>1950.1046511586208</v>
      </c>
      <c r="AQ64">
        <f t="shared" si="26"/>
        <v>1950.1046511586208</v>
      </c>
      <c r="AR64">
        <f t="shared" si="27"/>
        <v>1950.1046511586208</v>
      </c>
      <c r="AS64">
        <f t="shared" si="28"/>
        <v>2464.9783139482761</v>
      </c>
      <c r="AT64">
        <f t="shared" si="29"/>
        <v>2464.9783139482761</v>
      </c>
      <c r="AU64">
        <f t="shared" si="30"/>
        <v>2464.9783139482761</v>
      </c>
      <c r="BF64" t="str">
        <f t="shared" si="31"/>
        <v>Hancock 2020 1 Y 6 1 100 N Non-Treated 13.7931034482759 2.45454545454545 11.2852664576803 69.601035862069 4680.66966172414 1435.23098836897 1435.23098836897 1435.23098836897 1950.10465115862 1950.10465115862 1950.10465115862 2464.97831394828 2464.97831394828 2464.97831394828</v>
      </c>
    </row>
    <row r="65" spans="1:58" x14ac:dyDescent="0.35">
      <c r="A65" s="16" t="s">
        <v>20</v>
      </c>
      <c r="B65" s="16">
        <v>2020</v>
      </c>
      <c r="C65" s="16">
        <v>1</v>
      </c>
      <c r="D65" s="16" t="s">
        <v>17</v>
      </c>
      <c r="E65" s="16">
        <v>604</v>
      </c>
      <c r="F65" s="16">
        <v>6</v>
      </c>
      <c r="G65" s="16">
        <v>10</v>
      </c>
      <c r="H65" s="16">
        <v>100</v>
      </c>
      <c r="I65" s="16" t="s">
        <v>17</v>
      </c>
      <c r="J65" s="16" t="s">
        <v>29</v>
      </c>
      <c r="K65" s="16">
        <v>150</v>
      </c>
      <c r="L65" s="16">
        <f t="shared" si="0"/>
        <v>326.08695652173913</v>
      </c>
      <c r="M65" s="16">
        <f t="shared" si="1"/>
        <v>366.10671936758894</v>
      </c>
      <c r="N65" s="16" t="s">
        <v>14</v>
      </c>
      <c r="O65" s="16">
        <v>3.7037037037037033</v>
      </c>
      <c r="P65" s="16">
        <v>3</v>
      </c>
      <c r="Q65" s="16">
        <v>3.7037037037037033</v>
      </c>
      <c r="R65" s="16">
        <v>78.482102068965517</v>
      </c>
      <c r="S65" s="16">
        <f t="shared" si="32"/>
        <v>5277.9213641379311</v>
      </c>
      <c r="T65" s="16">
        <f t="shared" si="3"/>
        <v>44.29</v>
      </c>
      <c r="U65" s="16">
        <f t="shared" si="4"/>
        <v>109.39</v>
      </c>
      <c r="V65" s="16">
        <f t="shared" si="5"/>
        <v>61.956521739130437</v>
      </c>
      <c r="W65" s="16">
        <f t="shared" si="6"/>
        <v>89.673913043478265</v>
      </c>
      <c r="X65" s="16">
        <f t="shared" si="7"/>
        <v>117.39130434782608</v>
      </c>
      <c r="Y65" s="16">
        <f t="shared" si="8"/>
        <v>31.485177865612645</v>
      </c>
      <c r="Z65" s="16">
        <f t="shared" si="9"/>
        <v>45.763339920948617</v>
      </c>
      <c r="AA65" s="16">
        <f t="shared" si="10"/>
        <v>60.041501976284586</v>
      </c>
      <c r="AB65">
        <f t="shared" si="11"/>
        <v>50.845999999999997</v>
      </c>
      <c r="AC65">
        <f t="shared" si="12"/>
        <v>125.59</v>
      </c>
      <c r="AD65">
        <f t="shared" si="13"/>
        <v>266.46517786561265</v>
      </c>
      <c r="AE65">
        <f t="shared" si="14"/>
        <v>280.74333992094864</v>
      </c>
      <c r="AF65">
        <f t="shared" si="15"/>
        <v>295.02150197628458</v>
      </c>
      <c r="AG65">
        <f t="shared" si="16"/>
        <v>706.3389186206897</v>
      </c>
      <c r="AH65">
        <f t="shared" si="17"/>
        <v>941.78522482758626</v>
      </c>
      <c r="AI65">
        <f t="shared" si="18"/>
        <v>1177.2315310344827</v>
      </c>
      <c r="AJ65">
        <f t="shared" si="19"/>
        <v>1741.7140501655174</v>
      </c>
      <c r="AK65">
        <f t="shared" si="20"/>
        <v>2322.2854002206896</v>
      </c>
      <c r="AL65">
        <f t="shared" si="21"/>
        <v>2902.8567502758624</v>
      </c>
      <c r="AM65">
        <f t="shared" si="22"/>
        <v>1475.2488722999046</v>
      </c>
      <c r="AN65">
        <f t="shared" si="23"/>
        <v>1460.9707102445686</v>
      </c>
      <c r="AO65">
        <f t="shared" si="24"/>
        <v>1446.6925481892329</v>
      </c>
      <c r="AP65">
        <f t="shared" si="25"/>
        <v>2055.820222355077</v>
      </c>
      <c r="AQ65">
        <f t="shared" si="26"/>
        <v>2041.542060299741</v>
      </c>
      <c r="AR65">
        <f t="shared" si="27"/>
        <v>2027.263898244405</v>
      </c>
      <c r="AS65">
        <f t="shared" si="28"/>
        <v>2636.3915724102499</v>
      </c>
      <c r="AT65">
        <f t="shared" si="29"/>
        <v>2622.1134103549139</v>
      </c>
      <c r="AU65">
        <f t="shared" si="30"/>
        <v>2607.8352482995779</v>
      </c>
      <c r="BF65" t="str">
        <f t="shared" si="31"/>
        <v>Hancock 2020 1 Y 6 10 100 Y Endura_R3 3.7037037037037 3 3.7037037037037 78.4821020689655 5277.92136413793 1475.2488722999 1460.97071024457 1446.69254818923 2055.82022235508 2041.54206029974 2027.26389824441 2636.39157241025 2622.11341035491 2607.83524829958</v>
      </c>
    </row>
    <row r="66" spans="1:58" x14ac:dyDescent="0.35">
      <c r="A66" s="16" t="s">
        <v>20</v>
      </c>
      <c r="B66" s="16">
        <v>2020</v>
      </c>
      <c r="C66" s="16">
        <v>1</v>
      </c>
      <c r="D66" s="16" t="s">
        <v>17</v>
      </c>
      <c r="E66" s="16">
        <v>605</v>
      </c>
      <c r="F66" s="16">
        <v>6</v>
      </c>
      <c r="G66" s="16">
        <v>9</v>
      </c>
      <c r="H66" s="16">
        <v>100</v>
      </c>
      <c r="I66" s="16" t="s">
        <v>17</v>
      </c>
      <c r="J66" s="16" t="s">
        <v>27</v>
      </c>
      <c r="K66" s="16">
        <v>150</v>
      </c>
      <c r="L66" s="16">
        <f t="shared" ref="L66:L129" si="33">IF(I66="Y",(K66*100)/46,".")</f>
        <v>326.08695652173913</v>
      </c>
      <c r="M66" s="16">
        <f t="shared" ref="M66:M129" si="34">IF(I66="Y",(L66/2.2)*2.47,".")</f>
        <v>366.10671936758894</v>
      </c>
      <c r="N66" s="16" t="s">
        <v>14</v>
      </c>
      <c r="O66" s="16">
        <v>14.285714285714285</v>
      </c>
      <c r="P66" s="16">
        <v>1.875</v>
      </c>
      <c r="Q66" s="16">
        <v>8.928571428571427</v>
      </c>
      <c r="R66" s="16">
        <v>64.984009655172414</v>
      </c>
      <c r="S66" s="16">
        <f t="shared" ref="S66:S73" si="35">R66*67.25</f>
        <v>4370.1746493103446</v>
      </c>
      <c r="T66" s="16">
        <f t="shared" ref="T66:T129" si="36">IF(H66=100,44.29,70.86)</f>
        <v>44.29</v>
      </c>
      <c r="U66" s="16">
        <f t="shared" ref="U66:U129" si="37">IF(H66=100,109.39,175.02)</f>
        <v>109.39</v>
      </c>
      <c r="V66" s="16">
        <f t="shared" ref="V66:V129" si="38">IF($I66="Y",$L66*0.19,0)</f>
        <v>61.956521739130437</v>
      </c>
      <c r="W66" s="16">
        <f t="shared" ref="W66:W129" si="39">IF($I66="Y",$L66*0.275,0)</f>
        <v>89.673913043478265</v>
      </c>
      <c r="X66" s="16">
        <f t="shared" ref="X66:X129" si="40">IF($I66="Y",$L66*0.36,0)</f>
        <v>117.39130434782608</v>
      </c>
      <c r="Y66" s="16">
        <f t="shared" ref="Y66:Y129" si="41">IF(I66="Y",M66*0.086,0)</f>
        <v>31.485177865612645</v>
      </c>
      <c r="Z66" s="16">
        <f t="shared" ref="Z66:Z129" si="42">IF(I66="Y",M66*0.125,0)</f>
        <v>45.763339920948617</v>
      </c>
      <c r="AA66" s="16">
        <f t="shared" ref="AA66:AA129" si="43">IF(I66="Y",M66*0.164,0)</f>
        <v>60.041501976284586</v>
      </c>
      <c r="AB66">
        <f t="shared" ref="AB66:AB129" si="44">IF(J66="Endura_R3",50.846,IF(J66="Cobra_V5",17.875,IF((AND(J66="Endura_Sporecaster",N66="Y")),50.846,0)))</f>
        <v>0</v>
      </c>
      <c r="AC66">
        <f t="shared" ref="AC66:AC129" si="45">IF(J66="Endura_R3",125.59,IF(J66="Cobra_V5",44.15,IF((AND(J66="Endura_Sporecaster",N66="Y")),125.59,0)))</f>
        <v>0</v>
      </c>
      <c r="AD66">
        <f t="shared" ref="AD66:AD129" si="46">SUM(U66,Y66,AC66)</f>
        <v>140.87517786561264</v>
      </c>
      <c r="AE66">
        <f t="shared" ref="AE66:AE129" si="47">SUM(U66,Z66,AC66)</f>
        <v>155.15333992094861</v>
      </c>
      <c r="AF66">
        <f t="shared" ref="AF66:AF129" si="48">SUM(U66,AA66,AC66)</f>
        <v>169.43150197628458</v>
      </c>
      <c r="AG66">
        <f t="shared" ref="AG66:AG129" si="49">$R66*9</f>
        <v>584.85608689655169</v>
      </c>
      <c r="AH66">
        <f t="shared" ref="AH66:AH129" si="50">$R66*12</f>
        <v>779.80811586206892</v>
      </c>
      <c r="AI66">
        <f t="shared" ref="AI66:AI129" si="51">$R66*15</f>
        <v>974.76014482758626</v>
      </c>
      <c r="AJ66">
        <f t="shared" ref="AJ66:AJ129" si="52">$S66*0.33</f>
        <v>1442.1576342724138</v>
      </c>
      <c r="AK66">
        <f t="shared" ref="AK66:AK129" si="53">$S66*0.44</f>
        <v>1922.8768456965518</v>
      </c>
      <c r="AL66">
        <f t="shared" ref="AL66:AL129" si="54">$S66*0.55</f>
        <v>2403.5960571206897</v>
      </c>
      <c r="AM66">
        <f t="shared" ref="AM66:AM129" si="55">$AJ66-AD66</f>
        <v>1301.2824564068012</v>
      </c>
      <c r="AN66">
        <f t="shared" ref="AN66:AN129" si="56">$AJ66-AE66</f>
        <v>1287.0042943514652</v>
      </c>
      <c r="AO66">
        <f t="shared" ref="AO66:AO129" si="57">$AJ66-AF66</f>
        <v>1272.7261322961292</v>
      </c>
      <c r="AP66">
        <f t="shared" ref="AP66:AP129" si="58">$AK66-AD66</f>
        <v>1782.0016678309391</v>
      </c>
      <c r="AQ66">
        <f t="shared" ref="AQ66:AQ129" si="59">$AK66-AE66</f>
        <v>1767.7235057756031</v>
      </c>
      <c r="AR66">
        <f t="shared" ref="AR66:AR129" si="60">$AK66-AF66</f>
        <v>1753.4453437202671</v>
      </c>
      <c r="AS66">
        <f t="shared" ref="AS66:AS129" si="61">$AL66-AD66</f>
        <v>2262.7208792550769</v>
      </c>
      <c r="AT66">
        <f t="shared" ref="AT66:AT129" si="62">$AL66-AE66</f>
        <v>2248.4427171997413</v>
      </c>
      <c r="AU66">
        <f t="shared" ref="AU66:AU129" si="63">$AL66-AF66</f>
        <v>2234.1645551444053</v>
      </c>
      <c r="BF66" t="str">
        <f t="shared" si="31"/>
        <v>Hancock 2020 1 Y 6 9 100 Y Non-Treated 14.2857142857143 1.875 8.92857142857143 64.9840096551724 4370.17464931034 1301.2824564068 1287.00429435147 1272.72613229613 1782.00166783094 1767.7235057756 1753.44534372027 2262.72087925508 2248.44271719974 2234.16455514441</v>
      </c>
    </row>
    <row r="67" spans="1:58" x14ac:dyDescent="0.35">
      <c r="A67" s="16" t="s">
        <v>20</v>
      </c>
      <c r="B67" s="16">
        <v>2020</v>
      </c>
      <c r="C67" s="16">
        <v>1</v>
      </c>
      <c r="D67" s="16" t="s">
        <v>17</v>
      </c>
      <c r="E67" s="16">
        <v>606</v>
      </c>
      <c r="F67" s="16">
        <v>6</v>
      </c>
      <c r="G67" s="16">
        <v>16</v>
      </c>
      <c r="H67" s="16">
        <v>160</v>
      </c>
      <c r="I67" s="16" t="s">
        <v>17</v>
      </c>
      <c r="J67" s="16" t="s">
        <v>28</v>
      </c>
      <c r="K67" s="16">
        <v>150</v>
      </c>
      <c r="L67" s="16">
        <f t="shared" si="33"/>
        <v>326.08695652173913</v>
      </c>
      <c r="M67" s="16">
        <f t="shared" si="34"/>
        <v>366.10671936758894</v>
      </c>
      <c r="N67" s="16" t="s">
        <v>14</v>
      </c>
      <c r="O67" s="16">
        <v>19.215686274509807</v>
      </c>
      <c r="P67" s="16">
        <v>2.7333333333333334</v>
      </c>
      <c r="Q67" s="16">
        <v>17.507625272331158</v>
      </c>
      <c r="R67" s="16">
        <v>67.066711724137946</v>
      </c>
      <c r="S67" s="16">
        <f t="shared" si="35"/>
        <v>4510.2363634482772</v>
      </c>
      <c r="T67" s="16">
        <f t="shared" si="36"/>
        <v>70.86</v>
      </c>
      <c r="U67" s="16">
        <f t="shared" si="37"/>
        <v>175.02</v>
      </c>
      <c r="V67" s="16">
        <f t="shared" si="38"/>
        <v>61.956521739130437</v>
      </c>
      <c r="W67" s="16">
        <f t="shared" si="39"/>
        <v>89.673913043478265</v>
      </c>
      <c r="X67" s="16">
        <f t="shared" si="40"/>
        <v>117.39130434782608</v>
      </c>
      <c r="Y67" s="16">
        <f t="shared" si="41"/>
        <v>31.485177865612645</v>
      </c>
      <c r="Z67" s="16">
        <f t="shared" si="42"/>
        <v>45.763339920948617</v>
      </c>
      <c r="AA67" s="16">
        <f t="shared" si="43"/>
        <v>60.041501976284586</v>
      </c>
      <c r="AB67">
        <f t="shared" si="44"/>
        <v>17.875</v>
      </c>
      <c r="AC67">
        <f t="shared" si="45"/>
        <v>44.15</v>
      </c>
      <c r="AD67">
        <f t="shared" si="46"/>
        <v>250.65517786561267</v>
      </c>
      <c r="AE67">
        <f t="shared" si="47"/>
        <v>264.93333992094864</v>
      </c>
      <c r="AF67">
        <f t="shared" si="48"/>
        <v>279.21150197628458</v>
      </c>
      <c r="AG67">
        <f t="shared" si="49"/>
        <v>603.60040551724148</v>
      </c>
      <c r="AH67">
        <f t="shared" si="50"/>
        <v>804.80054068965535</v>
      </c>
      <c r="AI67">
        <f t="shared" si="51"/>
        <v>1006.0006758620692</v>
      </c>
      <c r="AJ67">
        <f t="shared" si="52"/>
        <v>1488.3779999379315</v>
      </c>
      <c r="AK67">
        <f t="shared" si="53"/>
        <v>1984.503999917242</v>
      </c>
      <c r="AL67">
        <f t="shared" si="54"/>
        <v>2480.6299998965528</v>
      </c>
      <c r="AM67">
        <f t="shared" si="55"/>
        <v>1237.7228220723189</v>
      </c>
      <c r="AN67">
        <f t="shared" si="56"/>
        <v>1223.4446600169829</v>
      </c>
      <c r="AO67">
        <f t="shared" si="57"/>
        <v>1209.1664979616469</v>
      </c>
      <c r="AP67">
        <f t="shared" si="58"/>
        <v>1733.8488220516294</v>
      </c>
      <c r="AQ67">
        <f t="shared" si="59"/>
        <v>1719.5706599962934</v>
      </c>
      <c r="AR67">
        <f t="shared" si="60"/>
        <v>1705.2924979409574</v>
      </c>
      <c r="AS67">
        <f t="shared" si="61"/>
        <v>2229.9748220309402</v>
      </c>
      <c r="AT67">
        <f t="shared" si="62"/>
        <v>2215.6966599756042</v>
      </c>
      <c r="AU67">
        <f t="shared" si="63"/>
        <v>2201.4184979202682</v>
      </c>
      <c r="BF67" t="str">
        <f t="shared" ref="BF67:BF130" si="64">_xlfn.CONCAT(A67," ",B67," ",C67," ",D67," ",F67," ",G67," ",H67," ",I67," ",J67," ",O67," ",P67," ",Q67," ",R67," ",S67," ",AM67," ",AN67," ",AO67," ",AP67," ",AQ67," ",AR67," ",AS67," ",AT67," ",AU67)</f>
        <v>Hancock 2020 1 Y 6 16 160 Y Cobra_V5 19.2156862745098 2.73333333333333 17.5076252723312 67.0667117241379 4510.23636344828 1237.72282207232 1223.44466001698 1209.16649796165 1733.84882205163 1719.57065999629 1705.29249794096 2229.97482203094 2215.6966599756 2201.41849792027</v>
      </c>
    </row>
    <row r="68" spans="1:58" x14ac:dyDescent="0.35">
      <c r="A68" s="16" t="s">
        <v>20</v>
      </c>
      <c r="B68" s="16">
        <v>2020</v>
      </c>
      <c r="C68" s="16">
        <v>1</v>
      </c>
      <c r="D68" s="16" t="s">
        <v>17</v>
      </c>
      <c r="E68" s="16">
        <v>607</v>
      </c>
      <c r="F68" s="16">
        <v>6</v>
      </c>
      <c r="G68" s="16">
        <v>6</v>
      </c>
      <c r="H68" s="16">
        <v>160</v>
      </c>
      <c r="I68" s="16" t="s">
        <v>16</v>
      </c>
      <c r="J68" s="16" t="s">
        <v>29</v>
      </c>
      <c r="K68" s="16" t="s">
        <v>14</v>
      </c>
      <c r="L68" s="16" t="str">
        <f t="shared" si="33"/>
        <v>.</v>
      </c>
      <c r="M68" s="16" t="str">
        <f t="shared" si="34"/>
        <v>.</v>
      </c>
      <c r="N68" s="16" t="s">
        <v>14</v>
      </c>
      <c r="O68" s="16">
        <v>4.7619047619047619</v>
      </c>
      <c r="P68" s="16">
        <v>2.1428571428571428</v>
      </c>
      <c r="Q68" s="16">
        <v>3.4013605442176873</v>
      </c>
      <c r="R68" s="16">
        <v>67.2922724137931</v>
      </c>
      <c r="S68" s="16">
        <f t="shared" si="35"/>
        <v>4525.405319827586</v>
      </c>
      <c r="T68" s="16">
        <f t="shared" si="36"/>
        <v>70.86</v>
      </c>
      <c r="U68" s="16">
        <f t="shared" si="37"/>
        <v>175.02</v>
      </c>
      <c r="V68" s="16">
        <f t="shared" si="38"/>
        <v>0</v>
      </c>
      <c r="W68" s="16">
        <f t="shared" si="39"/>
        <v>0</v>
      </c>
      <c r="X68" s="16">
        <f t="shared" si="40"/>
        <v>0</v>
      </c>
      <c r="Y68" s="16">
        <f t="shared" si="41"/>
        <v>0</v>
      </c>
      <c r="Z68" s="16">
        <f t="shared" si="42"/>
        <v>0</v>
      </c>
      <c r="AA68" s="16">
        <f t="shared" si="43"/>
        <v>0</v>
      </c>
      <c r="AB68">
        <f t="shared" si="44"/>
        <v>50.845999999999997</v>
      </c>
      <c r="AC68">
        <f t="shared" si="45"/>
        <v>125.59</v>
      </c>
      <c r="AD68">
        <f t="shared" si="46"/>
        <v>300.61</v>
      </c>
      <c r="AE68">
        <f t="shared" si="47"/>
        <v>300.61</v>
      </c>
      <c r="AF68">
        <f t="shared" si="48"/>
        <v>300.61</v>
      </c>
      <c r="AG68">
        <f t="shared" si="49"/>
        <v>605.63045172413786</v>
      </c>
      <c r="AH68">
        <f t="shared" si="50"/>
        <v>807.50726896551714</v>
      </c>
      <c r="AI68">
        <f t="shared" si="51"/>
        <v>1009.3840862068965</v>
      </c>
      <c r="AJ68">
        <f t="shared" si="52"/>
        <v>1493.3837555431035</v>
      </c>
      <c r="AK68">
        <f t="shared" si="53"/>
        <v>1991.1783407241378</v>
      </c>
      <c r="AL68">
        <f t="shared" si="54"/>
        <v>2488.9729259051724</v>
      </c>
      <c r="AM68">
        <f t="shared" si="55"/>
        <v>1192.7737555431036</v>
      </c>
      <c r="AN68">
        <f t="shared" si="56"/>
        <v>1192.7737555431036</v>
      </c>
      <c r="AO68">
        <f t="shared" si="57"/>
        <v>1192.7737555431036</v>
      </c>
      <c r="AP68">
        <f t="shared" si="58"/>
        <v>1690.5683407241377</v>
      </c>
      <c r="AQ68">
        <f t="shared" si="59"/>
        <v>1690.5683407241377</v>
      </c>
      <c r="AR68">
        <f t="shared" si="60"/>
        <v>1690.5683407241377</v>
      </c>
      <c r="AS68">
        <f t="shared" si="61"/>
        <v>2188.3629259051722</v>
      </c>
      <c r="AT68">
        <f t="shared" si="62"/>
        <v>2188.3629259051722</v>
      </c>
      <c r="AU68">
        <f t="shared" si="63"/>
        <v>2188.3629259051722</v>
      </c>
      <c r="BF68" t="str">
        <f t="shared" si="64"/>
        <v>Hancock 2020 1 Y 6 6 160 N Endura_R3 4.76190476190476 2.14285714285714 3.40136054421769 67.2922724137931 4525.40531982759 1192.7737555431 1192.7737555431 1192.7737555431 1690.56834072414 1690.56834072414 1690.56834072414 2188.36292590517 2188.36292590517 2188.36292590517</v>
      </c>
    </row>
    <row r="69" spans="1:58" x14ac:dyDescent="0.35">
      <c r="A69" s="16" t="s">
        <v>20</v>
      </c>
      <c r="B69" s="16">
        <v>2020</v>
      </c>
      <c r="C69" s="16">
        <v>1</v>
      </c>
      <c r="D69" s="16" t="s">
        <v>17</v>
      </c>
      <c r="E69" s="16">
        <v>608</v>
      </c>
      <c r="F69" s="16">
        <v>6</v>
      </c>
      <c r="G69" s="16">
        <v>8</v>
      </c>
      <c r="H69" s="16">
        <v>160</v>
      </c>
      <c r="I69" s="16" t="s">
        <v>16</v>
      </c>
      <c r="J69" s="16" t="s">
        <v>28</v>
      </c>
      <c r="K69" s="16" t="s">
        <v>14</v>
      </c>
      <c r="L69" s="16" t="str">
        <f t="shared" si="33"/>
        <v>.</v>
      </c>
      <c r="M69" s="16" t="str">
        <f t="shared" si="34"/>
        <v>.</v>
      </c>
      <c r="N69" s="16" t="s">
        <v>14</v>
      </c>
      <c r="O69" s="16">
        <v>9.8591549295774641</v>
      </c>
      <c r="P69" s="16">
        <v>2.7333333333333334</v>
      </c>
      <c r="Q69" s="16">
        <v>8.9827856025039114</v>
      </c>
      <c r="R69" s="16">
        <v>68.408726896551727</v>
      </c>
      <c r="S69" s="16">
        <f t="shared" si="35"/>
        <v>4600.4868837931035</v>
      </c>
      <c r="T69" s="16">
        <f t="shared" si="36"/>
        <v>70.86</v>
      </c>
      <c r="U69" s="16">
        <f t="shared" si="37"/>
        <v>175.02</v>
      </c>
      <c r="V69" s="16">
        <f t="shared" si="38"/>
        <v>0</v>
      </c>
      <c r="W69" s="16">
        <f t="shared" si="39"/>
        <v>0</v>
      </c>
      <c r="X69" s="16">
        <f t="shared" si="40"/>
        <v>0</v>
      </c>
      <c r="Y69" s="16">
        <f t="shared" si="41"/>
        <v>0</v>
      </c>
      <c r="Z69" s="16">
        <f t="shared" si="42"/>
        <v>0</v>
      </c>
      <c r="AA69" s="16">
        <f t="shared" si="43"/>
        <v>0</v>
      </c>
      <c r="AB69">
        <f t="shared" si="44"/>
        <v>17.875</v>
      </c>
      <c r="AC69">
        <f t="shared" si="45"/>
        <v>44.15</v>
      </c>
      <c r="AD69">
        <f t="shared" si="46"/>
        <v>219.17000000000002</v>
      </c>
      <c r="AE69">
        <f t="shared" si="47"/>
        <v>219.17000000000002</v>
      </c>
      <c r="AF69">
        <f t="shared" si="48"/>
        <v>219.17000000000002</v>
      </c>
      <c r="AG69">
        <f t="shared" si="49"/>
        <v>615.6785420689655</v>
      </c>
      <c r="AH69">
        <f t="shared" si="50"/>
        <v>820.90472275862066</v>
      </c>
      <c r="AI69">
        <f t="shared" si="51"/>
        <v>1026.1309034482758</v>
      </c>
      <c r="AJ69">
        <f t="shared" si="52"/>
        <v>1518.1606716517242</v>
      </c>
      <c r="AK69">
        <f t="shared" si="53"/>
        <v>2024.2142288689656</v>
      </c>
      <c r="AL69">
        <f t="shared" si="54"/>
        <v>2530.2677860862073</v>
      </c>
      <c r="AM69">
        <f t="shared" si="55"/>
        <v>1298.9906716517241</v>
      </c>
      <c r="AN69">
        <f t="shared" si="56"/>
        <v>1298.9906716517241</v>
      </c>
      <c r="AO69">
        <f t="shared" si="57"/>
        <v>1298.9906716517241</v>
      </c>
      <c r="AP69">
        <f t="shared" si="58"/>
        <v>1805.0442288689655</v>
      </c>
      <c r="AQ69">
        <f t="shared" si="59"/>
        <v>1805.0442288689655</v>
      </c>
      <c r="AR69">
        <f t="shared" si="60"/>
        <v>1805.0442288689655</v>
      </c>
      <c r="AS69">
        <f t="shared" si="61"/>
        <v>2311.0977860862072</v>
      </c>
      <c r="AT69">
        <f t="shared" si="62"/>
        <v>2311.0977860862072</v>
      </c>
      <c r="AU69">
        <f t="shared" si="63"/>
        <v>2311.0977860862072</v>
      </c>
      <c r="BF69" t="str">
        <f t="shared" si="64"/>
        <v>Hancock 2020 1 Y 6 8 160 N Cobra_V5 9.85915492957746 2.73333333333333 8.98278560250391 68.4087268965517 4600.4868837931 1298.99067165172 1298.99067165172 1298.99067165172 1805.04422886897 1805.04422886897 1805.04422886897 2311.09778608621 2311.09778608621 2311.09778608621</v>
      </c>
    </row>
    <row r="70" spans="1:58" x14ac:dyDescent="0.35">
      <c r="A70" s="16" t="s">
        <v>20</v>
      </c>
      <c r="B70" s="16">
        <v>2020</v>
      </c>
      <c r="C70" s="16">
        <v>1</v>
      </c>
      <c r="D70" s="16" t="s">
        <v>17</v>
      </c>
      <c r="E70" s="16">
        <v>609</v>
      </c>
      <c r="F70" s="16">
        <v>6</v>
      </c>
      <c r="G70" s="16">
        <v>2</v>
      </c>
      <c r="H70" s="16">
        <v>100</v>
      </c>
      <c r="I70" s="16" t="s">
        <v>16</v>
      </c>
      <c r="J70" s="16" t="s">
        <v>29</v>
      </c>
      <c r="K70" s="16" t="s">
        <v>14</v>
      </c>
      <c r="L70" s="16" t="str">
        <f t="shared" si="33"/>
        <v>.</v>
      </c>
      <c r="M70" s="16" t="str">
        <f t="shared" si="34"/>
        <v>.</v>
      </c>
      <c r="N70" s="16" t="s">
        <v>14</v>
      </c>
      <c r="O70" s="16">
        <v>2.5</v>
      </c>
      <c r="P70" s="16">
        <v>2.3333333333333335</v>
      </c>
      <c r="Q70" s="16">
        <v>1.9444444444444444</v>
      </c>
      <c r="R70" s="16">
        <v>79.31675172413793</v>
      </c>
      <c r="S70" s="16">
        <f t="shared" si="35"/>
        <v>5334.0515534482756</v>
      </c>
      <c r="T70" s="16">
        <f t="shared" si="36"/>
        <v>44.29</v>
      </c>
      <c r="U70" s="16">
        <f t="shared" si="37"/>
        <v>109.39</v>
      </c>
      <c r="V70" s="16">
        <f t="shared" si="38"/>
        <v>0</v>
      </c>
      <c r="W70" s="16">
        <f t="shared" si="39"/>
        <v>0</v>
      </c>
      <c r="X70" s="16">
        <f t="shared" si="40"/>
        <v>0</v>
      </c>
      <c r="Y70" s="16">
        <f t="shared" si="41"/>
        <v>0</v>
      </c>
      <c r="Z70" s="16">
        <f t="shared" si="42"/>
        <v>0</v>
      </c>
      <c r="AA70" s="16">
        <f t="shared" si="43"/>
        <v>0</v>
      </c>
      <c r="AB70">
        <f t="shared" si="44"/>
        <v>50.845999999999997</v>
      </c>
      <c r="AC70">
        <f t="shared" si="45"/>
        <v>125.59</v>
      </c>
      <c r="AD70">
        <f t="shared" si="46"/>
        <v>234.98000000000002</v>
      </c>
      <c r="AE70">
        <f t="shared" si="47"/>
        <v>234.98000000000002</v>
      </c>
      <c r="AF70">
        <f t="shared" si="48"/>
        <v>234.98000000000002</v>
      </c>
      <c r="AG70">
        <f t="shared" si="49"/>
        <v>713.85076551724137</v>
      </c>
      <c r="AH70">
        <f t="shared" si="50"/>
        <v>951.80102068965516</v>
      </c>
      <c r="AI70">
        <f t="shared" si="51"/>
        <v>1189.751275862069</v>
      </c>
      <c r="AJ70">
        <f t="shared" si="52"/>
        <v>1760.237012637931</v>
      </c>
      <c r="AK70">
        <f t="shared" si="53"/>
        <v>2346.9826835172412</v>
      </c>
      <c r="AL70">
        <f t="shared" si="54"/>
        <v>2933.7283543965518</v>
      </c>
      <c r="AM70">
        <f t="shared" si="55"/>
        <v>1525.257012637931</v>
      </c>
      <c r="AN70">
        <f t="shared" si="56"/>
        <v>1525.257012637931</v>
      </c>
      <c r="AO70">
        <f t="shared" si="57"/>
        <v>1525.257012637931</v>
      </c>
      <c r="AP70">
        <f t="shared" si="58"/>
        <v>2112.0026835172412</v>
      </c>
      <c r="AQ70">
        <f t="shared" si="59"/>
        <v>2112.0026835172412</v>
      </c>
      <c r="AR70">
        <f t="shared" si="60"/>
        <v>2112.0026835172412</v>
      </c>
      <c r="AS70">
        <f t="shared" si="61"/>
        <v>2698.7483543965518</v>
      </c>
      <c r="AT70">
        <f t="shared" si="62"/>
        <v>2698.7483543965518</v>
      </c>
      <c r="AU70">
        <f t="shared" si="63"/>
        <v>2698.7483543965518</v>
      </c>
      <c r="BF70" t="str">
        <f t="shared" si="64"/>
        <v>Hancock 2020 1 Y 6 2 100 N Endura_R3 2.5 2.33333333333333 1.94444444444444 79.3167517241379 5334.05155344828 1525.25701263793 1525.25701263793 1525.25701263793 2112.00268351724 2112.00268351724 2112.00268351724 2698.74835439655 2698.74835439655 2698.74835439655</v>
      </c>
    </row>
    <row r="71" spans="1:58" x14ac:dyDescent="0.35">
      <c r="A71" s="16" t="s">
        <v>20</v>
      </c>
      <c r="B71" s="16">
        <v>2020</v>
      </c>
      <c r="C71" s="16">
        <v>1</v>
      </c>
      <c r="D71" s="16" t="s">
        <v>17</v>
      </c>
      <c r="E71" s="16">
        <v>610</v>
      </c>
      <c r="F71" s="16">
        <v>6</v>
      </c>
      <c r="G71" s="16">
        <v>13</v>
      </c>
      <c r="H71" s="16">
        <v>160</v>
      </c>
      <c r="I71" s="16" t="s">
        <v>17</v>
      </c>
      <c r="J71" s="16" t="s">
        <v>27</v>
      </c>
      <c r="K71" s="16">
        <v>150</v>
      </c>
      <c r="L71" s="16">
        <f t="shared" si="33"/>
        <v>326.08695652173913</v>
      </c>
      <c r="M71" s="16">
        <f t="shared" si="34"/>
        <v>366.10671936758894</v>
      </c>
      <c r="N71" s="16" t="s">
        <v>14</v>
      </c>
      <c r="O71" s="16">
        <v>23.478260869565219</v>
      </c>
      <c r="P71" s="16">
        <v>2.6363636363636362</v>
      </c>
      <c r="Q71" s="16">
        <v>20.632411067193676</v>
      </c>
      <c r="R71" s="16">
        <v>63.415933103448282</v>
      </c>
      <c r="S71" s="16">
        <f t="shared" si="35"/>
        <v>4264.7215012068973</v>
      </c>
      <c r="T71" s="16">
        <f t="shared" si="36"/>
        <v>70.86</v>
      </c>
      <c r="U71" s="16">
        <f t="shared" si="37"/>
        <v>175.02</v>
      </c>
      <c r="V71" s="16">
        <f t="shared" si="38"/>
        <v>61.956521739130437</v>
      </c>
      <c r="W71" s="16">
        <f t="shared" si="39"/>
        <v>89.673913043478265</v>
      </c>
      <c r="X71" s="16">
        <f t="shared" si="40"/>
        <v>117.39130434782608</v>
      </c>
      <c r="Y71" s="16">
        <f t="shared" si="41"/>
        <v>31.485177865612645</v>
      </c>
      <c r="Z71" s="16">
        <f t="shared" si="42"/>
        <v>45.763339920948617</v>
      </c>
      <c r="AA71" s="16">
        <f t="shared" si="43"/>
        <v>60.041501976284586</v>
      </c>
      <c r="AB71">
        <f t="shared" si="44"/>
        <v>0</v>
      </c>
      <c r="AC71">
        <f t="shared" si="45"/>
        <v>0</v>
      </c>
      <c r="AD71">
        <f t="shared" si="46"/>
        <v>206.50517786561267</v>
      </c>
      <c r="AE71">
        <f t="shared" si="47"/>
        <v>220.78333992094863</v>
      </c>
      <c r="AF71">
        <f t="shared" si="48"/>
        <v>235.0615019762846</v>
      </c>
      <c r="AG71">
        <f t="shared" si="49"/>
        <v>570.74339793103456</v>
      </c>
      <c r="AH71">
        <f t="shared" si="50"/>
        <v>760.99119724137938</v>
      </c>
      <c r="AI71">
        <f t="shared" si="51"/>
        <v>951.2389965517242</v>
      </c>
      <c r="AJ71">
        <f t="shared" si="52"/>
        <v>1407.3580953982762</v>
      </c>
      <c r="AK71">
        <f t="shared" si="53"/>
        <v>1876.4774605310349</v>
      </c>
      <c r="AL71">
        <f t="shared" si="54"/>
        <v>2345.5968256637939</v>
      </c>
      <c r="AM71">
        <f t="shared" si="55"/>
        <v>1200.8529175326635</v>
      </c>
      <c r="AN71">
        <f t="shared" si="56"/>
        <v>1186.5747554773275</v>
      </c>
      <c r="AO71">
        <f t="shared" si="57"/>
        <v>1172.2965934219915</v>
      </c>
      <c r="AP71">
        <f t="shared" si="58"/>
        <v>1669.9722826654222</v>
      </c>
      <c r="AQ71">
        <f t="shared" si="59"/>
        <v>1655.6941206100862</v>
      </c>
      <c r="AR71">
        <f t="shared" si="60"/>
        <v>1641.4159585547504</v>
      </c>
      <c r="AS71">
        <f t="shared" si="61"/>
        <v>2139.0916477981814</v>
      </c>
      <c r="AT71">
        <f t="shared" si="62"/>
        <v>2124.8134857428454</v>
      </c>
      <c r="AU71">
        <f t="shared" si="63"/>
        <v>2110.5353236875094</v>
      </c>
      <c r="BF71" t="str">
        <f t="shared" si="64"/>
        <v>Hancock 2020 1 Y 6 13 160 Y Non-Treated 23.4782608695652 2.63636363636364 20.6324110671937 63.4159331034483 4264.7215012069 1200.85291753266 1186.57475547733 1172.29659342199 1669.97228266542 1655.69412061009 1641.41595855475 2139.09164779818 2124.81348574285 2110.53532368751</v>
      </c>
    </row>
    <row r="72" spans="1:58" x14ac:dyDescent="0.35">
      <c r="A72" s="16" t="s">
        <v>20</v>
      </c>
      <c r="B72" s="16">
        <v>2020</v>
      </c>
      <c r="C72" s="16">
        <v>1</v>
      </c>
      <c r="D72" s="16" t="s">
        <v>17</v>
      </c>
      <c r="E72" s="16">
        <v>611</v>
      </c>
      <c r="F72" s="16">
        <v>6</v>
      </c>
      <c r="G72" s="16">
        <v>14</v>
      </c>
      <c r="H72" s="16">
        <v>160</v>
      </c>
      <c r="I72" s="16" t="s">
        <v>17</v>
      </c>
      <c r="J72" s="16" t="s">
        <v>29</v>
      </c>
      <c r="K72" s="16">
        <v>150</v>
      </c>
      <c r="L72" s="16">
        <f t="shared" si="33"/>
        <v>326.08695652173913</v>
      </c>
      <c r="M72" s="16">
        <f t="shared" si="34"/>
        <v>366.10671936758894</v>
      </c>
      <c r="N72" s="16" t="s">
        <v>14</v>
      </c>
      <c r="O72" s="16">
        <v>3.1872509960159361</v>
      </c>
      <c r="P72" s="16">
        <v>2.1428571428571428</v>
      </c>
      <c r="Q72" s="16">
        <v>2.2766078542970973</v>
      </c>
      <c r="R72" s="16">
        <v>63.043336551724146</v>
      </c>
      <c r="S72" s="16">
        <f t="shared" si="35"/>
        <v>4239.6643831034489</v>
      </c>
      <c r="T72" s="16">
        <f t="shared" si="36"/>
        <v>70.86</v>
      </c>
      <c r="U72" s="16">
        <f t="shared" si="37"/>
        <v>175.02</v>
      </c>
      <c r="V72" s="16">
        <f t="shared" si="38"/>
        <v>61.956521739130437</v>
      </c>
      <c r="W72" s="16">
        <f t="shared" si="39"/>
        <v>89.673913043478265</v>
      </c>
      <c r="X72" s="16">
        <f t="shared" si="40"/>
        <v>117.39130434782608</v>
      </c>
      <c r="Y72" s="16">
        <f t="shared" si="41"/>
        <v>31.485177865612645</v>
      </c>
      <c r="Z72" s="16">
        <f t="shared" si="42"/>
        <v>45.763339920948617</v>
      </c>
      <c r="AA72" s="16">
        <f t="shared" si="43"/>
        <v>60.041501976284586</v>
      </c>
      <c r="AB72">
        <f t="shared" si="44"/>
        <v>50.845999999999997</v>
      </c>
      <c r="AC72">
        <f t="shared" si="45"/>
        <v>125.59</v>
      </c>
      <c r="AD72">
        <f t="shared" si="46"/>
        <v>332.09517786561264</v>
      </c>
      <c r="AE72">
        <f t="shared" si="47"/>
        <v>346.37333992094864</v>
      </c>
      <c r="AF72">
        <f t="shared" si="48"/>
        <v>360.65150197628464</v>
      </c>
      <c r="AG72">
        <f t="shared" si="49"/>
        <v>567.39002896551733</v>
      </c>
      <c r="AH72">
        <f t="shared" si="50"/>
        <v>756.52003862068977</v>
      </c>
      <c r="AI72">
        <f t="shared" si="51"/>
        <v>945.65004827586222</v>
      </c>
      <c r="AJ72">
        <f t="shared" si="52"/>
        <v>1399.0892464241383</v>
      </c>
      <c r="AK72">
        <f t="shared" si="53"/>
        <v>1865.4523285655175</v>
      </c>
      <c r="AL72">
        <f t="shared" si="54"/>
        <v>2331.8154107068972</v>
      </c>
      <c r="AM72">
        <f t="shared" si="55"/>
        <v>1066.9940685585257</v>
      </c>
      <c r="AN72">
        <f t="shared" si="56"/>
        <v>1052.7159065031897</v>
      </c>
      <c r="AO72">
        <f t="shared" si="57"/>
        <v>1038.4377444478537</v>
      </c>
      <c r="AP72">
        <f t="shared" si="58"/>
        <v>1533.3571506999049</v>
      </c>
      <c r="AQ72">
        <f t="shared" si="59"/>
        <v>1519.0789886445689</v>
      </c>
      <c r="AR72">
        <f t="shared" si="60"/>
        <v>1504.8008265892329</v>
      </c>
      <c r="AS72">
        <f t="shared" si="61"/>
        <v>1999.7202328412845</v>
      </c>
      <c r="AT72">
        <f t="shared" si="62"/>
        <v>1985.4420707859485</v>
      </c>
      <c r="AU72">
        <f t="shared" si="63"/>
        <v>1971.1639087306125</v>
      </c>
      <c r="BF72" t="str">
        <f t="shared" si="64"/>
        <v>Hancock 2020 1 Y 6 14 160 Y Endura_R3 3.18725099601594 2.14285714285714 2.2766078542971 63.0433365517241 4239.66438310345 1066.99406855853 1052.71590650319 1038.43774444785 1533.3571506999 1519.07898864457 1504.80082658923 1999.72023284128 1985.44207078595 1971.16390873061</v>
      </c>
    </row>
    <row r="73" spans="1:58" x14ac:dyDescent="0.35">
      <c r="A73" s="16" t="s">
        <v>20</v>
      </c>
      <c r="B73" s="16">
        <v>2020</v>
      </c>
      <c r="C73" s="16">
        <v>1</v>
      </c>
      <c r="D73" s="16" t="s">
        <v>17</v>
      </c>
      <c r="E73" s="16">
        <v>612</v>
      </c>
      <c r="F73" s="16">
        <v>6</v>
      </c>
      <c r="G73" s="16">
        <v>12</v>
      </c>
      <c r="H73" s="16">
        <v>100</v>
      </c>
      <c r="I73" s="16" t="s">
        <v>17</v>
      </c>
      <c r="J73" s="16" t="s">
        <v>28</v>
      </c>
      <c r="K73" s="16">
        <v>150</v>
      </c>
      <c r="L73" s="16">
        <f t="shared" si="33"/>
        <v>326.08695652173913</v>
      </c>
      <c r="M73" s="16">
        <f t="shared" si="34"/>
        <v>366.10671936758894</v>
      </c>
      <c r="N73" s="16" t="s">
        <v>14</v>
      </c>
      <c r="O73" s="16">
        <v>11.585365853658537</v>
      </c>
      <c r="P73" s="16">
        <v>2.6</v>
      </c>
      <c r="Q73" s="16">
        <v>10.040650406504065</v>
      </c>
      <c r="R73" s="16">
        <v>70.942383448275862</v>
      </c>
      <c r="S73" s="16">
        <f t="shared" si="35"/>
        <v>4770.8752868965521</v>
      </c>
      <c r="T73" s="16">
        <f t="shared" si="36"/>
        <v>44.29</v>
      </c>
      <c r="U73" s="16">
        <f t="shared" si="37"/>
        <v>109.39</v>
      </c>
      <c r="V73" s="16">
        <f t="shared" si="38"/>
        <v>61.956521739130437</v>
      </c>
      <c r="W73" s="16">
        <f t="shared" si="39"/>
        <v>89.673913043478265</v>
      </c>
      <c r="X73" s="16">
        <f t="shared" si="40"/>
        <v>117.39130434782608</v>
      </c>
      <c r="Y73" s="16">
        <f t="shared" si="41"/>
        <v>31.485177865612645</v>
      </c>
      <c r="Z73" s="16">
        <f t="shared" si="42"/>
        <v>45.763339920948617</v>
      </c>
      <c r="AA73" s="16">
        <f t="shared" si="43"/>
        <v>60.041501976284586</v>
      </c>
      <c r="AB73">
        <f t="shared" si="44"/>
        <v>17.875</v>
      </c>
      <c r="AC73">
        <f t="shared" si="45"/>
        <v>44.15</v>
      </c>
      <c r="AD73">
        <f t="shared" si="46"/>
        <v>185.02517786561265</v>
      </c>
      <c r="AE73">
        <f t="shared" si="47"/>
        <v>199.30333992094862</v>
      </c>
      <c r="AF73">
        <f t="shared" si="48"/>
        <v>213.58150197628458</v>
      </c>
      <c r="AG73">
        <f t="shared" si="49"/>
        <v>638.4814510344828</v>
      </c>
      <c r="AH73">
        <f t="shared" si="50"/>
        <v>851.3086013793104</v>
      </c>
      <c r="AI73">
        <f t="shared" si="51"/>
        <v>1064.1357517241379</v>
      </c>
      <c r="AJ73">
        <f t="shared" si="52"/>
        <v>1574.3888446758622</v>
      </c>
      <c r="AK73">
        <f t="shared" si="53"/>
        <v>2099.1851262344831</v>
      </c>
      <c r="AL73">
        <f t="shared" si="54"/>
        <v>2623.9814077931037</v>
      </c>
      <c r="AM73">
        <f t="shared" si="55"/>
        <v>1389.3636668102495</v>
      </c>
      <c r="AN73">
        <f t="shared" si="56"/>
        <v>1375.0855047549135</v>
      </c>
      <c r="AO73">
        <f t="shared" si="57"/>
        <v>1360.8073426995775</v>
      </c>
      <c r="AP73">
        <f t="shared" si="58"/>
        <v>1914.1599483688703</v>
      </c>
      <c r="AQ73">
        <f t="shared" si="59"/>
        <v>1899.8817863135343</v>
      </c>
      <c r="AR73">
        <f t="shared" si="60"/>
        <v>1885.6036242581986</v>
      </c>
      <c r="AS73">
        <f t="shared" si="61"/>
        <v>2438.9562299274912</v>
      </c>
      <c r="AT73">
        <f t="shared" si="62"/>
        <v>2424.6780678721552</v>
      </c>
      <c r="AU73">
        <f t="shared" si="63"/>
        <v>2410.3999058168192</v>
      </c>
      <c r="BF73" t="str">
        <f t="shared" si="64"/>
        <v>Hancock 2020 1 Y 6 12 100 Y Cobra_V5 11.5853658536585 2.6 10.0406504065041 70.9423834482759 4770.87528689655 1389.36366681025 1375.08550475491 1360.80734269958 1914.15994836887 1899.88178631353 1885.6036242582 2438.95622992749 2424.67806787216 2410.39990581682</v>
      </c>
    </row>
    <row r="74" spans="1:58" x14ac:dyDescent="0.35">
      <c r="A74" s="16" t="s">
        <v>25</v>
      </c>
      <c r="B74" s="16">
        <v>2020</v>
      </c>
      <c r="C74" s="16">
        <v>2</v>
      </c>
      <c r="D74" s="16" t="s">
        <v>16</v>
      </c>
      <c r="E74" s="16">
        <v>101</v>
      </c>
      <c r="F74" s="16">
        <v>1</v>
      </c>
      <c r="G74" s="16">
        <v>11</v>
      </c>
      <c r="H74" s="16">
        <v>100</v>
      </c>
      <c r="I74" s="16" t="s">
        <v>17</v>
      </c>
      <c r="J74" s="16" t="s">
        <v>30</v>
      </c>
      <c r="K74" s="16">
        <v>110</v>
      </c>
      <c r="L74" s="16">
        <f t="shared" si="33"/>
        <v>239.13043478260869</v>
      </c>
      <c r="M74" s="16">
        <f t="shared" si="34"/>
        <v>268.47826086956519</v>
      </c>
      <c r="N74" s="16" t="s">
        <v>17</v>
      </c>
      <c r="O74" s="16">
        <v>0</v>
      </c>
      <c r="P74" s="16" t="s">
        <v>14</v>
      </c>
      <c r="Q74" s="16" t="s">
        <v>14</v>
      </c>
      <c r="R74" s="16">
        <v>77.08</v>
      </c>
      <c r="S74" s="16">
        <v>5183.7647939999997</v>
      </c>
      <c r="T74" s="16">
        <f t="shared" si="36"/>
        <v>44.29</v>
      </c>
      <c r="U74" s="16">
        <f t="shared" si="37"/>
        <v>109.39</v>
      </c>
      <c r="V74" s="16">
        <f t="shared" si="38"/>
        <v>45.434782608695649</v>
      </c>
      <c r="W74" s="16">
        <f t="shared" si="39"/>
        <v>65.760869565217391</v>
      </c>
      <c r="X74" s="16">
        <f t="shared" si="40"/>
        <v>86.086956521739125</v>
      </c>
      <c r="Y74" s="16">
        <f t="shared" si="41"/>
        <v>23.089130434782604</v>
      </c>
      <c r="Z74" s="16">
        <f t="shared" si="42"/>
        <v>33.559782608695649</v>
      </c>
      <c r="AA74" s="16">
        <f t="shared" si="43"/>
        <v>44.030434782608694</v>
      </c>
      <c r="AB74">
        <f t="shared" si="44"/>
        <v>50.845999999999997</v>
      </c>
      <c r="AC74">
        <f t="shared" si="45"/>
        <v>125.59</v>
      </c>
      <c r="AD74">
        <f t="shared" si="46"/>
        <v>258.06913043478261</v>
      </c>
      <c r="AE74">
        <f t="shared" si="47"/>
        <v>268.53978260869565</v>
      </c>
      <c r="AF74">
        <f t="shared" si="48"/>
        <v>279.01043478260874</v>
      </c>
      <c r="AG74">
        <f t="shared" si="49"/>
        <v>693.72</v>
      </c>
      <c r="AH74">
        <f t="shared" si="50"/>
        <v>924.96</v>
      </c>
      <c r="AI74">
        <f t="shared" si="51"/>
        <v>1156.2</v>
      </c>
      <c r="AJ74">
        <f t="shared" si="52"/>
        <v>1710.64238202</v>
      </c>
      <c r="AK74">
        <f t="shared" si="53"/>
        <v>2280.85650936</v>
      </c>
      <c r="AL74">
        <f t="shared" si="54"/>
        <v>2851.0706367000003</v>
      </c>
      <c r="AM74">
        <f t="shared" si="55"/>
        <v>1452.5732515852173</v>
      </c>
      <c r="AN74">
        <f t="shared" si="56"/>
        <v>1442.1025994113043</v>
      </c>
      <c r="AO74">
        <f t="shared" si="57"/>
        <v>1431.6319472373912</v>
      </c>
      <c r="AP74">
        <f t="shared" si="58"/>
        <v>2022.7873789252174</v>
      </c>
      <c r="AQ74">
        <f t="shared" si="59"/>
        <v>2012.3167267513045</v>
      </c>
      <c r="AR74">
        <f t="shared" si="60"/>
        <v>2001.8460745773914</v>
      </c>
      <c r="AS74">
        <f t="shared" si="61"/>
        <v>2593.0015062652178</v>
      </c>
      <c r="AT74">
        <f t="shared" si="62"/>
        <v>2582.5308540913047</v>
      </c>
      <c r="AU74">
        <f t="shared" si="63"/>
        <v>2572.0602019173916</v>
      </c>
      <c r="BF74" t="str">
        <f t="shared" si="64"/>
        <v>IN 2020 2 N 1 11 100 Y Endura_Sporecaster 0 . . 77.08 5183.764794 1452.57325158522 1442.1025994113 1431.63194723739 2022.78737892522 2012.3167267513 2001.84607457739 2593.00150626522 2582.5308540913 2572.06020191739</v>
      </c>
    </row>
    <row r="75" spans="1:58" x14ac:dyDescent="0.35">
      <c r="A75" s="16" t="s">
        <v>25</v>
      </c>
      <c r="B75" s="16">
        <v>2020</v>
      </c>
      <c r="C75" s="16">
        <v>2</v>
      </c>
      <c r="D75" s="16" t="s">
        <v>16</v>
      </c>
      <c r="E75" s="16">
        <v>102</v>
      </c>
      <c r="F75" s="16">
        <v>1</v>
      </c>
      <c r="G75" s="16">
        <v>8</v>
      </c>
      <c r="H75" s="16">
        <v>160</v>
      </c>
      <c r="I75" s="16" t="s">
        <v>16</v>
      </c>
      <c r="J75" s="16" t="s">
        <v>28</v>
      </c>
      <c r="K75" s="16" t="s">
        <v>14</v>
      </c>
      <c r="L75" s="16" t="str">
        <f t="shared" si="33"/>
        <v>.</v>
      </c>
      <c r="M75" s="16" t="str">
        <f t="shared" si="34"/>
        <v>.</v>
      </c>
      <c r="N75" s="16" t="s">
        <v>14</v>
      </c>
      <c r="O75" s="16">
        <v>0</v>
      </c>
      <c r="P75" s="16" t="s">
        <v>14</v>
      </c>
      <c r="Q75" s="16" t="s">
        <v>14</v>
      </c>
      <c r="R75" s="16">
        <v>79.02</v>
      </c>
      <c r="S75" s="16">
        <v>5313.8616760000004</v>
      </c>
      <c r="T75" s="16">
        <f t="shared" si="36"/>
        <v>70.86</v>
      </c>
      <c r="U75" s="16">
        <f t="shared" si="37"/>
        <v>175.02</v>
      </c>
      <c r="V75" s="16">
        <f t="shared" si="38"/>
        <v>0</v>
      </c>
      <c r="W75" s="16">
        <f t="shared" si="39"/>
        <v>0</v>
      </c>
      <c r="X75" s="16">
        <f t="shared" si="40"/>
        <v>0</v>
      </c>
      <c r="Y75" s="16">
        <f t="shared" si="41"/>
        <v>0</v>
      </c>
      <c r="Z75" s="16">
        <f t="shared" si="42"/>
        <v>0</v>
      </c>
      <c r="AA75" s="16">
        <f t="shared" si="43"/>
        <v>0</v>
      </c>
      <c r="AB75">
        <f t="shared" si="44"/>
        <v>17.875</v>
      </c>
      <c r="AC75">
        <f t="shared" si="45"/>
        <v>44.15</v>
      </c>
      <c r="AD75">
        <f t="shared" si="46"/>
        <v>219.17000000000002</v>
      </c>
      <c r="AE75">
        <f t="shared" si="47"/>
        <v>219.17000000000002</v>
      </c>
      <c r="AF75">
        <f t="shared" si="48"/>
        <v>219.17000000000002</v>
      </c>
      <c r="AG75">
        <f t="shared" si="49"/>
        <v>711.18</v>
      </c>
      <c r="AH75">
        <f t="shared" si="50"/>
        <v>948.24</v>
      </c>
      <c r="AI75">
        <f t="shared" si="51"/>
        <v>1185.3</v>
      </c>
      <c r="AJ75">
        <f t="shared" si="52"/>
        <v>1753.5743530800003</v>
      </c>
      <c r="AK75">
        <f t="shared" si="53"/>
        <v>2338.09913744</v>
      </c>
      <c r="AL75">
        <f t="shared" si="54"/>
        <v>2922.6239218000005</v>
      </c>
      <c r="AM75">
        <f t="shared" si="55"/>
        <v>1534.4043530800002</v>
      </c>
      <c r="AN75">
        <f t="shared" si="56"/>
        <v>1534.4043530800002</v>
      </c>
      <c r="AO75">
        <f t="shared" si="57"/>
        <v>1534.4043530800002</v>
      </c>
      <c r="AP75">
        <f t="shared" si="58"/>
        <v>2118.92913744</v>
      </c>
      <c r="AQ75">
        <f t="shared" si="59"/>
        <v>2118.92913744</v>
      </c>
      <c r="AR75">
        <f t="shared" si="60"/>
        <v>2118.92913744</v>
      </c>
      <c r="AS75">
        <f t="shared" si="61"/>
        <v>2703.4539218000004</v>
      </c>
      <c r="AT75">
        <f t="shared" si="62"/>
        <v>2703.4539218000004</v>
      </c>
      <c r="AU75">
        <f t="shared" si="63"/>
        <v>2703.4539218000004</v>
      </c>
      <c r="BF75" t="str">
        <f t="shared" si="64"/>
        <v>IN 2020 2 N 1 8 160 N Cobra_V5 0 . . 79.02 5313.861676 1534.40435308 1534.40435308 1534.40435308 2118.92913744 2118.92913744 2118.92913744 2703.4539218 2703.4539218 2703.4539218</v>
      </c>
    </row>
    <row r="76" spans="1:58" x14ac:dyDescent="0.35">
      <c r="A76" s="16" t="s">
        <v>25</v>
      </c>
      <c r="B76" s="16">
        <v>2020</v>
      </c>
      <c r="C76" s="16">
        <v>2</v>
      </c>
      <c r="D76" s="16" t="s">
        <v>16</v>
      </c>
      <c r="E76" s="16">
        <v>103</v>
      </c>
      <c r="F76" s="16">
        <v>1</v>
      </c>
      <c r="G76" s="16">
        <v>1</v>
      </c>
      <c r="H76" s="16">
        <v>100</v>
      </c>
      <c r="I76" s="16" t="s">
        <v>16</v>
      </c>
      <c r="J76" s="16" t="s">
        <v>27</v>
      </c>
      <c r="K76" s="16" t="s">
        <v>14</v>
      </c>
      <c r="L76" s="16" t="str">
        <f t="shared" si="33"/>
        <v>.</v>
      </c>
      <c r="M76" s="16" t="str">
        <f t="shared" si="34"/>
        <v>.</v>
      </c>
      <c r="N76" s="16" t="s">
        <v>14</v>
      </c>
      <c r="O76" s="16">
        <v>0</v>
      </c>
      <c r="P76" s="16" t="s">
        <v>14</v>
      </c>
      <c r="Q76" s="16" t="s">
        <v>14</v>
      </c>
      <c r="R76" s="16">
        <v>71.44</v>
      </c>
      <c r="S76" s="16">
        <v>4804.2749739999999</v>
      </c>
      <c r="T76" s="16">
        <f t="shared" si="36"/>
        <v>44.29</v>
      </c>
      <c r="U76" s="16">
        <f t="shared" si="37"/>
        <v>109.39</v>
      </c>
      <c r="V76" s="16">
        <f t="shared" si="38"/>
        <v>0</v>
      </c>
      <c r="W76" s="16">
        <f t="shared" si="39"/>
        <v>0</v>
      </c>
      <c r="X76" s="16">
        <f t="shared" si="40"/>
        <v>0</v>
      </c>
      <c r="Y76" s="16">
        <f t="shared" si="41"/>
        <v>0</v>
      </c>
      <c r="Z76" s="16">
        <f t="shared" si="42"/>
        <v>0</v>
      </c>
      <c r="AA76" s="16">
        <f t="shared" si="43"/>
        <v>0</v>
      </c>
      <c r="AB76">
        <f t="shared" si="44"/>
        <v>0</v>
      </c>
      <c r="AC76">
        <f t="shared" si="45"/>
        <v>0</v>
      </c>
      <c r="AD76">
        <f t="shared" si="46"/>
        <v>109.39</v>
      </c>
      <c r="AE76">
        <f t="shared" si="47"/>
        <v>109.39</v>
      </c>
      <c r="AF76">
        <f t="shared" si="48"/>
        <v>109.39</v>
      </c>
      <c r="AG76">
        <f t="shared" si="49"/>
        <v>642.96</v>
      </c>
      <c r="AH76">
        <f t="shared" si="50"/>
        <v>857.28</v>
      </c>
      <c r="AI76">
        <f t="shared" si="51"/>
        <v>1071.5999999999999</v>
      </c>
      <c r="AJ76">
        <f t="shared" si="52"/>
        <v>1585.41074142</v>
      </c>
      <c r="AK76">
        <f t="shared" si="53"/>
        <v>2113.8809885599999</v>
      </c>
      <c r="AL76">
        <f t="shared" si="54"/>
        <v>2642.3512357</v>
      </c>
      <c r="AM76">
        <f t="shared" si="55"/>
        <v>1476.0207414199999</v>
      </c>
      <c r="AN76">
        <f t="shared" si="56"/>
        <v>1476.0207414199999</v>
      </c>
      <c r="AO76">
        <f t="shared" si="57"/>
        <v>1476.0207414199999</v>
      </c>
      <c r="AP76">
        <f t="shared" si="58"/>
        <v>2004.4909885599998</v>
      </c>
      <c r="AQ76">
        <f t="shared" si="59"/>
        <v>2004.4909885599998</v>
      </c>
      <c r="AR76">
        <f t="shared" si="60"/>
        <v>2004.4909885599998</v>
      </c>
      <c r="AS76">
        <f t="shared" si="61"/>
        <v>2532.9612357000001</v>
      </c>
      <c r="AT76">
        <f t="shared" si="62"/>
        <v>2532.9612357000001</v>
      </c>
      <c r="AU76">
        <f t="shared" si="63"/>
        <v>2532.9612357000001</v>
      </c>
      <c r="BF76" t="str">
        <f t="shared" si="64"/>
        <v>IN 2020 2 N 1 1 100 N Non-Treated 0 . . 71.44 4804.274974 1476.02074142 1476.02074142 1476.02074142 2004.49098856 2004.49098856 2004.49098856 2532.9612357 2532.9612357 2532.9612357</v>
      </c>
    </row>
    <row r="77" spans="1:58" x14ac:dyDescent="0.35">
      <c r="A77" s="16" t="s">
        <v>25</v>
      </c>
      <c r="B77" s="16">
        <v>2020</v>
      </c>
      <c r="C77" s="16">
        <v>2</v>
      </c>
      <c r="D77" s="16" t="s">
        <v>16</v>
      </c>
      <c r="E77" s="16">
        <v>104</v>
      </c>
      <c r="F77" s="16">
        <v>1</v>
      </c>
      <c r="G77" s="16">
        <v>15</v>
      </c>
      <c r="H77" s="16">
        <v>160</v>
      </c>
      <c r="I77" s="16" t="s">
        <v>17</v>
      </c>
      <c r="J77" s="16" t="s">
        <v>30</v>
      </c>
      <c r="K77" s="16">
        <v>110</v>
      </c>
      <c r="L77" s="16">
        <f t="shared" si="33"/>
        <v>239.13043478260869</v>
      </c>
      <c r="M77" s="16">
        <f t="shared" si="34"/>
        <v>268.47826086956519</v>
      </c>
      <c r="N77" s="16" t="s">
        <v>17</v>
      </c>
      <c r="O77" s="16">
        <v>0</v>
      </c>
      <c r="P77" s="16" t="s">
        <v>14</v>
      </c>
      <c r="Q77" s="16" t="s">
        <v>14</v>
      </c>
      <c r="R77" s="16">
        <v>74.78</v>
      </c>
      <c r="S77" s="16">
        <v>5029.0945689999999</v>
      </c>
      <c r="T77" s="16">
        <f t="shared" si="36"/>
        <v>70.86</v>
      </c>
      <c r="U77" s="16">
        <f t="shared" si="37"/>
        <v>175.02</v>
      </c>
      <c r="V77" s="16">
        <f t="shared" si="38"/>
        <v>45.434782608695649</v>
      </c>
      <c r="W77" s="16">
        <f t="shared" si="39"/>
        <v>65.760869565217391</v>
      </c>
      <c r="X77" s="16">
        <f t="shared" si="40"/>
        <v>86.086956521739125</v>
      </c>
      <c r="Y77" s="16">
        <f t="shared" si="41"/>
        <v>23.089130434782604</v>
      </c>
      <c r="Z77" s="16">
        <f t="shared" si="42"/>
        <v>33.559782608695649</v>
      </c>
      <c r="AA77" s="16">
        <f t="shared" si="43"/>
        <v>44.030434782608694</v>
      </c>
      <c r="AB77">
        <f t="shared" si="44"/>
        <v>50.845999999999997</v>
      </c>
      <c r="AC77">
        <f t="shared" si="45"/>
        <v>125.59</v>
      </c>
      <c r="AD77">
        <f t="shared" si="46"/>
        <v>323.69913043478266</v>
      </c>
      <c r="AE77">
        <f t="shared" si="47"/>
        <v>334.16978260869564</v>
      </c>
      <c r="AF77">
        <f t="shared" si="48"/>
        <v>344.64043478260874</v>
      </c>
      <c r="AG77">
        <f t="shared" si="49"/>
        <v>673.02</v>
      </c>
      <c r="AH77">
        <f t="shared" si="50"/>
        <v>897.36</v>
      </c>
      <c r="AI77">
        <f t="shared" si="51"/>
        <v>1121.7</v>
      </c>
      <c r="AJ77">
        <f t="shared" si="52"/>
        <v>1659.60120777</v>
      </c>
      <c r="AK77">
        <f t="shared" si="53"/>
        <v>2212.8016103599998</v>
      </c>
      <c r="AL77">
        <f t="shared" si="54"/>
        <v>2766.0020129500003</v>
      </c>
      <c r="AM77">
        <f t="shared" si="55"/>
        <v>1335.9020773352172</v>
      </c>
      <c r="AN77">
        <f t="shared" si="56"/>
        <v>1325.4314251613043</v>
      </c>
      <c r="AO77">
        <f t="shared" si="57"/>
        <v>1314.9607729873912</v>
      </c>
      <c r="AP77">
        <f t="shared" si="58"/>
        <v>1889.1024799252173</v>
      </c>
      <c r="AQ77">
        <f t="shared" si="59"/>
        <v>1878.6318277513042</v>
      </c>
      <c r="AR77">
        <f t="shared" si="60"/>
        <v>1868.1611755773911</v>
      </c>
      <c r="AS77">
        <f t="shared" si="61"/>
        <v>2442.3028825152178</v>
      </c>
      <c r="AT77">
        <f t="shared" si="62"/>
        <v>2431.8322303413047</v>
      </c>
      <c r="AU77">
        <f t="shared" si="63"/>
        <v>2421.3615781673916</v>
      </c>
      <c r="BF77" t="str">
        <f t="shared" si="64"/>
        <v>IN 2020 2 N 1 15 160 Y Endura_Sporecaster 0 . . 74.78 5029.094569 1335.90207733522 1325.4314251613 1314.96077298739 1889.10247992522 1878.6318277513 1868.16117557739 2442.30288251522 2431.8322303413 2421.36157816739</v>
      </c>
    </row>
    <row r="78" spans="1:58" x14ac:dyDescent="0.35">
      <c r="A78" s="16" t="s">
        <v>25</v>
      </c>
      <c r="B78" s="16">
        <v>2020</v>
      </c>
      <c r="C78" s="16">
        <v>2</v>
      </c>
      <c r="D78" s="16" t="s">
        <v>16</v>
      </c>
      <c r="E78" s="16">
        <v>105</v>
      </c>
      <c r="F78" s="16">
        <v>1</v>
      </c>
      <c r="G78" s="16">
        <v>9</v>
      </c>
      <c r="H78" s="16">
        <v>100</v>
      </c>
      <c r="I78" s="16" t="s">
        <v>17</v>
      </c>
      <c r="J78" s="16" t="s">
        <v>27</v>
      </c>
      <c r="K78" s="16">
        <v>110</v>
      </c>
      <c r="L78" s="16">
        <f t="shared" si="33"/>
        <v>239.13043478260869</v>
      </c>
      <c r="M78" s="16">
        <f t="shared" si="34"/>
        <v>268.47826086956519</v>
      </c>
      <c r="N78" s="16" t="s">
        <v>14</v>
      </c>
      <c r="O78" s="16">
        <v>0</v>
      </c>
      <c r="P78" s="16" t="s">
        <v>14</v>
      </c>
      <c r="Q78" s="16" t="s">
        <v>14</v>
      </c>
      <c r="R78" s="16">
        <v>73.959999999999994</v>
      </c>
      <c r="S78" s="16">
        <v>4973.6124399999999</v>
      </c>
      <c r="T78" s="16">
        <f t="shared" si="36"/>
        <v>44.29</v>
      </c>
      <c r="U78" s="16">
        <f t="shared" si="37"/>
        <v>109.39</v>
      </c>
      <c r="V78" s="16">
        <f t="shared" si="38"/>
        <v>45.434782608695649</v>
      </c>
      <c r="W78" s="16">
        <f t="shared" si="39"/>
        <v>65.760869565217391</v>
      </c>
      <c r="X78" s="16">
        <f t="shared" si="40"/>
        <v>86.086956521739125</v>
      </c>
      <c r="Y78" s="16">
        <f t="shared" si="41"/>
        <v>23.089130434782604</v>
      </c>
      <c r="Z78" s="16">
        <f t="shared" si="42"/>
        <v>33.559782608695649</v>
      </c>
      <c r="AA78" s="16">
        <f t="shared" si="43"/>
        <v>44.030434782608694</v>
      </c>
      <c r="AB78">
        <f t="shared" si="44"/>
        <v>0</v>
      </c>
      <c r="AC78">
        <f t="shared" si="45"/>
        <v>0</v>
      </c>
      <c r="AD78">
        <f t="shared" si="46"/>
        <v>132.4791304347826</v>
      </c>
      <c r="AE78">
        <f t="shared" si="47"/>
        <v>142.94978260869564</v>
      </c>
      <c r="AF78">
        <f t="shared" si="48"/>
        <v>153.42043478260871</v>
      </c>
      <c r="AG78">
        <f t="shared" si="49"/>
        <v>665.64</v>
      </c>
      <c r="AH78">
        <f t="shared" si="50"/>
        <v>887.52</v>
      </c>
      <c r="AI78">
        <f t="shared" si="51"/>
        <v>1109.3999999999999</v>
      </c>
      <c r="AJ78">
        <f t="shared" si="52"/>
        <v>1641.2921052000002</v>
      </c>
      <c r="AK78">
        <f t="shared" si="53"/>
        <v>2188.3894735999997</v>
      </c>
      <c r="AL78">
        <f t="shared" si="54"/>
        <v>2735.4868420000003</v>
      </c>
      <c r="AM78">
        <f t="shared" si="55"/>
        <v>1508.8129747652176</v>
      </c>
      <c r="AN78">
        <f t="shared" si="56"/>
        <v>1498.3423225913045</v>
      </c>
      <c r="AO78">
        <f t="shared" si="57"/>
        <v>1487.8716704173914</v>
      </c>
      <c r="AP78">
        <f t="shared" si="58"/>
        <v>2055.910343165217</v>
      </c>
      <c r="AQ78">
        <f t="shared" si="59"/>
        <v>2045.4396909913041</v>
      </c>
      <c r="AR78">
        <f t="shared" si="60"/>
        <v>2034.969038817391</v>
      </c>
      <c r="AS78">
        <f t="shared" si="61"/>
        <v>2603.0077115652175</v>
      </c>
      <c r="AT78">
        <f t="shared" si="62"/>
        <v>2592.5370593913044</v>
      </c>
      <c r="AU78">
        <f t="shared" si="63"/>
        <v>2582.0664072173913</v>
      </c>
      <c r="BF78" t="str">
        <f t="shared" si="64"/>
        <v>IN 2020 2 N 1 9 100 Y Non-Treated 0 . . 73.96 4973.61244 1508.81297476522 1498.3423225913 1487.87167041739 2055.91034316522 2045.4396909913 2034.96903881739 2603.00771156522 2592.5370593913 2582.06640721739</v>
      </c>
    </row>
    <row r="79" spans="1:58" x14ac:dyDescent="0.35">
      <c r="A79" s="16" t="s">
        <v>25</v>
      </c>
      <c r="B79" s="16">
        <v>2020</v>
      </c>
      <c r="C79" s="16">
        <v>2</v>
      </c>
      <c r="D79" s="16" t="s">
        <v>16</v>
      </c>
      <c r="E79" s="16">
        <v>106</v>
      </c>
      <c r="F79" s="16">
        <v>1</v>
      </c>
      <c r="G79" s="16">
        <v>7</v>
      </c>
      <c r="H79" s="16">
        <v>160</v>
      </c>
      <c r="I79" s="16" t="s">
        <v>16</v>
      </c>
      <c r="J79" s="16" t="s">
        <v>30</v>
      </c>
      <c r="K79" s="16" t="s">
        <v>14</v>
      </c>
      <c r="L79" s="16" t="str">
        <f t="shared" si="33"/>
        <v>.</v>
      </c>
      <c r="M79" s="16" t="str">
        <f t="shared" si="34"/>
        <v>.</v>
      </c>
      <c r="N79" s="16" t="s">
        <v>17</v>
      </c>
      <c r="O79" s="16">
        <v>0</v>
      </c>
      <c r="P79" s="16" t="s">
        <v>14</v>
      </c>
      <c r="Q79" s="16" t="s">
        <v>14</v>
      </c>
      <c r="R79" s="16">
        <v>73.52</v>
      </c>
      <c r="S79" s="16">
        <v>4944.2467399999996</v>
      </c>
      <c r="T79" s="16">
        <f t="shared" si="36"/>
        <v>70.86</v>
      </c>
      <c r="U79" s="16">
        <f t="shared" si="37"/>
        <v>175.02</v>
      </c>
      <c r="V79" s="16">
        <f t="shared" si="38"/>
        <v>0</v>
      </c>
      <c r="W79" s="16">
        <f t="shared" si="39"/>
        <v>0</v>
      </c>
      <c r="X79" s="16">
        <f t="shared" si="40"/>
        <v>0</v>
      </c>
      <c r="Y79" s="16">
        <f t="shared" si="41"/>
        <v>0</v>
      </c>
      <c r="Z79" s="16">
        <f t="shared" si="42"/>
        <v>0</v>
      </c>
      <c r="AA79" s="16">
        <f t="shared" si="43"/>
        <v>0</v>
      </c>
      <c r="AB79">
        <f t="shared" si="44"/>
        <v>50.845999999999997</v>
      </c>
      <c r="AC79">
        <f t="shared" si="45"/>
        <v>125.59</v>
      </c>
      <c r="AD79">
        <f t="shared" si="46"/>
        <v>300.61</v>
      </c>
      <c r="AE79">
        <f t="shared" si="47"/>
        <v>300.61</v>
      </c>
      <c r="AF79">
        <f t="shared" si="48"/>
        <v>300.61</v>
      </c>
      <c r="AG79">
        <f t="shared" si="49"/>
        <v>661.68</v>
      </c>
      <c r="AH79">
        <f t="shared" si="50"/>
        <v>882.24</v>
      </c>
      <c r="AI79">
        <f t="shared" si="51"/>
        <v>1102.8</v>
      </c>
      <c r="AJ79">
        <f t="shared" si="52"/>
        <v>1631.6014241999999</v>
      </c>
      <c r="AK79">
        <f t="shared" si="53"/>
        <v>2175.4685655999997</v>
      </c>
      <c r="AL79">
        <f t="shared" si="54"/>
        <v>2719.3357070000002</v>
      </c>
      <c r="AM79">
        <f t="shared" si="55"/>
        <v>1330.9914242</v>
      </c>
      <c r="AN79">
        <f t="shared" si="56"/>
        <v>1330.9914242</v>
      </c>
      <c r="AO79">
        <f t="shared" si="57"/>
        <v>1330.9914242</v>
      </c>
      <c r="AP79">
        <f t="shared" si="58"/>
        <v>1874.8585655999996</v>
      </c>
      <c r="AQ79">
        <f t="shared" si="59"/>
        <v>1874.8585655999996</v>
      </c>
      <c r="AR79">
        <f t="shared" si="60"/>
        <v>1874.8585655999996</v>
      </c>
      <c r="AS79">
        <f t="shared" si="61"/>
        <v>2418.7257070000001</v>
      </c>
      <c r="AT79">
        <f t="shared" si="62"/>
        <v>2418.7257070000001</v>
      </c>
      <c r="AU79">
        <f t="shared" si="63"/>
        <v>2418.7257070000001</v>
      </c>
      <c r="BF79" t="str">
        <f t="shared" si="64"/>
        <v>IN 2020 2 N 1 7 160 N Endura_Sporecaster 0 . . 73.52 4944.24674 1330.9914242 1330.9914242 1330.9914242 1874.8585656 1874.8585656 1874.8585656 2418.725707 2418.725707 2418.725707</v>
      </c>
    </row>
    <row r="80" spans="1:58" x14ac:dyDescent="0.35">
      <c r="A80" s="16" t="s">
        <v>25</v>
      </c>
      <c r="B80" s="16">
        <v>2020</v>
      </c>
      <c r="C80" s="16">
        <v>2</v>
      </c>
      <c r="D80" s="16" t="s">
        <v>16</v>
      </c>
      <c r="E80" s="16">
        <v>107</v>
      </c>
      <c r="F80" s="16">
        <v>1</v>
      </c>
      <c r="G80" s="16">
        <v>12</v>
      </c>
      <c r="H80" s="16">
        <v>100</v>
      </c>
      <c r="I80" s="16" t="s">
        <v>17</v>
      </c>
      <c r="J80" s="16" t="s">
        <v>28</v>
      </c>
      <c r="K80" s="16">
        <v>110</v>
      </c>
      <c r="L80" s="16">
        <f t="shared" si="33"/>
        <v>239.13043478260869</v>
      </c>
      <c r="M80" s="16">
        <f t="shared" si="34"/>
        <v>268.47826086956519</v>
      </c>
      <c r="N80" s="16" t="s">
        <v>14</v>
      </c>
      <c r="O80" s="16">
        <v>3.3</v>
      </c>
      <c r="P80" s="16" t="s">
        <v>14</v>
      </c>
      <c r="Q80" s="16" t="s">
        <v>14</v>
      </c>
      <c r="R80" s="16">
        <v>71.930000000000007</v>
      </c>
      <c r="S80" s="16">
        <v>4837.5668409999998</v>
      </c>
      <c r="T80" s="16">
        <f t="shared" si="36"/>
        <v>44.29</v>
      </c>
      <c r="U80" s="16">
        <f t="shared" si="37"/>
        <v>109.39</v>
      </c>
      <c r="V80" s="16">
        <f t="shared" si="38"/>
        <v>45.434782608695649</v>
      </c>
      <c r="W80" s="16">
        <f t="shared" si="39"/>
        <v>65.760869565217391</v>
      </c>
      <c r="X80" s="16">
        <f t="shared" si="40"/>
        <v>86.086956521739125</v>
      </c>
      <c r="Y80" s="16">
        <f t="shared" si="41"/>
        <v>23.089130434782604</v>
      </c>
      <c r="Z80" s="16">
        <f t="shared" si="42"/>
        <v>33.559782608695649</v>
      </c>
      <c r="AA80" s="16">
        <f t="shared" si="43"/>
        <v>44.030434782608694</v>
      </c>
      <c r="AB80">
        <f t="shared" si="44"/>
        <v>17.875</v>
      </c>
      <c r="AC80">
        <f t="shared" si="45"/>
        <v>44.15</v>
      </c>
      <c r="AD80">
        <f t="shared" si="46"/>
        <v>176.62913043478261</v>
      </c>
      <c r="AE80">
        <f t="shared" si="47"/>
        <v>187.09978260869565</v>
      </c>
      <c r="AF80">
        <f t="shared" si="48"/>
        <v>197.57043478260871</v>
      </c>
      <c r="AG80">
        <f t="shared" si="49"/>
        <v>647.37000000000012</v>
      </c>
      <c r="AH80">
        <f t="shared" si="50"/>
        <v>863.16000000000008</v>
      </c>
      <c r="AI80">
        <f t="shared" si="51"/>
        <v>1078.95</v>
      </c>
      <c r="AJ80">
        <f t="shared" si="52"/>
        <v>1596.39705753</v>
      </c>
      <c r="AK80">
        <f t="shared" si="53"/>
        <v>2128.5294100400001</v>
      </c>
      <c r="AL80">
        <f t="shared" si="54"/>
        <v>2660.6617625500003</v>
      </c>
      <c r="AM80">
        <f t="shared" si="55"/>
        <v>1419.7679270952174</v>
      </c>
      <c r="AN80">
        <f t="shared" si="56"/>
        <v>1409.2972749213043</v>
      </c>
      <c r="AO80">
        <f t="shared" si="57"/>
        <v>1398.8266227473912</v>
      </c>
      <c r="AP80">
        <f t="shared" si="58"/>
        <v>1951.9002796052175</v>
      </c>
      <c r="AQ80">
        <f t="shared" si="59"/>
        <v>1941.4296274313044</v>
      </c>
      <c r="AR80">
        <f t="shared" si="60"/>
        <v>1930.9589752573913</v>
      </c>
      <c r="AS80">
        <f t="shared" si="61"/>
        <v>2484.0326321152179</v>
      </c>
      <c r="AT80">
        <f t="shared" si="62"/>
        <v>2473.5619799413048</v>
      </c>
      <c r="AU80">
        <f t="shared" si="63"/>
        <v>2463.0913277673917</v>
      </c>
      <c r="BF80" t="str">
        <f t="shared" si="64"/>
        <v>IN 2020 2 N 1 12 100 Y Cobra_V5 3.3 . . 71.93 4837.566841 1419.76792709522 1409.2972749213 1398.82662274739 1951.90027960522 1941.4296274313 1930.95897525739 2484.03263211522 2473.5619799413 2463.09132776739</v>
      </c>
    </row>
    <row r="81" spans="1:58" x14ac:dyDescent="0.35">
      <c r="A81" s="16" t="s">
        <v>25</v>
      </c>
      <c r="B81" s="16">
        <v>2020</v>
      </c>
      <c r="C81" s="16">
        <v>2</v>
      </c>
      <c r="D81" s="16" t="s">
        <v>16</v>
      </c>
      <c r="E81" s="16">
        <v>108</v>
      </c>
      <c r="F81" s="16">
        <v>1</v>
      </c>
      <c r="G81" s="16">
        <v>14</v>
      </c>
      <c r="H81" s="16">
        <v>160</v>
      </c>
      <c r="I81" s="16" t="s">
        <v>17</v>
      </c>
      <c r="J81" s="16" t="s">
        <v>29</v>
      </c>
      <c r="K81" s="16">
        <v>110</v>
      </c>
      <c r="L81" s="16">
        <f t="shared" si="33"/>
        <v>239.13043478260869</v>
      </c>
      <c r="M81" s="16">
        <f t="shared" si="34"/>
        <v>268.47826086956519</v>
      </c>
      <c r="N81" s="16" t="s">
        <v>14</v>
      </c>
      <c r="O81" s="16">
        <v>0</v>
      </c>
      <c r="P81" s="16" t="s">
        <v>14</v>
      </c>
      <c r="Q81" s="16" t="s">
        <v>14</v>
      </c>
      <c r="R81" s="16">
        <v>76.02</v>
      </c>
      <c r="S81" s="16">
        <v>5112.596372</v>
      </c>
      <c r="T81" s="16">
        <f t="shared" si="36"/>
        <v>70.86</v>
      </c>
      <c r="U81" s="16">
        <f t="shared" si="37"/>
        <v>175.02</v>
      </c>
      <c r="V81" s="16">
        <f t="shared" si="38"/>
        <v>45.434782608695649</v>
      </c>
      <c r="W81" s="16">
        <f t="shared" si="39"/>
        <v>65.760869565217391</v>
      </c>
      <c r="X81" s="16">
        <f t="shared" si="40"/>
        <v>86.086956521739125</v>
      </c>
      <c r="Y81" s="16">
        <f t="shared" si="41"/>
        <v>23.089130434782604</v>
      </c>
      <c r="Z81" s="16">
        <f t="shared" si="42"/>
        <v>33.559782608695649</v>
      </c>
      <c r="AA81" s="16">
        <f t="shared" si="43"/>
        <v>44.030434782608694</v>
      </c>
      <c r="AB81">
        <f t="shared" si="44"/>
        <v>50.845999999999997</v>
      </c>
      <c r="AC81">
        <f t="shared" si="45"/>
        <v>125.59</v>
      </c>
      <c r="AD81">
        <f t="shared" si="46"/>
        <v>323.69913043478266</v>
      </c>
      <c r="AE81">
        <f t="shared" si="47"/>
        <v>334.16978260869564</v>
      </c>
      <c r="AF81">
        <f t="shared" si="48"/>
        <v>344.64043478260874</v>
      </c>
      <c r="AG81">
        <f t="shared" si="49"/>
        <v>684.18</v>
      </c>
      <c r="AH81">
        <f t="shared" si="50"/>
        <v>912.24</v>
      </c>
      <c r="AI81">
        <f t="shared" si="51"/>
        <v>1140.3</v>
      </c>
      <c r="AJ81">
        <f t="shared" si="52"/>
        <v>1687.1568027600001</v>
      </c>
      <c r="AK81">
        <f t="shared" si="53"/>
        <v>2249.54240368</v>
      </c>
      <c r="AL81">
        <f t="shared" si="54"/>
        <v>2811.9280046000003</v>
      </c>
      <c r="AM81">
        <f t="shared" si="55"/>
        <v>1363.4576723252176</v>
      </c>
      <c r="AN81">
        <f t="shared" si="56"/>
        <v>1352.9870201513045</v>
      </c>
      <c r="AO81">
        <f t="shared" si="57"/>
        <v>1342.5163679773914</v>
      </c>
      <c r="AP81">
        <f t="shared" si="58"/>
        <v>1925.8432732452175</v>
      </c>
      <c r="AQ81">
        <f t="shared" si="59"/>
        <v>1915.3726210713044</v>
      </c>
      <c r="AR81">
        <f t="shared" si="60"/>
        <v>1904.9019688973913</v>
      </c>
      <c r="AS81">
        <f t="shared" si="61"/>
        <v>2488.2288741652178</v>
      </c>
      <c r="AT81">
        <f t="shared" si="62"/>
        <v>2477.7582219913047</v>
      </c>
      <c r="AU81">
        <f t="shared" si="63"/>
        <v>2467.2875698173916</v>
      </c>
      <c r="BF81" t="str">
        <f t="shared" si="64"/>
        <v>IN 2020 2 N 1 14 160 Y Endura_R3 0 . . 76.02 5112.596372 1363.45767232522 1352.9870201513 1342.51636797739 1925.84327324522 1915.3726210713 1904.90196889739 2488.22887416522 2477.7582219913 2467.28756981739</v>
      </c>
    </row>
    <row r="82" spans="1:58" x14ac:dyDescent="0.35">
      <c r="A82" s="16" t="s">
        <v>25</v>
      </c>
      <c r="B82" s="16">
        <v>2020</v>
      </c>
      <c r="C82" s="16">
        <v>2</v>
      </c>
      <c r="D82" s="16" t="s">
        <v>16</v>
      </c>
      <c r="E82" s="16">
        <v>109</v>
      </c>
      <c r="F82" s="16">
        <v>1</v>
      </c>
      <c r="G82" s="16">
        <v>4</v>
      </c>
      <c r="H82" s="16">
        <v>100</v>
      </c>
      <c r="I82" s="16" t="s">
        <v>16</v>
      </c>
      <c r="J82" s="16" t="s">
        <v>28</v>
      </c>
      <c r="K82" s="16" t="s">
        <v>14</v>
      </c>
      <c r="L82" s="16" t="str">
        <f t="shared" si="33"/>
        <v>.</v>
      </c>
      <c r="M82" s="16" t="str">
        <f t="shared" si="34"/>
        <v>.</v>
      </c>
      <c r="N82" s="16" t="s">
        <v>14</v>
      </c>
      <c r="O82" s="16">
        <v>0</v>
      </c>
      <c r="P82" s="16" t="s">
        <v>14</v>
      </c>
      <c r="Q82" s="16" t="s">
        <v>14</v>
      </c>
      <c r="R82" s="16">
        <v>78.05</v>
      </c>
      <c r="S82" s="16">
        <v>5248.9477040000002</v>
      </c>
      <c r="T82" s="16">
        <f t="shared" si="36"/>
        <v>44.29</v>
      </c>
      <c r="U82" s="16">
        <f t="shared" si="37"/>
        <v>109.39</v>
      </c>
      <c r="V82" s="16">
        <f t="shared" si="38"/>
        <v>0</v>
      </c>
      <c r="W82" s="16">
        <f t="shared" si="39"/>
        <v>0</v>
      </c>
      <c r="X82" s="16">
        <f t="shared" si="40"/>
        <v>0</v>
      </c>
      <c r="Y82" s="16">
        <f t="shared" si="41"/>
        <v>0</v>
      </c>
      <c r="Z82" s="16">
        <f t="shared" si="42"/>
        <v>0</v>
      </c>
      <c r="AA82" s="16">
        <f t="shared" si="43"/>
        <v>0</v>
      </c>
      <c r="AB82">
        <f t="shared" si="44"/>
        <v>17.875</v>
      </c>
      <c r="AC82">
        <f t="shared" si="45"/>
        <v>44.15</v>
      </c>
      <c r="AD82">
        <f t="shared" si="46"/>
        <v>153.54</v>
      </c>
      <c r="AE82">
        <f t="shared" si="47"/>
        <v>153.54</v>
      </c>
      <c r="AF82">
        <f t="shared" si="48"/>
        <v>153.54</v>
      </c>
      <c r="AG82">
        <f t="shared" si="49"/>
        <v>702.44999999999993</v>
      </c>
      <c r="AH82">
        <f t="shared" si="50"/>
        <v>936.59999999999991</v>
      </c>
      <c r="AI82">
        <f t="shared" si="51"/>
        <v>1170.75</v>
      </c>
      <c r="AJ82">
        <f t="shared" si="52"/>
        <v>1732.1527423200002</v>
      </c>
      <c r="AK82">
        <f t="shared" si="53"/>
        <v>2309.5369897599999</v>
      </c>
      <c r="AL82">
        <f t="shared" si="54"/>
        <v>2886.9212372000002</v>
      </c>
      <c r="AM82">
        <f t="shared" si="55"/>
        <v>1578.6127423200003</v>
      </c>
      <c r="AN82">
        <f t="shared" si="56"/>
        <v>1578.6127423200003</v>
      </c>
      <c r="AO82">
        <f t="shared" si="57"/>
        <v>1578.6127423200003</v>
      </c>
      <c r="AP82">
        <f t="shared" si="58"/>
        <v>2155.9969897599999</v>
      </c>
      <c r="AQ82">
        <f t="shared" si="59"/>
        <v>2155.9969897599999</v>
      </c>
      <c r="AR82">
        <f t="shared" si="60"/>
        <v>2155.9969897599999</v>
      </c>
      <c r="AS82">
        <f t="shared" si="61"/>
        <v>2733.3812372000002</v>
      </c>
      <c r="AT82">
        <f t="shared" si="62"/>
        <v>2733.3812372000002</v>
      </c>
      <c r="AU82">
        <f t="shared" si="63"/>
        <v>2733.3812372000002</v>
      </c>
      <c r="BF82" t="str">
        <f t="shared" si="64"/>
        <v>IN 2020 2 N 1 4 100 N Cobra_V5 0 . . 78.05 5248.947704 1578.61274232 1578.61274232 1578.61274232 2155.99698976 2155.99698976 2155.99698976 2733.3812372 2733.3812372 2733.3812372</v>
      </c>
    </row>
    <row r="83" spans="1:58" x14ac:dyDescent="0.35">
      <c r="A83" s="16" t="s">
        <v>25</v>
      </c>
      <c r="B83" s="16">
        <v>2020</v>
      </c>
      <c r="C83" s="16">
        <v>2</v>
      </c>
      <c r="D83" s="16" t="s">
        <v>16</v>
      </c>
      <c r="E83" s="16">
        <v>110</v>
      </c>
      <c r="F83" s="16">
        <v>1</v>
      </c>
      <c r="G83" s="16">
        <v>6</v>
      </c>
      <c r="H83" s="16">
        <v>160</v>
      </c>
      <c r="I83" s="16" t="s">
        <v>16</v>
      </c>
      <c r="J83" s="16" t="s">
        <v>29</v>
      </c>
      <c r="K83" s="16" t="s">
        <v>14</v>
      </c>
      <c r="L83" s="16" t="str">
        <f t="shared" si="33"/>
        <v>.</v>
      </c>
      <c r="M83" s="16" t="str">
        <f t="shared" si="34"/>
        <v>.</v>
      </c>
      <c r="N83" s="16" t="s">
        <v>14</v>
      </c>
      <c r="O83" s="16">
        <v>0</v>
      </c>
      <c r="P83" s="16" t="s">
        <v>14</v>
      </c>
      <c r="Q83" s="16" t="s">
        <v>14</v>
      </c>
      <c r="R83" s="16">
        <v>76.88</v>
      </c>
      <c r="S83" s="16">
        <v>5169.9638809999997</v>
      </c>
      <c r="T83" s="16">
        <f t="shared" si="36"/>
        <v>70.86</v>
      </c>
      <c r="U83" s="16">
        <f t="shared" si="37"/>
        <v>175.02</v>
      </c>
      <c r="V83" s="16">
        <f t="shared" si="38"/>
        <v>0</v>
      </c>
      <c r="W83" s="16">
        <f t="shared" si="39"/>
        <v>0</v>
      </c>
      <c r="X83" s="16">
        <f t="shared" si="40"/>
        <v>0</v>
      </c>
      <c r="Y83" s="16">
        <f t="shared" si="41"/>
        <v>0</v>
      </c>
      <c r="Z83" s="16">
        <f t="shared" si="42"/>
        <v>0</v>
      </c>
      <c r="AA83" s="16">
        <f t="shared" si="43"/>
        <v>0</v>
      </c>
      <c r="AB83">
        <f t="shared" si="44"/>
        <v>50.845999999999997</v>
      </c>
      <c r="AC83">
        <f t="shared" si="45"/>
        <v>125.59</v>
      </c>
      <c r="AD83">
        <f t="shared" si="46"/>
        <v>300.61</v>
      </c>
      <c r="AE83">
        <f t="shared" si="47"/>
        <v>300.61</v>
      </c>
      <c r="AF83">
        <f t="shared" si="48"/>
        <v>300.61</v>
      </c>
      <c r="AG83">
        <f t="shared" si="49"/>
        <v>691.92</v>
      </c>
      <c r="AH83">
        <f t="shared" si="50"/>
        <v>922.56</v>
      </c>
      <c r="AI83">
        <f t="shared" si="51"/>
        <v>1153.1999999999998</v>
      </c>
      <c r="AJ83">
        <f t="shared" si="52"/>
        <v>1706.08808073</v>
      </c>
      <c r="AK83">
        <f t="shared" si="53"/>
        <v>2274.78410764</v>
      </c>
      <c r="AL83">
        <f t="shared" si="54"/>
        <v>2843.48013455</v>
      </c>
      <c r="AM83">
        <f t="shared" si="55"/>
        <v>1405.4780807299999</v>
      </c>
      <c r="AN83">
        <f t="shared" si="56"/>
        <v>1405.4780807299999</v>
      </c>
      <c r="AO83">
        <f t="shared" si="57"/>
        <v>1405.4780807299999</v>
      </c>
      <c r="AP83">
        <f t="shared" si="58"/>
        <v>1974.1741076399999</v>
      </c>
      <c r="AQ83">
        <f t="shared" si="59"/>
        <v>1974.1741076399999</v>
      </c>
      <c r="AR83">
        <f t="shared" si="60"/>
        <v>1974.1741076399999</v>
      </c>
      <c r="AS83">
        <f t="shared" si="61"/>
        <v>2542.8701345499999</v>
      </c>
      <c r="AT83">
        <f t="shared" si="62"/>
        <v>2542.8701345499999</v>
      </c>
      <c r="AU83">
        <f t="shared" si="63"/>
        <v>2542.8701345499999</v>
      </c>
      <c r="BF83" t="str">
        <f t="shared" si="64"/>
        <v>IN 2020 2 N 1 6 160 N Endura_R3 0 . . 76.88 5169.963881 1405.47808073 1405.47808073 1405.47808073 1974.17410764 1974.17410764 1974.17410764 2542.87013455 2542.87013455 2542.87013455</v>
      </c>
    </row>
    <row r="84" spans="1:58" x14ac:dyDescent="0.35">
      <c r="A84" s="16" t="s">
        <v>25</v>
      </c>
      <c r="B84" s="16">
        <v>2020</v>
      </c>
      <c r="C84" s="16">
        <v>2</v>
      </c>
      <c r="D84" s="16" t="s">
        <v>16</v>
      </c>
      <c r="E84" s="16">
        <v>111</v>
      </c>
      <c r="F84" s="16">
        <v>1</v>
      </c>
      <c r="G84" s="16">
        <v>3</v>
      </c>
      <c r="H84" s="16">
        <v>100</v>
      </c>
      <c r="I84" s="16" t="s">
        <v>16</v>
      </c>
      <c r="J84" s="16" t="s">
        <v>30</v>
      </c>
      <c r="K84" s="16" t="s">
        <v>14</v>
      </c>
      <c r="L84" s="16" t="str">
        <f t="shared" si="33"/>
        <v>.</v>
      </c>
      <c r="M84" s="16" t="str">
        <f t="shared" si="34"/>
        <v>.</v>
      </c>
      <c r="N84" s="16" t="s">
        <v>17</v>
      </c>
      <c r="O84" s="16">
        <v>3.3</v>
      </c>
      <c r="P84" s="16" t="s">
        <v>14</v>
      </c>
      <c r="Q84" s="16" t="s">
        <v>14</v>
      </c>
      <c r="R84" s="16">
        <v>76.94</v>
      </c>
      <c r="S84" s="16">
        <v>5174.4355009999999</v>
      </c>
      <c r="T84" s="16">
        <f t="shared" si="36"/>
        <v>44.29</v>
      </c>
      <c r="U84" s="16">
        <f t="shared" si="37"/>
        <v>109.39</v>
      </c>
      <c r="V84" s="16">
        <f t="shared" si="38"/>
        <v>0</v>
      </c>
      <c r="W84" s="16">
        <f t="shared" si="39"/>
        <v>0</v>
      </c>
      <c r="X84" s="16">
        <f t="shared" si="40"/>
        <v>0</v>
      </c>
      <c r="Y84" s="16">
        <f t="shared" si="41"/>
        <v>0</v>
      </c>
      <c r="Z84" s="16">
        <f t="shared" si="42"/>
        <v>0</v>
      </c>
      <c r="AA84" s="16">
        <f t="shared" si="43"/>
        <v>0</v>
      </c>
      <c r="AB84">
        <f t="shared" si="44"/>
        <v>50.845999999999997</v>
      </c>
      <c r="AC84">
        <f t="shared" si="45"/>
        <v>125.59</v>
      </c>
      <c r="AD84">
        <f t="shared" si="46"/>
        <v>234.98000000000002</v>
      </c>
      <c r="AE84">
        <f t="shared" si="47"/>
        <v>234.98000000000002</v>
      </c>
      <c r="AF84">
        <f t="shared" si="48"/>
        <v>234.98000000000002</v>
      </c>
      <c r="AG84">
        <f t="shared" si="49"/>
        <v>692.46</v>
      </c>
      <c r="AH84">
        <f t="shared" si="50"/>
        <v>923.28</v>
      </c>
      <c r="AI84">
        <f t="shared" si="51"/>
        <v>1154.0999999999999</v>
      </c>
      <c r="AJ84">
        <f t="shared" si="52"/>
        <v>1707.5637153300002</v>
      </c>
      <c r="AK84">
        <f t="shared" si="53"/>
        <v>2276.7516204399999</v>
      </c>
      <c r="AL84">
        <f t="shared" si="54"/>
        <v>2845.9395255500003</v>
      </c>
      <c r="AM84">
        <f t="shared" si="55"/>
        <v>1472.5837153300001</v>
      </c>
      <c r="AN84">
        <f t="shared" si="56"/>
        <v>1472.5837153300001</v>
      </c>
      <c r="AO84">
        <f t="shared" si="57"/>
        <v>1472.5837153300001</v>
      </c>
      <c r="AP84">
        <f t="shared" si="58"/>
        <v>2041.7716204399999</v>
      </c>
      <c r="AQ84">
        <f t="shared" si="59"/>
        <v>2041.7716204399999</v>
      </c>
      <c r="AR84">
        <f t="shared" si="60"/>
        <v>2041.7716204399999</v>
      </c>
      <c r="AS84">
        <f t="shared" si="61"/>
        <v>2610.9595255500003</v>
      </c>
      <c r="AT84">
        <f t="shared" si="62"/>
        <v>2610.9595255500003</v>
      </c>
      <c r="AU84">
        <f t="shared" si="63"/>
        <v>2610.9595255500003</v>
      </c>
      <c r="BF84" t="str">
        <f t="shared" si="64"/>
        <v>IN 2020 2 N 1 3 100 N Endura_Sporecaster 3.3 . . 76.94 5174.435501 1472.58371533 1472.58371533 1472.58371533 2041.77162044 2041.77162044 2041.77162044 2610.95952555 2610.95952555 2610.95952555</v>
      </c>
    </row>
    <row r="85" spans="1:58" x14ac:dyDescent="0.35">
      <c r="A85" s="16" t="s">
        <v>25</v>
      </c>
      <c r="B85" s="16">
        <v>2020</v>
      </c>
      <c r="C85" s="16">
        <v>2</v>
      </c>
      <c r="D85" s="16" t="s">
        <v>16</v>
      </c>
      <c r="E85" s="16">
        <v>112</v>
      </c>
      <c r="F85" s="16">
        <v>1</v>
      </c>
      <c r="G85" s="16">
        <v>16</v>
      </c>
      <c r="H85" s="16">
        <v>160</v>
      </c>
      <c r="I85" s="16" t="s">
        <v>17</v>
      </c>
      <c r="J85" s="16" t="s">
        <v>28</v>
      </c>
      <c r="K85" s="16">
        <v>110</v>
      </c>
      <c r="L85" s="16">
        <f t="shared" si="33"/>
        <v>239.13043478260869</v>
      </c>
      <c r="M85" s="16">
        <f t="shared" si="34"/>
        <v>268.47826086956519</v>
      </c>
      <c r="N85" s="16" t="s">
        <v>14</v>
      </c>
      <c r="O85" s="16">
        <v>0</v>
      </c>
      <c r="P85" s="16" t="s">
        <v>14</v>
      </c>
      <c r="Q85" s="16" t="s">
        <v>14</v>
      </c>
      <c r="R85" s="16">
        <v>79.930000000000007</v>
      </c>
      <c r="S85" s="16">
        <v>5375.2506279999998</v>
      </c>
      <c r="T85" s="16">
        <f t="shared" si="36"/>
        <v>70.86</v>
      </c>
      <c r="U85" s="16">
        <f t="shared" si="37"/>
        <v>175.02</v>
      </c>
      <c r="V85" s="16">
        <f t="shared" si="38"/>
        <v>45.434782608695649</v>
      </c>
      <c r="W85" s="16">
        <f t="shared" si="39"/>
        <v>65.760869565217391</v>
      </c>
      <c r="X85" s="16">
        <f t="shared" si="40"/>
        <v>86.086956521739125</v>
      </c>
      <c r="Y85" s="16">
        <f t="shared" si="41"/>
        <v>23.089130434782604</v>
      </c>
      <c r="Z85" s="16">
        <f t="shared" si="42"/>
        <v>33.559782608695649</v>
      </c>
      <c r="AA85" s="16">
        <f t="shared" si="43"/>
        <v>44.030434782608694</v>
      </c>
      <c r="AB85">
        <f t="shared" si="44"/>
        <v>17.875</v>
      </c>
      <c r="AC85">
        <f t="shared" si="45"/>
        <v>44.15</v>
      </c>
      <c r="AD85">
        <f t="shared" si="46"/>
        <v>242.25913043478263</v>
      </c>
      <c r="AE85">
        <f t="shared" si="47"/>
        <v>252.72978260869567</v>
      </c>
      <c r="AF85">
        <f t="shared" si="48"/>
        <v>263.20043478260868</v>
      </c>
      <c r="AG85">
        <f t="shared" si="49"/>
        <v>719.37000000000012</v>
      </c>
      <c r="AH85">
        <f t="shared" si="50"/>
        <v>959.16000000000008</v>
      </c>
      <c r="AI85">
        <f t="shared" si="51"/>
        <v>1198.95</v>
      </c>
      <c r="AJ85">
        <f t="shared" si="52"/>
        <v>1773.83270724</v>
      </c>
      <c r="AK85">
        <f t="shared" si="53"/>
        <v>2365.1102763200001</v>
      </c>
      <c r="AL85">
        <f t="shared" si="54"/>
        <v>2956.3878454000001</v>
      </c>
      <c r="AM85">
        <f t="shared" si="55"/>
        <v>1531.5735768052173</v>
      </c>
      <c r="AN85">
        <f t="shared" si="56"/>
        <v>1521.1029246313044</v>
      </c>
      <c r="AO85">
        <f t="shared" si="57"/>
        <v>1510.6322724573913</v>
      </c>
      <c r="AP85">
        <f t="shared" si="58"/>
        <v>2122.8511458852176</v>
      </c>
      <c r="AQ85">
        <f t="shared" si="59"/>
        <v>2112.3804937113046</v>
      </c>
      <c r="AR85">
        <f t="shared" si="60"/>
        <v>2101.9098415373915</v>
      </c>
      <c r="AS85">
        <f t="shared" si="61"/>
        <v>2714.1287149652176</v>
      </c>
      <c r="AT85">
        <f t="shared" si="62"/>
        <v>2703.6580627913045</v>
      </c>
      <c r="AU85">
        <f t="shared" si="63"/>
        <v>2693.1874106173914</v>
      </c>
      <c r="BF85" t="str">
        <f t="shared" si="64"/>
        <v>IN 2020 2 N 1 16 160 Y Cobra_V5 0 . . 79.93 5375.250628 1531.57357680522 1521.1029246313 1510.63227245739 2122.85114588522 2112.3804937113 2101.90984153739 2714.12871496522 2703.6580627913 2693.18741061739</v>
      </c>
    </row>
    <row r="86" spans="1:58" x14ac:dyDescent="0.35">
      <c r="A86" s="16" t="s">
        <v>25</v>
      </c>
      <c r="B86" s="16">
        <v>2020</v>
      </c>
      <c r="C86" s="16">
        <v>2</v>
      </c>
      <c r="D86" s="16" t="s">
        <v>16</v>
      </c>
      <c r="E86" s="16">
        <v>113</v>
      </c>
      <c r="F86" s="16">
        <v>1</v>
      </c>
      <c r="G86" s="16">
        <v>10</v>
      </c>
      <c r="H86" s="16">
        <v>100</v>
      </c>
      <c r="I86" s="16" t="s">
        <v>17</v>
      </c>
      <c r="J86" s="16" t="s">
        <v>29</v>
      </c>
      <c r="K86" s="16">
        <v>110</v>
      </c>
      <c r="L86" s="16">
        <f t="shared" si="33"/>
        <v>239.13043478260869</v>
      </c>
      <c r="M86" s="16">
        <f t="shared" si="34"/>
        <v>268.47826086956519</v>
      </c>
      <c r="N86" s="16" t="s">
        <v>14</v>
      </c>
      <c r="O86" s="16">
        <v>0</v>
      </c>
      <c r="P86" s="16" t="s">
        <v>14</v>
      </c>
      <c r="Q86" s="16" t="s">
        <v>14</v>
      </c>
      <c r="R86" s="16">
        <v>76.55</v>
      </c>
      <c r="S86" s="16">
        <v>5148.0023080000001</v>
      </c>
      <c r="T86" s="16">
        <f t="shared" si="36"/>
        <v>44.29</v>
      </c>
      <c r="U86" s="16">
        <f t="shared" si="37"/>
        <v>109.39</v>
      </c>
      <c r="V86" s="16">
        <f t="shared" si="38"/>
        <v>45.434782608695649</v>
      </c>
      <c r="W86" s="16">
        <f t="shared" si="39"/>
        <v>65.760869565217391</v>
      </c>
      <c r="X86" s="16">
        <f t="shared" si="40"/>
        <v>86.086956521739125</v>
      </c>
      <c r="Y86" s="16">
        <f t="shared" si="41"/>
        <v>23.089130434782604</v>
      </c>
      <c r="Z86" s="16">
        <f t="shared" si="42"/>
        <v>33.559782608695649</v>
      </c>
      <c r="AA86" s="16">
        <f t="shared" si="43"/>
        <v>44.030434782608694</v>
      </c>
      <c r="AB86">
        <f t="shared" si="44"/>
        <v>50.845999999999997</v>
      </c>
      <c r="AC86">
        <f t="shared" si="45"/>
        <v>125.59</v>
      </c>
      <c r="AD86">
        <f t="shared" si="46"/>
        <v>258.06913043478261</v>
      </c>
      <c r="AE86">
        <f t="shared" si="47"/>
        <v>268.53978260869565</v>
      </c>
      <c r="AF86">
        <f t="shared" si="48"/>
        <v>279.01043478260874</v>
      </c>
      <c r="AG86">
        <f t="shared" si="49"/>
        <v>688.94999999999993</v>
      </c>
      <c r="AH86">
        <f t="shared" si="50"/>
        <v>918.59999999999991</v>
      </c>
      <c r="AI86">
        <f t="shared" si="51"/>
        <v>1148.25</v>
      </c>
      <c r="AJ86">
        <f t="shared" si="52"/>
        <v>1698.8407616400002</v>
      </c>
      <c r="AK86">
        <f t="shared" si="53"/>
        <v>2265.1210155200001</v>
      </c>
      <c r="AL86">
        <f t="shared" si="54"/>
        <v>2831.4012694000003</v>
      </c>
      <c r="AM86">
        <f t="shared" si="55"/>
        <v>1440.7716312052175</v>
      </c>
      <c r="AN86">
        <f t="shared" si="56"/>
        <v>1430.3009790313045</v>
      </c>
      <c r="AO86">
        <f t="shared" si="57"/>
        <v>1419.8303268573914</v>
      </c>
      <c r="AP86">
        <f t="shared" si="58"/>
        <v>2007.0518850852175</v>
      </c>
      <c r="AQ86">
        <f t="shared" si="59"/>
        <v>1996.5812329113046</v>
      </c>
      <c r="AR86">
        <f t="shared" si="60"/>
        <v>1986.1105807373915</v>
      </c>
      <c r="AS86">
        <f t="shared" si="61"/>
        <v>2573.3321389652178</v>
      </c>
      <c r="AT86">
        <f t="shared" si="62"/>
        <v>2562.8614867913047</v>
      </c>
      <c r="AU86">
        <f t="shared" si="63"/>
        <v>2552.3908346173916</v>
      </c>
      <c r="BF86" t="str">
        <f t="shared" si="64"/>
        <v>IN 2020 2 N 1 10 100 Y Endura_R3 0 . . 76.55 5148.002308 1440.77163120522 1430.3009790313 1419.83032685739 2007.05188508522 1996.5812329113 1986.11058073739 2573.33213896522 2562.8614867913 2552.39083461739</v>
      </c>
    </row>
    <row r="87" spans="1:58" x14ac:dyDescent="0.35">
      <c r="A87" s="16" t="s">
        <v>25</v>
      </c>
      <c r="B87" s="16">
        <v>2020</v>
      </c>
      <c r="C87" s="16">
        <v>2</v>
      </c>
      <c r="D87" s="16" t="s">
        <v>16</v>
      </c>
      <c r="E87" s="16">
        <v>114</v>
      </c>
      <c r="F87" s="16">
        <v>1</v>
      </c>
      <c r="G87" s="16">
        <v>5</v>
      </c>
      <c r="H87" s="16">
        <v>160</v>
      </c>
      <c r="I87" s="16" t="s">
        <v>16</v>
      </c>
      <c r="J87" s="16" t="s">
        <v>27</v>
      </c>
      <c r="K87" s="16" t="s">
        <v>14</v>
      </c>
      <c r="L87" s="16" t="str">
        <f t="shared" si="33"/>
        <v>.</v>
      </c>
      <c r="M87" s="16" t="str">
        <f t="shared" si="34"/>
        <v>.</v>
      </c>
      <c r="N87" s="16" t="s">
        <v>14</v>
      </c>
      <c r="O87" s="16">
        <v>0</v>
      </c>
      <c r="P87" s="16" t="s">
        <v>14</v>
      </c>
      <c r="Q87" s="16" t="s">
        <v>14</v>
      </c>
      <c r="R87" s="16">
        <v>76.39</v>
      </c>
      <c r="S87" s="16">
        <v>5137.2412560000002</v>
      </c>
      <c r="T87" s="16">
        <f t="shared" si="36"/>
        <v>70.86</v>
      </c>
      <c r="U87" s="16">
        <f t="shared" si="37"/>
        <v>175.02</v>
      </c>
      <c r="V87" s="16">
        <f t="shared" si="38"/>
        <v>0</v>
      </c>
      <c r="W87" s="16">
        <f t="shared" si="39"/>
        <v>0</v>
      </c>
      <c r="X87" s="16">
        <f t="shared" si="40"/>
        <v>0</v>
      </c>
      <c r="Y87" s="16">
        <f t="shared" si="41"/>
        <v>0</v>
      </c>
      <c r="Z87" s="16">
        <f t="shared" si="42"/>
        <v>0</v>
      </c>
      <c r="AA87" s="16">
        <f t="shared" si="43"/>
        <v>0</v>
      </c>
      <c r="AB87">
        <f t="shared" si="44"/>
        <v>0</v>
      </c>
      <c r="AC87">
        <f t="shared" si="45"/>
        <v>0</v>
      </c>
      <c r="AD87">
        <f t="shared" si="46"/>
        <v>175.02</v>
      </c>
      <c r="AE87">
        <f t="shared" si="47"/>
        <v>175.02</v>
      </c>
      <c r="AF87">
        <f t="shared" si="48"/>
        <v>175.02</v>
      </c>
      <c r="AG87">
        <f t="shared" si="49"/>
        <v>687.51</v>
      </c>
      <c r="AH87">
        <f t="shared" si="50"/>
        <v>916.68000000000006</v>
      </c>
      <c r="AI87">
        <f t="shared" si="51"/>
        <v>1145.8499999999999</v>
      </c>
      <c r="AJ87">
        <f t="shared" si="52"/>
        <v>1695.2896144800002</v>
      </c>
      <c r="AK87">
        <f t="shared" si="53"/>
        <v>2260.3861526400001</v>
      </c>
      <c r="AL87">
        <f t="shared" si="54"/>
        <v>2825.4826908000005</v>
      </c>
      <c r="AM87">
        <f t="shared" si="55"/>
        <v>1520.2696144800002</v>
      </c>
      <c r="AN87">
        <f t="shared" si="56"/>
        <v>1520.2696144800002</v>
      </c>
      <c r="AO87">
        <f t="shared" si="57"/>
        <v>1520.2696144800002</v>
      </c>
      <c r="AP87">
        <f t="shared" si="58"/>
        <v>2085.3661526400001</v>
      </c>
      <c r="AQ87">
        <f t="shared" si="59"/>
        <v>2085.3661526400001</v>
      </c>
      <c r="AR87">
        <f t="shared" si="60"/>
        <v>2085.3661526400001</v>
      </c>
      <c r="AS87">
        <f t="shared" si="61"/>
        <v>2650.4626908000005</v>
      </c>
      <c r="AT87">
        <f t="shared" si="62"/>
        <v>2650.4626908000005</v>
      </c>
      <c r="AU87">
        <f t="shared" si="63"/>
        <v>2650.4626908000005</v>
      </c>
      <c r="BF87" t="str">
        <f t="shared" si="64"/>
        <v>IN 2020 2 N 1 5 160 N Non-Treated 0 . . 76.39 5137.241256 1520.26961448 1520.26961448 1520.26961448 2085.36615264 2085.36615264 2085.36615264 2650.4626908 2650.4626908 2650.4626908</v>
      </c>
    </row>
    <row r="88" spans="1:58" x14ac:dyDescent="0.35">
      <c r="A88" s="16" t="s">
        <v>25</v>
      </c>
      <c r="B88" s="16">
        <v>2020</v>
      </c>
      <c r="C88" s="16">
        <v>2</v>
      </c>
      <c r="D88" s="16" t="s">
        <v>16</v>
      </c>
      <c r="E88" s="16">
        <v>115</v>
      </c>
      <c r="F88" s="16">
        <v>1</v>
      </c>
      <c r="G88" s="16">
        <v>2</v>
      </c>
      <c r="H88" s="16">
        <v>100</v>
      </c>
      <c r="I88" s="16" t="s">
        <v>16</v>
      </c>
      <c r="J88" s="16" t="s">
        <v>29</v>
      </c>
      <c r="K88" s="16" t="s">
        <v>14</v>
      </c>
      <c r="L88" s="16" t="str">
        <f t="shared" si="33"/>
        <v>.</v>
      </c>
      <c r="M88" s="16" t="str">
        <f t="shared" si="34"/>
        <v>.</v>
      </c>
      <c r="N88" s="16" t="s">
        <v>14</v>
      </c>
      <c r="O88" s="16">
        <v>0</v>
      </c>
      <c r="P88" s="16" t="s">
        <v>14</v>
      </c>
      <c r="Q88" s="16" t="s">
        <v>14</v>
      </c>
      <c r="R88" s="16">
        <v>72.11</v>
      </c>
      <c r="S88" s="16">
        <v>4849.0972240000001</v>
      </c>
      <c r="T88" s="16">
        <f t="shared" si="36"/>
        <v>44.29</v>
      </c>
      <c r="U88" s="16">
        <f t="shared" si="37"/>
        <v>109.39</v>
      </c>
      <c r="V88" s="16">
        <f t="shared" si="38"/>
        <v>0</v>
      </c>
      <c r="W88" s="16">
        <f t="shared" si="39"/>
        <v>0</v>
      </c>
      <c r="X88" s="16">
        <f t="shared" si="40"/>
        <v>0</v>
      </c>
      <c r="Y88" s="16">
        <f t="shared" si="41"/>
        <v>0</v>
      </c>
      <c r="Z88" s="16">
        <f t="shared" si="42"/>
        <v>0</v>
      </c>
      <c r="AA88" s="16">
        <f t="shared" si="43"/>
        <v>0</v>
      </c>
      <c r="AB88">
        <f t="shared" si="44"/>
        <v>50.845999999999997</v>
      </c>
      <c r="AC88">
        <f t="shared" si="45"/>
        <v>125.59</v>
      </c>
      <c r="AD88">
        <f t="shared" si="46"/>
        <v>234.98000000000002</v>
      </c>
      <c r="AE88">
        <f t="shared" si="47"/>
        <v>234.98000000000002</v>
      </c>
      <c r="AF88">
        <f t="shared" si="48"/>
        <v>234.98000000000002</v>
      </c>
      <c r="AG88">
        <f t="shared" si="49"/>
        <v>648.99</v>
      </c>
      <c r="AH88">
        <f t="shared" si="50"/>
        <v>865.31999999999994</v>
      </c>
      <c r="AI88">
        <f t="shared" si="51"/>
        <v>1081.6500000000001</v>
      </c>
      <c r="AJ88">
        <f t="shared" si="52"/>
        <v>1600.2020839200002</v>
      </c>
      <c r="AK88">
        <f t="shared" si="53"/>
        <v>2133.6027785599999</v>
      </c>
      <c r="AL88">
        <f t="shared" si="54"/>
        <v>2667.0034732000004</v>
      </c>
      <c r="AM88">
        <f t="shared" si="55"/>
        <v>1365.2220839200002</v>
      </c>
      <c r="AN88">
        <f t="shared" si="56"/>
        <v>1365.2220839200002</v>
      </c>
      <c r="AO88">
        <f t="shared" si="57"/>
        <v>1365.2220839200002</v>
      </c>
      <c r="AP88">
        <f t="shared" si="58"/>
        <v>1898.6227785599999</v>
      </c>
      <c r="AQ88">
        <f t="shared" si="59"/>
        <v>1898.6227785599999</v>
      </c>
      <c r="AR88">
        <f t="shared" si="60"/>
        <v>1898.6227785599999</v>
      </c>
      <c r="AS88">
        <f t="shared" si="61"/>
        <v>2432.0234732000004</v>
      </c>
      <c r="AT88">
        <f t="shared" si="62"/>
        <v>2432.0234732000004</v>
      </c>
      <c r="AU88">
        <f t="shared" si="63"/>
        <v>2432.0234732000004</v>
      </c>
      <c r="BF88" t="str">
        <f t="shared" si="64"/>
        <v>IN 2020 2 N 1 2 100 N Endura_R3 0 . . 72.11 4849.097224 1365.22208392 1365.22208392 1365.22208392 1898.62277856 1898.62277856 1898.62277856 2432.0234732 2432.0234732 2432.0234732</v>
      </c>
    </row>
    <row r="89" spans="1:58" x14ac:dyDescent="0.35">
      <c r="A89" s="16" t="s">
        <v>25</v>
      </c>
      <c r="B89" s="16">
        <v>2020</v>
      </c>
      <c r="C89" s="16">
        <v>2</v>
      </c>
      <c r="D89" s="16" t="s">
        <v>16</v>
      </c>
      <c r="E89" s="16">
        <v>116</v>
      </c>
      <c r="F89" s="16">
        <v>1</v>
      </c>
      <c r="G89" s="16">
        <v>13</v>
      </c>
      <c r="H89" s="16">
        <v>160</v>
      </c>
      <c r="I89" s="16" t="s">
        <v>17</v>
      </c>
      <c r="J89" s="16" t="s">
        <v>27</v>
      </c>
      <c r="K89" s="16">
        <v>110</v>
      </c>
      <c r="L89" s="16">
        <f t="shared" si="33"/>
        <v>239.13043478260869</v>
      </c>
      <c r="M89" s="16">
        <f t="shared" si="34"/>
        <v>268.47826086956519</v>
      </c>
      <c r="N89" s="16" t="s">
        <v>14</v>
      </c>
      <c r="O89" s="16">
        <v>0</v>
      </c>
      <c r="P89" s="16" t="s">
        <v>14</v>
      </c>
      <c r="Q89" s="16" t="s">
        <v>14</v>
      </c>
      <c r="R89" s="16">
        <v>74.459999999999994</v>
      </c>
      <c r="S89" s="16">
        <v>5007.4742319999996</v>
      </c>
      <c r="T89" s="16">
        <f t="shared" si="36"/>
        <v>70.86</v>
      </c>
      <c r="U89" s="16">
        <f t="shared" si="37"/>
        <v>175.02</v>
      </c>
      <c r="V89" s="16">
        <f t="shared" si="38"/>
        <v>45.434782608695649</v>
      </c>
      <c r="W89" s="16">
        <f t="shared" si="39"/>
        <v>65.760869565217391</v>
      </c>
      <c r="X89" s="16">
        <f t="shared" si="40"/>
        <v>86.086956521739125</v>
      </c>
      <c r="Y89" s="16">
        <f t="shared" si="41"/>
        <v>23.089130434782604</v>
      </c>
      <c r="Z89" s="16">
        <f t="shared" si="42"/>
        <v>33.559782608695649</v>
      </c>
      <c r="AA89" s="16">
        <f t="shared" si="43"/>
        <v>44.030434782608694</v>
      </c>
      <c r="AB89">
        <f t="shared" si="44"/>
        <v>0</v>
      </c>
      <c r="AC89">
        <f t="shared" si="45"/>
        <v>0</v>
      </c>
      <c r="AD89">
        <f t="shared" si="46"/>
        <v>198.10913043478263</v>
      </c>
      <c r="AE89">
        <f t="shared" si="47"/>
        <v>208.57978260869567</v>
      </c>
      <c r="AF89">
        <f t="shared" si="48"/>
        <v>219.0504347826087</v>
      </c>
      <c r="AG89">
        <f t="shared" si="49"/>
        <v>670.14</v>
      </c>
      <c r="AH89">
        <f t="shared" si="50"/>
        <v>893.52</v>
      </c>
      <c r="AI89">
        <f t="shared" si="51"/>
        <v>1116.8999999999999</v>
      </c>
      <c r="AJ89">
        <f t="shared" si="52"/>
        <v>1652.46649656</v>
      </c>
      <c r="AK89">
        <f t="shared" si="53"/>
        <v>2203.28866208</v>
      </c>
      <c r="AL89">
        <f t="shared" si="54"/>
        <v>2754.1108276</v>
      </c>
      <c r="AM89">
        <f t="shared" si="55"/>
        <v>1454.3573661252174</v>
      </c>
      <c r="AN89">
        <f t="shared" si="56"/>
        <v>1443.8867139513043</v>
      </c>
      <c r="AO89">
        <f t="shared" si="57"/>
        <v>1433.4160617773914</v>
      </c>
      <c r="AP89">
        <f t="shared" si="58"/>
        <v>2005.1795316452174</v>
      </c>
      <c r="AQ89">
        <f t="shared" si="59"/>
        <v>1994.7088794713043</v>
      </c>
      <c r="AR89">
        <f t="shared" si="60"/>
        <v>1984.2382272973914</v>
      </c>
      <c r="AS89">
        <f t="shared" si="61"/>
        <v>2556.0016971652176</v>
      </c>
      <c r="AT89">
        <f t="shared" si="62"/>
        <v>2545.5310449913045</v>
      </c>
      <c r="AU89">
        <f t="shared" si="63"/>
        <v>2535.0603928173914</v>
      </c>
      <c r="BF89" t="str">
        <f t="shared" si="64"/>
        <v>IN 2020 2 N 1 13 160 Y Non-Treated 0 . . 74.46 5007.474232 1454.35736612522 1443.8867139513 1433.41606177739 2005.17953164522 1994.7088794713 1984.23822729739 2556.00169716522 2545.5310449913 2535.06039281739</v>
      </c>
    </row>
    <row r="90" spans="1:58" x14ac:dyDescent="0.35">
      <c r="A90" s="16" t="s">
        <v>25</v>
      </c>
      <c r="B90" s="16">
        <v>2020</v>
      </c>
      <c r="C90" s="16">
        <v>2</v>
      </c>
      <c r="D90" s="16" t="s">
        <v>16</v>
      </c>
      <c r="E90" s="16">
        <v>201</v>
      </c>
      <c r="F90" s="16">
        <v>2</v>
      </c>
      <c r="G90" s="16">
        <v>3</v>
      </c>
      <c r="H90" s="16">
        <v>100</v>
      </c>
      <c r="I90" s="16" t="s">
        <v>16</v>
      </c>
      <c r="J90" s="16" t="s">
        <v>30</v>
      </c>
      <c r="K90" s="16" t="s">
        <v>14</v>
      </c>
      <c r="L90" s="16" t="str">
        <f t="shared" si="33"/>
        <v>.</v>
      </c>
      <c r="M90" s="16" t="str">
        <f t="shared" si="34"/>
        <v>.</v>
      </c>
      <c r="N90" s="16" t="s">
        <v>17</v>
      </c>
      <c r="O90" s="16">
        <v>0</v>
      </c>
      <c r="P90" s="16" t="s">
        <v>14</v>
      </c>
      <c r="Q90" s="16" t="s">
        <v>14</v>
      </c>
      <c r="R90" s="16">
        <v>70.61</v>
      </c>
      <c r="S90" s="16">
        <v>4748.414726</v>
      </c>
      <c r="T90" s="16">
        <f t="shared" si="36"/>
        <v>44.29</v>
      </c>
      <c r="U90" s="16">
        <f t="shared" si="37"/>
        <v>109.39</v>
      </c>
      <c r="V90" s="16">
        <f t="shared" si="38"/>
        <v>0</v>
      </c>
      <c r="W90" s="16">
        <f t="shared" si="39"/>
        <v>0</v>
      </c>
      <c r="X90" s="16">
        <f t="shared" si="40"/>
        <v>0</v>
      </c>
      <c r="Y90" s="16">
        <f t="shared" si="41"/>
        <v>0</v>
      </c>
      <c r="Z90" s="16">
        <f t="shared" si="42"/>
        <v>0</v>
      </c>
      <c r="AA90" s="16">
        <f t="shared" si="43"/>
        <v>0</v>
      </c>
      <c r="AB90">
        <f t="shared" si="44"/>
        <v>50.845999999999997</v>
      </c>
      <c r="AC90">
        <f t="shared" si="45"/>
        <v>125.59</v>
      </c>
      <c r="AD90">
        <f t="shared" si="46"/>
        <v>234.98000000000002</v>
      </c>
      <c r="AE90">
        <f t="shared" si="47"/>
        <v>234.98000000000002</v>
      </c>
      <c r="AF90">
        <f t="shared" si="48"/>
        <v>234.98000000000002</v>
      </c>
      <c r="AG90">
        <f t="shared" si="49"/>
        <v>635.49</v>
      </c>
      <c r="AH90">
        <f t="shared" si="50"/>
        <v>847.31999999999994</v>
      </c>
      <c r="AI90">
        <f t="shared" si="51"/>
        <v>1059.1500000000001</v>
      </c>
      <c r="AJ90">
        <f t="shared" si="52"/>
        <v>1566.9768595800001</v>
      </c>
      <c r="AK90">
        <f t="shared" si="53"/>
        <v>2089.3024794399998</v>
      </c>
      <c r="AL90">
        <f t="shared" si="54"/>
        <v>2611.6280993</v>
      </c>
      <c r="AM90">
        <f t="shared" si="55"/>
        <v>1331.9968595800001</v>
      </c>
      <c r="AN90">
        <f t="shared" si="56"/>
        <v>1331.9968595800001</v>
      </c>
      <c r="AO90">
        <f t="shared" si="57"/>
        <v>1331.9968595800001</v>
      </c>
      <c r="AP90">
        <f t="shared" si="58"/>
        <v>1854.3224794399998</v>
      </c>
      <c r="AQ90">
        <f t="shared" si="59"/>
        <v>1854.3224794399998</v>
      </c>
      <c r="AR90">
        <f t="shared" si="60"/>
        <v>1854.3224794399998</v>
      </c>
      <c r="AS90">
        <f t="shared" si="61"/>
        <v>2376.6480993</v>
      </c>
      <c r="AT90">
        <f t="shared" si="62"/>
        <v>2376.6480993</v>
      </c>
      <c r="AU90">
        <f t="shared" si="63"/>
        <v>2376.6480993</v>
      </c>
      <c r="BF90" t="str">
        <f t="shared" si="64"/>
        <v>IN 2020 2 N 2 3 100 N Endura_Sporecaster 0 . . 70.61 4748.414726 1331.99685958 1331.99685958 1331.99685958 1854.32247944 1854.32247944 1854.32247944 2376.6480993 2376.6480993 2376.6480993</v>
      </c>
    </row>
    <row r="91" spans="1:58" x14ac:dyDescent="0.35">
      <c r="A91" s="16" t="s">
        <v>25</v>
      </c>
      <c r="B91" s="16">
        <v>2020</v>
      </c>
      <c r="C91" s="16">
        <v>2</v>
      </c>
      <c r="D91" s="16" t="s">
        <v>16</v>
      </c>
      <c r="E91" s="16">
        <v>202</v>
      </c>
      <c r="F91" s="16">
        <v>2</v>
      </c>
      <c r="G91" s="16">
        <v>5</v>
      </c>
      <c r="H91" s="16">
        <v>160</v>
      </c>
      <c r="I91" s="16" t="s">
        <v>16</v>
      </c>
      <c r="J91" s="16" t="s">
        <v>27</v>
      </c>
      <c r="K91" s="16" t="s">
        <v>14</v>
      </c>
      <c r="L91" s="16" t="str">
        <f t="shared" si="33"/>
        <v>.</v>
      </c>
      <c r="M91" s="16" t="str">
        <f t="shared" si="34"/>
        <v>.</v>
      </c>
      <c r="N91" s="16" t="s">
        <v>14</v>
      </c>
      <c r="O91" s="16">
        <v>0</v>
      </c>
      <c r="P91" s="16" t="s">
        <v>14</v>
      </c>
      <c r="Q91" s="16" t="s">
        <v>14</v>
      </c>
      <c r="R91" s="16">
        <v>75.62</v>
      </c>
      <c r="S91" s="16">
        <v>5085.3511790000002</v>
      </c>
      <c r="T91" s="16">
        <f t="shared" si="36"/>
        <v>70.86</v>
      </c>
      <c r="U91" s="16">
        <f t="shared" si="37"/>
        <v>175.02</v>
      </c>
      <c r="V91" s="16">
        <f t="shared" si="38"/>
        <v>0</v>
      </c>
      <c r="W91" s="16">
        <f t="shared" si="39"/>
        <v>0</v>
      </c>
      <c r="X91" s="16">
        <f t="shared" si="40"/>
        <v>0</v>
      </c>
      <c r="Y91" s="16">
        <f t="shared" si="41"/>
        <v>0</v>
      </c>
      <c r="Z91" s="16">
        <f t="shared" si="42"/>
        <v>0</v>
      </c>
      <c r="AA91" s="16">
        <f t="shared" si="43"/>
        <v>0</v>
      </c>
      <c r="AB91">
        <f t="shared" si="44"/>
        <v>0</v>
      </c>
      <c r="AC91">
        <f t="shared" si="45"/>
        <v>0</v>
      </c>
      <c r="AD91">
        <f t="shared" si="46"/>
        <v>175.02</v>
      </c>
      <c r="AE91">
        <f t="shared" si="47"/>
        <v>175.02</v>
      </c>
      <c r="AF91">
        <f t="shared" si="48"/>
        <v>175.02</v>
      </c>
      <c r="AG91">
        <f t="shared" si="49"/>
        <v>680.58</v>
      </c>
      <c r="AH91">
        <f t="shared" si="50"/>
        <v>907.44</v>
      </c>
      <c r="AI91">
        <f t="shared" si="51"/>
        <v>1134.3000000000002</v>
      </c>
      <c r="AJ91">
        <f t="shared" si="52"/>
        <v>1678.16588907</v>
      </c>
      <c r="AK91">
        <f t="shared" si="53"/>
        <v>2237.5545187600001</v>
      </c>
      <c r="AL91">
        <f t="shared" si="54"/>
        <v>2796.9431484500005</v>
      </c>
      <c r="AM91">
        <f t="shared" si="55"/>
        <v>1503.1458890700001</v>
      </c>
      <c r="AN91">
        <f t="shared" si="56"/>
        <v>1503.1458890700001</v>
      </c>
      <c r="AO91">
        <f t="shared" si="57"/>
        <v>1503.1458890700001</v>
      </c>
      <c r="AP91">
        <f t="shared" si="58"/>
        <v>2062.5345187600001</v>
      </c>
      <c r="AQ91">
        <f t="shared" si="59"/>
        <v>2062.5345187600001</v>
      </c>
      <c r="AR91">
        <f t="shared" si="60"/>
        <v>2062.5345187600001</v>
      </c>
      <c r="AS91">
        <f t="shared" si="61"/>
        <v>2621.9231484500006</v>
      </c>
      <c r="AT91">
        <f t="shared" si="62"/>
        <v>2621.9231484500006</v>
      </c>
      <c r="AU91">
        <f t="shared" si="63"/>
        <v>2621.9231484500006</v>
      </c>
      <c r="BF91" t="str">
        <f t="shared" si="64"/>
        <v>IN 2020 2 N 2 5 160 N Non-Treated 0 . . 75.62 5085.351179 1503.14588907 1503.14588907 1503.14588907 2062.53451876 2062.53451876 2062.53451876 2621.92314845 2621.92314845 2621.92314845</v>
      </c>
    </row>
    <row r="92" spans="1:58" x14ac:dyDescent="0.35">
      <c r="A92" s="16" t="s">
        <v>25</v>
      </c>
      <c r="B92" s="16">
        <v>2020</v>
      </c>
      <c r="C92" s="16">
        <v>2</v>
      </c>
      <c r="D92" s="16" t="s">
        <v>16</v>
      </c>
      <c r="E92" s="16">
        <v>203</v>
      </c>
      <c r="F92" s="16">
        <v>2</v>
      </c>
      <c r="G92" s="16">
        <v>4</v>
      </c>
      <c r="H92" s="16">
        <v>100</v>
      </c>
      <c r="I92" s="16" t="s">
        <v>16</v>
      </c>
      <c r="J92" s="16" t="s">
        <v>28</v>
      </c>
      <c r="K92" s="16" t="s">
        <v>14</v>
      </c>
      <c r="L92" s="16" t="str">
        <f t="shared" si="33"/>
        <v>.</v>
      </c>
      <c r="M92" s="16" t="str">
        <f t="shared" si="34"/>
        <v>.</v>
      </c>
      <c r="N92" s="16" t="s">
        <v>14</v>
      </c>
      <c r="O92" s="16">
        <v>0</v>
      </c>
      <c r="P92" s="16" t="s">
        <v>14</v>
      </c>
      <c r="Q92" s="16" t="s">
        <v>14</v>
      </c>
      <c r="R92" s="16">
        <v>67.14</v>
      </c>
      <c r="S92" s="16">
        <v>4515.241685</v>
      </c>
      <c r="T92" s="16">
        <f t="shared" si="36"/>
        <v>44.29</v>
      </c>
      <c r="U92" s="16">
        <f t="shared" si="37"/>
        <v>109.39</v>
      </c>
      <c r="V92" s="16">
        <f t="shared" si="38"/>
        <v>0</v>
      </c>
      <c r="W92" s="16">
        <f t="shared" si="39"/>
        <v>0</v>
      </c>
      <c r="X92" s="16">
        <f t="shared" si="40"/>
        <v>0</v>
      </c>
      <c r="Y92" s="16">
        <f t="shared" si="41"/>
        <v>0</v>
      </c>
      <c r="Z92" s="16">
        <f t="shared" si="42"/>
        <v>0</v>
      </c>
      <c r="AA92" s="16">
        <f t="shared" si="43"/>
        <v>0</v>
      </c>
      <c r="AB92">
        <f t="shared" si="44"/>
        <v>17.875</v>
      </c>
      <c r="AC92">
        <f t="shared" si="45"/>
        <v>44.15</v>
      </c>
      <c r="AD92">
        <f t="shared" si="46"/>
        <v>153.54</v>
      </c>
      <c r="AE92">
        <f t="shared" si="47"/>
        <v>153.54</v>
      </c>
      <c r="AF92">
        <f t="shared" si="48"/>
        <v>153.54</v>
      </c>
      <c r="AG92">
        <f t="shared" si="49"/>
        <v>604.26</v>
      </c>
      <c r="AH92">
        <f t="shared" si="50"/>
        <v>805.68000000000006</v>
      </c>
      <c r="AI92">
        <f t="shared" si="51"/>
        <v>1007.1</v>
      </c>
      <c r="AJ92">
        <f t="shared" si="52"/>
        <v>1490.0297560500001</v>
      </c>
      <c r="AK92">
        <f t="shared" si="53"/>
        <v>1986.7063413999999</v>
      </c>
      <c r="AL92">
        <f t="shared" si="54"/>
        <v>2483.38292675</v>
      </c>
      <c r="AM92">
        <f t="shared" si="55"/>
        <v>1336.4897560500001</v>
      </c>
      <c r="AN92">
        <f t="shared" si="56"/>
        <v>1336.4897560500001</v>
      </c>
      <c r="AO92">
        <f t="shared" si="57"/>
        <v>1336.4897560500001</v>
      </c>
      <c r="AP92">
        <f t="shared" si="58"/>
        <v>1833.1663414</v>
      </c>
      <c r="AQ92">
        <f t="shared" si="59"/>
        <v>1833.1663414</v>
      </c>
      <c r="AR92">
        <f t="shared" si="60"/>
        <v>1833.1663414</v>
      </c>
      <c r="AS92">
        <f t="shared" si="61"/>
        <v>2329.8429267500001</v>
      </c>
      <c r="AT92">
        <f t="shared" si="62"/>
        <v>2329.8429267500001</v>
      </c>
      <c r="AU92">
        <f t="shared" si="63"/>
        <v>2329.8429267500001</v>
      </c>
      <c r="BF92" t="str">
        <f t="shared" si="64"/>
        <v>IN 2020 2 N 2 4 100 N Cobra_V5 0 . . 67.14 4515.241685 1336.48975605 1336.48975605 1336.48975605 1833.1663414 1833.1663414 1833.1663414 2329.84292675 2329.84292675 2329.84292675</v>
      </c>
    </row>
    <row r="93" spans="1:58" x14ac:dyDescent="0.35">
      <c r="A93" s="16" t="s">
        <v>25</v>
      </c>
      <c r="B93" s="16">
        <v>2020</v>
      </c>
      <c r="C93" s="16">
        <v>2</v>
      </c>
      <c r="D93" s="16" t="s">
        <v>16</v>
      </c>
      <c r="E93" s="16">
        <v>204</v>
      </c>
      <c r="F93" s="16">
        <v>2</v>
      </c>
      <c r="G93" s="16">
        <v>13</v>
      </c>
      <c r="H93" s="16">
        <v>160</v>
      </c>
      <c r="I93" s="16" t="s">
        <v>17</v>
      </c>
      <c r="J93" s="16" t="s">
        <v>27</v>
      </c>
      <c r="K93" s="16">
        <v>110</v>
      </c>
      <c r="L93" s="16">
        <f t="shared" si="33"/>
        <v>239.13043478260869</v>
      </c>
      <c r="M93" s="16">
        <f t="shared" si="34"/>
        <v>268.47826086956519</v>
      </c>
      <c r="N93" s="16" t="s">
        <v>14</v>
      </c>
      <c r="O93" s="16">
        <v>2.2000000000000002</v>
      </c>
      <c r="P93" s="16" t="s">
        <v>14</v>
      </c>
      <c r="Q93" s="16" t="s">
        <v>14</v>
      </c>
      <c r="R93" s="16">
        <v>77.180000000000007</v>
      </c>
      <c r="S93" s="16">
        <v>5190.2276220000003</v>
      </c>
      <c r="T93" s="16">
        <f t="shared" si="36"/>
        <v>70.86</v>
      </c>
      <c r="U93" s="16">
        <f t="shared" si="37"/>
        <v>175.02</v>
      </c>
      <c r="V93" s="16">
        <f t="shared" si="38"/>
        <v>45.434782608695649</v>
      </c>
      <c r="W93" s="16">
        <f t="shared" si="39"/>
        <v>65.760869565217391</v>
      </c>
      <c r="X93" s="16">
        <f t="shared" si="40"/>
        <v>86.086956521739125</v>
      </c>
      <c r="Y93" s="16">
        <f t="shared" si="41"/>
        <v>23.089130434782604</v>
      </c>
      <c r="Z93" s="16">
        <f t="shared" si="42"/>
        <v>33.559782608695649</v>
      </c>
      <c r="AA93" s="16">
        <f t="shared" si="43"/>
        <v>44.030434782608694</v>
      </c>
      <c r="AB93">
        <f t="shared" si="44"/>
        <v>0</v>
      </c>
      <c r="AC93">
        <f t="shared" si="45"/>
        <v>0</v>
      </c>
      <c r="AD93">
        <f t="shared" si="46"/>
        <v>198.10913043478263</v>
      </c>
      <c r="AE93">
        <f t="shared" si="47"/>
        <v>208.57978260869567</v>
      </c>
      <c r="AF93">
        <f t="shared" si="48"/>
        <v>219.0504347826087</v>
      </c>
      <c r="AG93">
        <f t="shared" si="49"/>
        <v>694.62000000000012</v>
      </c>
      <c r="AH93">
        <f t="shared" si="50"/>
        <v>926.16000000000008</v>
      </c>
      <c r="AI93">
        <f t="shared" si="51"/>
        <v>1157.7</v>
      </c>
      <c r="AJ93">
        <f t="shared" si="52"/>
        <v>1712.7751152600001</v>
      </c>
      <c r="AK93">
        <f t="shared" si="53"/>
        <v>2283.7001536800003</v>
      </c>
      <c r="AL93">
        <f t="shared" si="54"/>
        <v>2854.6251921000003</v>
      </c>
      <c r="AM93">
        <f t="shared" si="55"/>
        <v>1514.6659848252175</v>
      </c>
      <c r="AN93">
        <f t="shared" si="56"/>
        <v>1504.1953326513044</v>
      </c>
      <c r="AO93">
        <f t="shared" si="57"/>
        <v>1493.7246804773913</v>
      </c>
      <c r="AP93">
        <f t="shared" si="58"/>
        <v>2085.5910232452179</v>
      </c>
      <c r="AQ93">
        <f t="shared" si="59"/>
        <v>2075.1203710713048</v>
      </c>
      <c r="AR93">
        <f t="shared" si="60"/>
        <v>2064.6497188973917</v>
      </c>
      <c r="AS93">
        <f t="shared" si="61"/>
        <v>2656.5160616652174</v>
      </c>
      <c r="AT93">
        <f t="shared" si="62"/>
        <v>2646.0454094913048</v>
      </c>
      <c r="AU93">
        <f t="shared" si="63"/>
        <v>2635.5747573173917</v>
      </c>
      <c r="BF93" t="str">
        <f t="shared" si="64"/>
        <v>IN 2020 2 N 2 13 160 Y Non-Treated 2.2 . . 77.18 5190.227622 1514.66598482522 1504.1953326513 1493.72468047739 2085.59102324522 2075.1203710713 2064.64971889739 2656.51606166522 2646.0454094913 2635.57475731739</v>
      </c>
    </row>
    <row r="94" spans="1:58" x14ac:dyDescent="0.35">
      <c r="A94" s="16" t="s">
        <v>25</v>
      </c>
      <c r="B94" s="16">
        <v>2020</v>
      </c>
      <c r="C94" s="16">
        <v>2</v>
      </c>
      <c r="D94" s="16" t="s">
        <v>16</v>
      </c>
      <c r="E94" s="16">
        <v>205</v>
      </c>
      <c r="F94" s="16">
        <v>2</v>
      </c>
      <c r="G94" s="16">
        <v>2</v>
      </c>
      <c r="H94" s="16">
        <v>100</v>
      </c>
      <c r="I94" s="16" t="s">
        <v>16</v>
      </c>
      <c r="J94" s="16" t="s">
        <v>29</v>
      </c>
      <c r="K94" s="16" t="s">
        <v>14</v>
      </c>
      <c r="L94" s="16" t="str">
        <f t="shared" si="33"/>
        <v>.</v>
      </c>
      <c r="M94" s="16" t="str">
        <f t="shared" si="34"/>
        <v>.</v>
      </c>
      <c r="N94" s="16" t="s">
        <v>14</v>
      </c>
      <c r="O94" s="16">
        <v>0</v>
      </c>
      <c r="P94" s="16" t="s">
        <v>14</v>
      </c>
      <c r="Q94" s="16" t="s">
        <v>14</v>
      </c>
      <c r="R94" s="16">
        <v>76.989999999999995</v>
      </c>
      <c r="S94" s="16">
        <v>5177.2671449999998</v>
      </c>
      <c r="T94" s="16">
        <f t="shared" si="36"/>
        <v>44.29</v>
      </c>
      <c r="U94" s="16">
        <f t="shared" si="37"/>
        <v>109.39</v>
      </c>
      <c r="V94" s="16">
        <f t="shared" si="38"/>
        <v>0</v>
      </c>
      <c r="W94" s="16">
        <f t="shared" si="39"/>
        <v>0</v>
      </c>
      <c r="X94" s="16">
        <f t="shared" si="40"/>
        <v>0</v>
      </c>
      <c r="Y94" s="16">
        <f t="shared" si="41"/>
        <v>0</v>
      </c>
      <c r="Z94" s="16">
        <f t="shared" si="42"/>
        <v>0</v>
      </c>
      <c r="AA94" s="16">
        <f t="shared" si="43"/>
        <v>0</v>
      </c>
      <c r="AB94">
        <f t="shared" si="44"/>
        <v>50.845999999999997</v>
      </c>
      <c r="AC94">
        <f t="shared" si="45"/>
        <v>125.59</v>
      </c>
      <c r="AD94">
        <f t="shared" si="46"/>
        <v>234.98000000000002</v>
      </c>
      <c r="AE94">
        <f t="shared" si="47"/>
        <v>234.98000000000002</v>
      </c>
      <c r="AF94">
        <f t="shared" si="48"/>
        <v>234.98000000000002</v>
      </c>
      <c r="AG94">
        <f t="shared" si="49"/>
        <v>692.91</v>
      </c>
      <c r="AH94">
        <f t="shared" si="50"/>
        <v>923.87999999999988</v>
      </c>
      <c r="AI94">
        <f t="shared" si="51"/>
        <v>1154.8499999999999</v>
      </c>
      <c r="AJ94">
        <f t="shared" si="52"/>
        <v>1708.4981578500001</v>
      </c>
      <c r="AK94">
        <f t="shared" si="53"/>
        <v>2277.9975438000001</v>
      </c>
      <c r="AL94">
        <f t="shared" si="54"/>
        <v>2847.4969297500002</v>
      </c>
      <c r="AM94">
        <f t="shared" si="55"/>
        <v>1473.5181578500001</v>
      </c>
      <c r="AN94">
        <f t="shared" si="56"/>
        <v>1473.5181578500001</v>
      </c>
      <c r="AO94">
        <f t="shared" si="57"/>
        <v>1473.5181578500001</v>
      </c>
      <c r="AP94">
        <f t="shared" si="58"/>
        <v>2043.0175438000001</v>
      </c>
      <c r="AQ94">
        <f t="shared" si="59"/>
        <v>2043.0175438000001</v>
      </c>
      <c r="AR94">
        <f t="shared" si="60"/>
        <v>2043.0175438000001</v>
      </c>
      <c r="AS94">
        <f t="shared" si="61"/>
        <v>2612.5169297500001</v>
      </c>
      <c r="AT94">
        <f t="shared" si="62"/>
        <v>2612.5169297500001</v>
      </c>
      <c r="AU94">
        <f t="shared" si="63"/>
        <v>2612.5169297500001</v>
      </c>
      <c r="BF94" t="str">
        <f t="shared" si="64"/>
        <v>IN 2020 2 N 2 2 100 N Endura_R3 0 . . 76.99 5177.267145 1473.51815785 1473.51815785 1473.51815785 2043.0175438 2043.0175438 2043.0175438 2612.51692975 2612.51692975 2612.51692975</v>
      </c>
    </row>
    <row r="95" spans="1:58" x14ac:dyDescent="0.35">
      <c r="A95" s="16" t="s">
        <v>25</v>
      </c>
      <c r="B95" s="16">
        <v>2020</v>
      </c>
      <c r="C95" s="16">
        <v>2</v>
      </c>
      <c r="D95" s="16" t="s">
        <v>16</v>
      </c>
      <c r="E95" s="16">
        <v>206</v>
      </c>
      <c r="F95" s="16">
        <v>2</v>
      </c>
      <c r="G95" s="16">
        <v>15</v>
      </c>
      <c r="H95" s="16">
        <v>160</v>
      </c>
      <c r="I95" s="16" t="s">
        <v>17</v>
      </c>
      <c r="J95" s="16" t="s">
        <v>30</v>
      </c>
      <c r="K95" s="16">
        <v>110</v>
      </c>
      <c r="L95" s="16">
        <f t="shared" si="33"/>
        <v>239.13043478260869</v>
      </c>
      <c r="M95" s="16">
        <f t="shared" si="34"/>
        <v>268.47826086956519</v>
      </c>
      <c r="N95" s="16" t="s">
        <v>17</v>
      </c>
      <c r="O95" s="16">
        <v>0</v>
      </c>
      <c r="P95" s="16" t="s">
        <v>14</v>
      </c>
      <c r="Q95" s="16" t="s">
        <v>14</v>
      </c>
      <c r="R95" s="16">
        <v>75.88</v>
      </c>
      <c r="S95" s="16">
        <v>5102.9779170000002</v>
      </c>
      <c r="T95" s="16">
        <f t="shared" si="36"/>
        <v>70.86</v>
      </c>
      <c r="U95" s="16">
        <f t="shared" si="37"/>
        <v>175.02</v>
      </c>
      <c r="V95" s="16">
        <f t="shared" si="38"/>
        <v>45.434782608695649</v>
      </c>
      <c r="W95" s="16">
        <f t="shared" si="39"/>
        <v>65.760869565217391</v>
      </c>
      <c r="X95" s="16">
        <f t="shared" si="40"/>
        <v>86.086956521739125</v>
      </c>
      <c r="Y95" s="16">
        <f t="shared" si="41"/>
        <v>23.089130434782604</v>
      </c>
      <c r="Z95" s="16">
        <f t="shared" si="42"/>
        <v>33.559782608695649</v>
      </c>
      <c r="AA95" s="16">
        <f t="shared" si="43"/>
        <v>44.030434782608694</v>
      </c>
      <c r="AB95">
        <f t="shared" si="44"/>
        <v>50.845999999999997</v>
      </c>
      <c r="AC95">
        <f t="shared" si="45"/>
        <v>125.59</v>
      </c>
      <c r="AD95">
        <f t="shared" si="46"/>
        <v>323.69913043478266</v>
      </c>
      <c r="AE95">
        <f t="shared" si="47"/>
        <v>334.16978260869564</v>
      </c>
      <c r="AF95">
        <f t="shared" si="48"/>
        <v>344.64043478260874</v>
      </c>
      <c r="AG95">
        <f t="shared" si="49"/>
        <v>682.92</v>
      </c>
      <c r="AH95">
        <f t="shared" si="50"/>
        <v>910.56</v>
      </c>
      <c r="AI95">
        <f t="shared" si="51"/>
        <v>1138.1999999999998</v>
      </c>
      <c r="AJ95">
        <f t="shared" si="52"/>
        <v>1683.9827126100001</v>
      </c>
      <c r="AK95">
        <f t="shared" si="53"/>
        <v>2245.3102834800002</v>
      </c>
      <c r="AL95">
        <f t="shared" si="54"/>
        <v>2806.6378543500005</v>
      </c>
      <c r="AM95">
        <f t="shared" si="55"/>
        <v>1360.2835821752174</v>
      </c>
      <c r="AN95">
        <f t="shared" si="56"/>
        <v>1349.8129300013045</v>
      </c>
      <c r="AO95">
        <f t="shared" si="57"/>
        <v>1339.3422778273914</v>
      </c>
      <c r="AP95">
        <f t="shared" si="58"/>
        <v>1921.6111530452176</v>
      </c>
      <c r="AQ95">
        <f t="shared" si="59"/>
        <v>1911.1405008713045</v>
      </c>
      <c r="AR95">
        <f t="shared" si="60"/>
        <v>1900.6698486973914</v>
      </c>
      <c r="AS95">
        <f t="shared" si="61"/>
        <v>2482.9387239152179</v>
      </c>
      <c r="AT95">
        <f t="shared" si="62"/>
        <v>2472.4680717413048</v>
      </c>
      <c r="AU95">
        <f t="shared" si="63"/>
        <v>2461.9974195673917</v>
      </c>
      <c r="BF95" t="str">
        <f t="shared" si="64"/>
        <v>IN 2020 2 N 2 15 160 Y Endura_Sporecaster 0 . . 75.88 5102.977917 1360.28358217522 1349.8129300013 1339.34227782739 1921.61115304522 1911.1405008713 1900.66984869739 2482.93872391522 2472.4680717413 2461.99741956739</v>
      </c>
    </row>
    <row r="96" spans="1:58" x14ac:dyDescent="0.35">
      <c r="A96" s="16" t="s">
        <v>25</v>
      </c>
      <c r="B96" s="16">
        <v>2020</v>
      </c>
      <c r="C96" s="16">
        <v>2</v>
      </c>
      <c r="D96" s="16" t="s">
        <v>16</v>
      </c>
      <c r="E96" s="16">
        <v>207</v>
      </c>
      <c r="F96" s="16">
        <v>2</v>
      </c>
      <c r="G96" s="16">
        <v>10</v>
      </c>
      <c r="H96" s="16">
        <v>100</v>
      </c>
      <c r="I96" s="16" t="s">
        <v>17</v>
      </c>
      <c r="J96" s="16" t="s">
        <v>29</v>
      </c>
      <c r="K96" s="16">
        <v>110</v>
      </c>
      <c r="L96" s="16">
        <f t="shared" si="33"/>
        <v>239.13043478260869</v>
      </c>
      <c r="M96" s="16">
        <f t="shared" si="34"/>
        <v>268.47826086956519</v>
      </c>
      <c r="N96" s="16" t="s">
        <v>14</v>
      </c>
      <c r="O96" s="16">
        <v>0</v>
      </c>
      <c r="P96" s="16" t="s">
        <v>14</v>
      </c>
      <c r="Q96" s="16" t="s">
        <v>14</v>
      </c>
      <c r="R96" s="16">
        <v>68.62</v>
      </c>
      <c r="S96" s="16">
        <v>4614.6795400000001</v>
      </c>
      <c r="T96" s="16">
        <f t="shared" si="36"/>
        <v>44.29</v>
      </c>
      <c r="U96" s="16">
        <f t="shared" si="37"/>
        <v>109.39</v>
      </c>
      <c r="V96" s="16">
        <f t="shared" si="38"/>
        <v>45.434782608695649</v>
      </c>
      <c r="W96" s="16">
        <f t="shared" si="39"/>
        <v>65.760869565217391</v>
      </c>
      <c r="X96" s="16">
        <f t="shared" si="40"/>
        <v>86.086956521739125</v>
      </c>
      <c r="Y96" s="16">
        <f t="shared" si="41"/>
        <v>23.089130434782604</v>
      </c>
      <c r="Z96" s="16">
        <f t="shared" si="42"/>
        <v>33.559782608695649</v>
      </c>
      <c r="AA96" s="16">
        <f t="shared" si="43"/>
        <v>44.030434782608694</v>
      </c>
      <c r="AB96">
        <f t="shared" si="44"/>
        <v>50.845999999999997</v>
      </c>
      <c r="AC96">
        <f t="shared" si="45"/>
        <v>125.59</v>
      </c>
      <c r="AD96">
        <f t="shared" si="46"/>
        <v>258.06913043478261</v>
      </c>
      <c r="AE96">
        <f t="shared" si="47"/>
        <v>268.53978260869565</v>
      </c>
      <c r="AF96">
        <f t="shared" si="48"/>
        <v>279.01043478260874</v>
      </c>
      <c r="AG96">
        <f t="shared" si="49"/>
        <v>617.58000000000004</v>
      </c>
      <c r="AH96">
        <f t="shared" si="50"/>
        <v>823.44</v>
      </c>
      <c r="AI96">
        <f t="shared" si="51"/>
        <v>1029.3000000000002</v>
      </c>
      <c r="AJ96">
        <f t="shared" si="52"/>
        <v>1522.8442482</v>
      </c>
      <c r="AK96">
        <f t="shared" si="53"/>
        <v>2030.4589976</v>
      </c>
      <c r="AL96">
        <f t="shared" si="54"/>
        <v>2538.0737470000004</v>
      </c>
      <c r="AM96">
        <f t="shared" si="55"/>
        <v>1264.7751177652174</v>
      </c>
      <c r="AN96">
        <f t="shared" si="56"/>
        <v>1254.3044655913045</v>
      </c>
      <c r="AO96">
        <f t="shared" si="57"/>
        <v>1243.8338134173914</v>
      </c>
      <c r="AP96">
        <f t="shared" si="58"/>
        <v>1772.3898671652173</v>
      </c>
      <c r="AQ96">
        <f t="shared" si="59"/>
        <v>1761.9192149913042</v>
      </c>
      <c r="AR96">
        <f t="shared" si="60"/>
        <v>1751.4485628173911</v>
      </c>
      <c r="AS96">
        <f t="shared" si="61"/>
        <v>2280.0046165652179</v>
      </c>
      <c r="AT96">
        <f t="shared" si="62"/>
        <v>2269.5339643913048</v>
      </c>
      <c r="AU96">
        <f t="shared" si="63"/>
        <v>2259.0633122173917</v>
      </c>
      <c r="BF96" t="str">
        <f t="shared" si="64"/>
        <v>IN 2020 2 N 2 10 100 Y Endura_R3 0 . . 68.62 4614.67954 1264.77511776522 1254.3044655913 1243.83381341739 1772.38986716522 1761.9192149913 1751.44856281739 2280.00461656522 2269.5339643913 2259.06331221739</v>
      </c>
    </row>
    <row r="97" spans="1:58" x14ac:dyDescent="0.35">
      <c r="A97" s="16" t="s">
        <v>25</v>
      </c>
      <c r="B97" s="16">
        <v>2020</v>
      </c>
      <c r="C97" s="16">
        <v>2</v>
      </c>
      <c r="D97" s="16" t="s">
        <v>16</v>
      </c>
      <c r="E97" s="16">
        <v>208</v>
      </c>
      <c r="F97" s="16">
        <v>2</v>
      </c>
      <c r="G97" s="16">
        <v>16</v>
      </c>
      <c r="H97" s="16">
        <v>160</v>
      </c>
      <c r="I97" s="16" t="s">
        <v>17</v>
      </c>
      <c r="J97" s="16" t="s">
        <v>28</v>
      </c>
      <c r="K97" s="16">
        <v>110</v>
      </c>
      <c r="L97" s="16">
        <f t="shared" si="33"/>
        <v>239.13043478260869</v>
      </c>
      <c r="M97" s="16">
        <f t="shared" si="34"/>
        <v>268.47826086956519</v>
      </c>
      <c r="N97" s="16" t="s">
        <v>14</v>
      </c>
      <c r="O97" s="16">
        <v>0</v>
      </c>
      <c r="P97" s="16" t="s">
        <v>14</v>
      </c>
      <c r="Q97" s="16" t="s">
        <v>14</v>
      </c>
      <c r="R97" s="16">
        <v>76.319999999999993</v>
      </c>
      <c r="S97" s="16">
        <v>5132.7492769999999</v>
      </c>
      <c r="T97" s="16">
        <f t="shared" si="36"/>
        <v>70.86</v>
      </c>
      <c r="U97" s="16">
        <f t="shared" si="37"/>
        <v>175.02</v>
      </c>
      <c r="V97" s="16">
        <f t="shared" si="38"/>
        <v>45.434782608695649</v>
      </c>
      <c r="W97" s="16">
        <f t="shared" si="39"/>
        <v>65.760869565217391</v>
      </c>
      <c r="X97" s="16">
        <f t="shared" si="40"/>
        <v>86.086956521739125</v>
      </c>
      <c r="Y97" s="16">
        <f t="shared" si="41"/>
        <v>23.089130434782604</v>
      </c>
      <c r="Z97" s="16">
        <f t="shared" si="42"/>
        <v>33.559782608695649</v>
      </c>
      <c r="AA97" s="16">
        <f t="shared" si="43"/>
        <v>44.030434782608694</v>
      </c>
      <c r="AB97">
        <f t="shared" si="44"/>
        <v>17.875</v>
      </c>
      <c r="AC97">
        <f t="shared" si="45"/>
        <v>44.15</v>
      </c>
      <c r="AD97">
        <f t="shared" si="46"/>
        <v>242.25913043478263</v>
      </c>
      <c r="AE97">
        <f t="shared" si="47"/>
        <v>252.72978260869567</v>
      </c>
      <c r="AF97">
        <f t="shared" si="48"/>
        <v>263.20043478260868</v>
      </c>
      <c r="AG97">
        <f t="shared" si="49"/>
        <v>686.87999999999988</v>
      </c>
      <c r="AH97">
        <f t="shared" si="50"/>
        <v>915.83999999999992</v>
      </c>
      <c r="AI97">
        <f t="shared" si="51"/>
        <v>1144.8</v>
      </c>
      <c r="AJ97">
        <f t="shared" si="52"/>
        <v>1693.8072614100001</v>
      </c>
      <c r="AK97">
        <f t="shared" si="53"/>
        <v>2258.4096818799999</v>
      </c>
      <c r="AL97">
        <f t="shared" si="54"/>
        <v>2823.0121023500001</v>
      </c>
      <c r="AM97">
        <f t="shared" si="55"/>
        <v>1451.5481309752174</v>
      </c>
      <c r="AN97">
        <f t="shared" si="56"/>
        <v>1441.0774788013046</v>
      </c>
      <c r="AO97">
        <f t="shared" si="57"/>
        <v>1430.6068266273915</v>
      </c>
      <c r="AP97">
        <f t="shared" si="58"/>
        <v>2016.1505514452172</v>
      </c>
      <c r="AQ97">
        <f t="shared" si="59"/>
        <v>2005.6798992713043</v>
      </c>
      <c r="AR97">
        <f t="shared" si="60"/>
        <v>1995.2092470973912</v>
      </c>
      <c r="AS97">
        <f t="shared" si="61"/>
        <v>2580.7529719152176</v>
      </c>
      <c r="AT97">
        <f t="shared" si="62"/>
        <v>2570.2823197413045</v>
      </c>
      <c r="AU97">
        <f t="shared" si="63"/>
        <v>2559.8116675673914</v>
      </c>
      <c r="BF97" t="str">
        <f t="shared" si="64"/>
        <v>IN 2020 2 N 2 16 160 Y Cobra_V5 0 . . 76.32 5132.749277 1451.54813097522 1441.0774788013 1430.60682662739 2016.15055144522 2005.6798992713 1995.20924709739 2580.75297191522 2570.2823197413 2559.81166756739</v>
      </c>
    </row>
    <row r="98" spans="1:58" x14ac:dyDescent="0.35">
      <c r="A98" s="16" t="s">
        <v>25</v>
      </c>
      <c r="B98" s="16">
        <v>2020</v>
      </c>
      <c r="C98" s="16">
        <v>2</v>
      </c>
      <c r="D98" s="16" t="s">
        <v>16</v>
      </c>
      <c r="E98" s="16">
        <v>209</v>
      </c>
      <c r="F98" s="16">
        <v>2</v>
      </c>
      <c r="G98" s="16">
        <v>12</v>
      </c>
      <c r="H98" s="16">
        <v>100</v>
      </c>
      <c r="I98" s="16" t="s">
        <v>17</v>
      </c>
      <c r="J98" s="16" t="s">
        <v>28</v>
      </c>
      <c r="K98" s="16">
        <v>110</v>
      </c>
      <c r="L98" s="16">
        <f t="shared" si="33"/>
        <v>239.13043478260869</v>
      </c>
      <c r="M98" s="16">
        <f t="shared" si="34"/>
        <v>268.47826086956519</v>
      </c>
      <c r="N98" s="16" t="s">
        <v>14</v>
      </c>
      <c r="O98" s="16">
        <v>0</v>
      </c>
      <c r="P98" s="16" t="s">
        <v>14</v>
      </c>
      <c r="Q98" s="16" t="s">
        <v>14</v>
      </c>
      <c r="R98" s="16">
        <v>72.709999999999994</v>
      </c>
      <c r="S98" s="16">
        <v>4889.5971509999999</v>
      </c>
      <c r="T98" s="16">
        <f t="shared" si="36"/>
        <v>44.29</v>
      </c>
      <c r="U98" s="16">
        <f t="shared" si="37"/>
        <v>109.39</v>
      </c>
      <c r="V98" s="16">
        <f t="shared" si="38"/>
        <v>45.434782608695649</v>
      </c>
      <c r="W98" s="16">
        <f t="shared" si="39"/>
        <v>65.760869565217391</v>
      </c>
      <c r="X98" s="16">
        <f t="shared" si="40"/>
        <v>86.086956521739125</v>
      </c>
      <c r="Y98" s="16">
        <f t="shared" si="41"/>
        <v>23.089130434782604</v>
      </c>
      <c r="Z98" s="16">
        <f t="shared" si="42"/>
        <v>33.559782608695649</v>
      </c>
      <c r="AA98" s="16">
        <f t="shared" si="43"/>
        <v>44.030434782608694</v>
      </c>
      <c r="AB98">
        <f t="shared" si="44"/>
        <v>17.875</v>
      </c>
      <c r="AC98">
        <f t="shared" si="45"/>
        <v>44.15</v>
      </c>
      <c r="AD98">
        <f t="shared" si="46"/>
        <v>176.62913043478261</v>
      </c>
      <c r="AE98">
        <f t="shared" si="47"/>
        <v>187.09978260869565</v>
      </c>
      <c r="AF98">
        <f t="shared" si="48"/>
        <v>197.57043478260871</v>
      </c>
      <c r="AG98">
        <f t="shared" si="49"/>
        <v>654.39</v>
      </c>
      <c r="AH98">
        <f t="shared" si="50"/>
        <v>872.52</v>
      </c>
      <c r="AI98">
        <f t="shared" si="51"/>
        <v>1090.6499999999999</v>
      </c>
      <c r="AJ98">
        <f t="shared" si="52"/>
        <v>1613.5670598300001</v>
      </c>
      <c r="AK98">
        <f t="shared" si="53"/>
        <v>2151.4227464400001</v>
      </c>
      <c r="AL98">
        <f t="shared" si="54"/>
        <v>2689.2784330500003</v>
      </c>
      <c r="AM98">
        <f t="shared" si="55"/>
        <v>1436.9379293952175</v>
      </c>
      <c r="AN98">
        <f t="shared" si="56"/>
        <v>1426.4672772213044</v>
      </c>
      <c r="AO98">
        <f t="shared" si="57"/>
        <v>1415.9966250473913</v>
      </c>
      <c r="AP98">
        <f t="shared" si="58"/>
        <v>1974.7936160052175</v>
      </c>
      <c r="AQ98">
        <f t="shared" si="59"/>
        <v>1964.3229638313044</v>
      </c>
      <c r="AR98">
        <f t="shared" si="60"/>
        <v>1953.8523116573913</v>
      </c>
      <c r="AS98">
        <f t="shared" si="61"/>
        <v>2512.6493026152175</v>
      </c>
      <c r="AT98">
        <f t="shared" si="62"/>
        <v>2502.1786504413049</v>
      </c>
      <c r="AU98">
        <f t="shared" si="63"/>
        <v>2491.7079982673918</v>
      </c>
      <c r="BF98" t="str">
        <f t="shared" si="64"/>
        <v>IN 2020 2 N 2 12 100 Y Cobra_V5 0 . . 72.71 4889.597151 1436.93792939522 1426.4672772213 1415.99662504739 1974.79361600522 1964.3229638313 1953.85231165739 2512.64930261522 2502.1786504413 2491.70799826739</v>
      </c>
    </row>
    <row r="99" spans="1:58" x14ac:dyDescent="0.35">
      <c r="A99" s="16" t="s">
        <v>25</v>
      </c>
      <c r="B99" s="16">
        <v>2020</v>
      </c>
      <c r="C99" s="16">
        <v>2</v>
      </c>
      <c r="D99" s="16" t="s">
        <v>16</v>
      </c>
      <c r="E99" s="16">
        <v>210</v>
      </c>
      <c r="F99" s="16">
        <v>2</v>
      </c>
      <c r="G99" s="16">
        <v>7</v>
      </c>
      <c r="H99" s="16">
        <v>160</v>
      </c>
      <c r="I99" s="16" t="s">
        <v>16</v>
      </c>
      <c r="J99" s="16" t="s">
        <v>30</v>
      </c>
      <c r="K99" s="16" t="s">
        <v>14</v>
      </c>
      <c r="L99" s="16" t="str">
        <f t="shared" si="33"/>
        <v>.</v>
      </c>
      <c r="M99" s="16" t="str">
        <f t="shared" si="34"/>
        <v>.</v>
      </c>
      <c r="N99" s="16" t="s">
        <v>17</v>
      </c>
      <c r="O99" s="16">
        <v>1.1000000000000001</v>
      </c>
      <c r="P99" s="16" t="s">
        <v>14</v>
      </c>
      <c r="Q99" s="16" t="s">
        <v>14</v>
      </c>
      <c r="R99" s="16">
        <v>75.66</v>
      </c>
      <c r="S99" s="16">
        <v>5088.2654499999999</v>
      </c>
      <c r="T99" s="16">
        <f t="shared" si="36"/>
        <v>70.86</v>
      </c>
      <c r="U99" s="16">
        <f t="shared" si="37"/>
        <v>175.02</v>
      </c>
      <c r="V99" s="16">
        <f t="shared" si="38"/>
        <v>0</v>
      </c>
      <c r="W99" s="16">
        <f t="shared" si="39"/>
        <v>0</v>
      </c>
      <c r="X99" s="16">
        <f t="shared" si="40"/>
        <v>0</v>
      </c>
      <c r="Y99" s="16">
        <f t="shared" si="41"/>
        <v>0</v>
      </c>
      <c r="Z99" s="16">
        <f t="shared" si="42"/>
        <v>0</v>
      </c>
      <c r="AA99" s="16">
        <f t="shared" si="43"/>
        <v>0</v>
      </c>
      <c r="AB99">
        <f t="shared" si="44"/>
        <v>50.845999999999997</v>
      </c>
      <c r="AC99">
        <f t="shared" si="45"/>
        <v>125.59</v>
      </c>
      <c r="AD99">
        <f t="shared" si="46"/>
        <v>300.61</v>
      </c>
      <c r="AE99">
        <f t="shared" si="47"/>
        <v>300.61</v>
      </c>
      <c r="AF99">
        <f t="shared" si="48"/>
        <v>300.61</v>
      </c>
      <c r="AG99">
        <f t="shared" si="49"/>
        <v>680.93999999999994</v>
      </c>
      <c r="AH99">
        <f t="shared" si="50"/>
        <v>907.92</v>
      </c>
      <c r="AI99">
        <f t="shared" si="51"/>
        <v>1134.8999999999999</v>
      </c>
      <c r="AJ99">
        <f t="shared" si="52"/>
        <v>1679.1275985</v>
      </c>
      <c r="AK99">
        <f t="shared" si="53"/>
        <v>2238.8367979999998</v>
      </c>
      <c r="AL99">
        <f t="shared" si="54"/>
        <v>2798.5459975000003</v>
      </c>
      <c r="AM99">
        <f t="shared" si="55"/>
        <v>1378.5175985000001</v>
      </c>
      <c r="AN99">
        <f t="shared" si="56"/>
        <v>1378.5175985000001</v>
      </c>
      <c r="AO99">
        <f t="shared" si="57"/>
        <v>1378.5175985000001</v>
      </c>
      <c r="AP99">
        <f t="shared" si="58"/>
        <v>1938.2267979999997</v>
      </c>
      <c r="AQ99">
        <f t="shared" si="59"/>
        <v>1938.2267979999997</v>
      </c>
      <c r="AR99">
        <f t="shared" si="60"/>
        <v>1938.2267979999997</v>
      </c>
      <c r="AS99">
        <f t="shared" si="61"/>
        <v>2497.9359975000002</v>
      </c>
      <c r="AT99">
        <f t="shared" si="62"/>
        <v>2497.9359975000002</v>
      </c>
      <c r="AU99">
        <f t="shared" si="63"/>
        <v>2497.9359975000002</v>
      </c>
      <c r="BF99" t="str">
        <f t="shared" si="64"/>
        <v>IN 2020 2 N 2 7 160 N Endura_Sporecaster 1.1 . . 75.66 5088.26545 1378.5175985 1378.5175985 1378.5175985 1938.226798 1938.226798 1938.226798 2497.9359975 2497.9359975 2497.9359975</v>
      </c>
    </row>
    <row r="100" spans="1:58" x14ac:dyDescent="0.35">
      <c r="A100" s="16" t="s">
        <v>25</v>
      </c>
      <c r="B100" s="16">
        <v>2020</v>
      </c>
      <c r="C100" s="16">
        <v>2</v>
      </c>
      <c r="D100" s="16" t="s">
        <v>16</v>
      </c>
      <c r="E100" s="16">
        <v>211</v>
      </c>
      <c r="F100" s="16">
        <v>2</v>
      </c>
      <c r="G100" s="16">
        <v>9</v>
      </c>
      <c r="H100" s="16">
        <v>100</v>
      </c>
      <c r="I100" s="16" t="s">
        <v>17</v>
      </c>
      <c r="J100" s="16" t="s">
        <v>27</v>
      </c>
      <c r="K100" s="16">
        <v>110</v>
      </c>
      <c r="L100" s="16">
        <f t="shared" si="33"/>
        <v>239.13043478260869</v>
      </c>
      <c r="M100" s="16">
        <f t="shared" si="34"/>
        <v>268.47826086956519</v>
      </c>
      <c r="N100" s="16" t="s">
        <v>14</v>
      </c>
      <c r="O100" s="16">
        <v>1.1000000000000001</v>
      </c>
      <c r="P100" s="16" t="s">
        <v>14</v>
      </c>
      <c r="Q100" s="16" t="s">
        <v>14</v>
      </c>
      <c r="R100" s="16">
        <v>74.900000000000006</v>
      </c>
      <c r="S100" s="16">
        <v>5036.7594330000002</v>
      </c>
      <c r="T100" s="16">
        <f t="shared" si="36"/>
        <v>44.29</v>
      </c>
      <c r="U100" s="16">
        <f t="shared" si="37"/>
        <v>109.39</v>
      </c>
      <c r="V100" s="16">
        <f t="shared" si="38"/>
        <v>45.434782608695649</v>
      </c>
      <c r="W100" s="16">
        <f t="shared" si="39"/>
        <v>65.760869565217391</v>
      </c>
      <c r="X100" s="16">
        <f t="shared" si="40"/>
        <v>86.086956521739125</v>
      </c>
      <c r="Y100" s="16">
        <f t="shared" si="41"/>
        <v>23.089130434782604</v>
      </c>
      <c r="Z100" s="16">
        <f t="shared" si="42"/>
        <v>33.559782608695649</v>
      </c>
      <c r="AA100" s="16">
        <f t="shared" si="43"/>
        <v>44.030434782608694</v>
      </c>
      <c r="AB100">
        <f t="shared" si="44"/>
        <v>0</v>
      </c>
      <c r="AC100">
        <f t="shared" si="45"/>
        <v>0</v>
      </c>
      <c r="AD100">
        <f t="shared" si="46"/>
        <v>132.4791304347826</v>
      </c>
      <c r="AE100">
        <f t="shared" si="47"/>
        <v>142.94978260869564</v>
      </c>
      <c r="AF100">
        <f t="shared" si="48"/>
        <v>153.42043478260871</v>
      </c>
      <c r="AG100">
        <f t="shared" si="49"/>
        <v>674.1</v>
      </c>
      <c r="AH100">
        <f t="shared" si="50"/>
        <v>898.80000000000007</v>
      </c>
      <c r="AI100">
        <f t="shared" si="51"/>
        <v>1123.5</v>
      </c>
      <c r="AJ100">
        <f t="shared" si="52"/>
        <v>1662.1306128900001</v>
      </c>
      <c r="AK100">
        <f t="shared" si="53"/>
        <v>2216.1741505200002</v>
      </c>
      <c r="AL100">
        <f t="shared" si="54"/>
        <v>2770.2176881500004</v>
      </c>
      <c r="AM100">
        <f t="shared" si="55"/>
        <v>1529.6514824552175</v>
      </c>
      <c r="AN100">
        <f t="shared" si="56"/>
        <v>1519.1808302813045</v>
      </c>
      <c r="AO100">
        <f t="shared" si="57"/>
        <v>1508.7101781073914</v>
      </c>
      <c r="AP100">
        <f t="shared" si="58"/>
        <v>2083.6950200852175</v>
      </c>
      <c r="AQ100">
        <f t="shared" si="59"/>
        <v>2073.2243679113044</v>
      </c>
      <c r="AR100">
        <f t="shared" si="60"/>
        <v>2062.7537157373918</v>
      </c>
      <c r="AS100">
        <f t="shared" si="61"/>
        <v>2637.7385577152177</v>
      </c>
      <c r="AT100">
        <f t="shared" si="62"/>
        <v>2627.2679055413046</v>
      </c>
      <c r="AU100">
        <f t="shared" si="63"/>
        <v>2616.7972533673919</v>
      </c>
      <c r="BF100" t="str">
        <f t="shared" si="64"/>
        <v>IN 2020 2 N 2 9 100 Y Non-Treated 1.1 . . 74.9 5036.759433 1529.65148245522 1519.1808302813 1508.71017810739 2083.69502008522 2073.2243679113 2062.75371573739 2637.73855771522 2627.2679055413 2616.79725336739</v>
      </c>
    </row>
    <row r="101" spans="1:58" x14ac:dyDescent="0.35">
      <c r="A101" s="16" t="s">
        <v>25</v>
      </c>
      <c r="B101" s="16">
        <v>2020</v>
      </c>
      <c r="C101" s="16">
        <v>2</v>
      </c>
      <c r="D101" s="16" t="s">
        <v>16</v>
      </c>
      <c r="E101" s="16">
        <v>212</v>
      </c>
      <c r="F101" s="16">
        <v>2</v>
      </c>
      <c r="G101" s="16">
        <v>8</v>
      </c>
      <c r="H101" s="16">
        <v>160</v>
      </c>
      <c r="I101" s="16" t="s">
        <v>16</v>
      </c>
      <c r="J101" s="16" t="s">
        <v>28</v>
      </c>
      <c r="K101" s="16" t="s">
        <v>14</v>
      </c>
      <c r="L101" s="16" t="str">
        <f t="shared" si="33"/>
        <v>.</v>
      </c>
      <c r="M101" s="16" t="str">
        <f t="shared" si="34"/>
        <v>.</v>
      </c>
      <c r="N101" s="16" t="s">
        <v>14</v>
      </c>
      <c r="O101" s="16">
        <v>0</v>
      </c>
      <c r="P101" s="16" t="s">
        <v>14</v>
      </c>
      <c r="Q101" s="16" t="s">
        <v>14</v>
      </c>
      <c r="R101" s="16">
        <v>73.06</v>
      </c>
      <c r="S101" s="16">
        <v>4913.4858949999998</v>
      </c>
      <c r="T101" s="16">
        <f t="shared" si="36"/>
        <v>70.86</v>
      </c>
      <c r="U101" s="16">
        <f t="shared" si="37"/>
        <v>175.02</v>
      </c>
      <c r="V101" s="16">
        <f t="shared" si="38"/>
        <v>0</v>
      </c>
      <c r="W101" s="16">
        <f t="shared" si="39"/>
        <v>0</v>
      </c>
      <c r="X101" s="16">
        <f t="shared" si="40"/>
        <v>0</v>
      </c>
      <c r="Y101" s="16">
        <f t="shared" si="41"/>
        <v>0</v>
      </c>
      <c r="Z101" s="16">
        <f t="shared" si="42"/>
        <v>0</v>
      </c>
      <c r="AA101" s="16">
        <f t="shared" si="43"/>
        <v>0</v>
      </c>
      <c r="AB101">
        <f t="shared" si="44"/>
        <v>17.875</v>
      </c>
      <c r="AC101">
        <f t="shared" si="45"/>
        <v>44.15</v>
      </c>
      <c r="AD101">
        <f t="shared" si="46"/>
        <v>219.17000000000002</v>
      </c>
      <c r="AE101">
        <f t="shared" si="47"/>
        <v>219.17000000000002</v>
      </c>
      <c r="AF101">
        <f t="shared" si="48"/>
        <v>219.17000000000002</v>
      </c>
      <c r="AG101">
        <f t="shared" si="49"/>
        <v>657.54</v>
      </c>
      <c r="AH101">
        <f t="shared" si="50"/>
        <v>876.72</v>
      </c>
      <c r="AI101">
        <f t="shared" si="51"/>
        <v>1095.9000000000001</v>
      </c>
      <c r="AJ101">
        <f t="shared" si="52"/>
        <v>1621.4503453499999</v>
      </c>
      <c r="AK101">
        <f t="shared" si="53"/>
        <v>2161.9337937999999</v>
      </c>
      <c r="AL101">
        <f t="shared" si="54"/>
        <v>2702.4172422500001</v>
      </c>
      <c r="AM101">
        <f t="shared" si="55"/>
        <v>1402.2803453499998</v>
      </c>
      <c r="AN101">
        <f t="shared" si="56"/>
        <v>1402.2803453499998</v>
      </c>
      <c r="AO101">
        <f t="shared" si="57"/>
        <v>1402.2803453499998</v>
      </c>
      <c r="AP101">
        <f t="shared" si="58"/>
        <v>1942.7637937999998</v>
      </c>
      <c r="AQ101">
        <f t="shared" si="59"/>
        <v>1942.7637937999998</v>
      </c>
      <c r="AR101">
        <f t="shared" si="60"/>
        <v>1942.7637937999998</v>
      </c>
      <c r="AS101">
        <f t="shared" si="61"/>
        <v>2483.24724225</v>
      </c>
      <c r="AT101">
        <f t="shared" si="62"/>
        <v>2483.24724225</v>
      </c>
      <c r="AU101">
        <f t="shared" si="63"/>
        <v>2483.24724225</v>
      </c>
      <c r="BF101" t="str">
        <f t="shared" si="64"/>
        <v>IN 2020 2 N 2 8 160 N Cobra_V5 0 . . 73.06 4913.485895 1402.28034535 1402.28034535 1402.28034535 1942.7637938 1942.7637938 1942.7637938 2483.24724225 2483.24724225 2483.24724225</v>
      </c>
    </row>
    <row r="102" spans="1:58" x14ac:dyDescent="0.35">
      <c r="A102" s="16" t="s">
        <v>25</v>
      </c>
      <c r="B102" s="16">
        <v>2020</v>
      </c>
      <c r="C102" s="16">
        <v>2</v>
      </c>
      <c r="D102" s="16" t="s">
        <v>16</v>
      </c>
      <c r="E102" s="16">
        <v>213</v>
      </c>
      <c r="F102" s="16">
        <v>2</v>
      </c>
      <c r="G102" s="16">
        <v>1</v>
      </c>
      <c r="H102" s="16">
        <v>100</v>
      </c>
      <c r="I102" s="16" t="s">
        <v>16</v>
      </c>
      <c r="J102" s="16" t="s">
        <v>27</v>
      </c>
      <c r="K102" s="16" t="s">
        <v>14</v>
      </c>
      <c r="L102" s="16" t="str">
        <f t="shared" si="33"/>
        <v>.</v>
      </c>
      <c r="M102" s="16" t="str">
        <f t="shared" si="34"/>
        <v>.</v>
      </c>
      <c r="N102" s="16" t="s">
        <v>14</v>
      </c>
      <c r="O102" s="16">
        <v>0</v>
      </c>
      <c r="P102" s="16" t="s">
        <v>14</v>
      </c>
      <c r="Q102" s="16" t="s">
        <v>14</v>
      </c>
      <c r="R102" s="16">
        <v>74.569999999999993</v>
      </c>
      <c r="S102" s="16">
        <v>5014.8237479999998</v>
      </c>
      <c r="T102" s="16">
        <f t="shared" si="36"/>
        <v>44.29</v>
      </c>
      <c r="U102" s="16">
        <f t="shared" si="37"/>
        <v>109.39</v>
      </c>
      <c r="V102" s="16">
        <f t="shared" si="38"/>
        <v>0</v>
      </c>
      <c r="W102" s="16">
        <f t="shared" si="39"/>
        <v>0</v>
      </c>
      <c r="X102" s="16">
        <f t="shared" si="40"/>
        <v>0</v>
      </c>
      <c r="Y102" s="16">
        <f t="shared" si="41"/>
        <v>0</v>
      </c>
      <c r="Z102" s="16">
        <f t="shared" si="42"/>
        <v>0</v>
      </c>
      <c r="AA102" s="16">
        <f t="shared" si="43"/>
        <v>0</v>
      </c>
      <c r="AB102">
        <f t="shared" si="44"/>
        <v>0</v>
      </c>
      <c r="AC102">
        <f t="shared" si="45"/>
        <v>0</v>
      </c>
      <c r="AD102">
        <f t="shared" si="46"/>
        <v>109.39</v>
      </c>
      <c r="AE102">
        <f t="shared" si="47"/>
        <v>109.39</v>
      </c>
      <c r="AF102">
        <f t="shared" si="48"/>
        <v>109.39</v>
      </c>
      <c r="AG102">
        <f t="shared" si="49"/>
        <v>671.12999999999988</v>
      </c>
      <c r="AH102">
        <f t="shared" si="50"/>
        <v>894.83999999999992</v>
      </c>
      <c r="AI102">
        <f t="shared" si="51"/>
        <v>1118.55</v>
      </c>
      <c r="AJ102">
        <f t="shared" si="52"/>
        <v>1654.89183684</v>
      </c>
      <c r="AK102">
        <f t="shared" si="53"/>
        <v>2206.5224491200001</v>
      </c>
      <c r="AL102">
        <f t="shared" si="54"/>
        <v>2758.1530614000003</v>
      </c>
      <c r="AM102">
        <f t="shared" si="55"/>
        <v>1545.5018368399999</v>
      </c>
      <c r="AN102">
        <f t="shared" si="56"/>
        <v>1545.5018368399999</v>
      </c>
      <c r="AO102">
        <f t="shared" si="57"/>
        <v>1545.5018368399999</v>
      </c>
      <c r="AP102">
        <f t="shared" si="58"/>
        <v>2097.1324491200003</v>
      </c>
      <c r="AQ102">
        <f t="shared" si="59"/>
        <v>2097.1324491200003</v>
      </c>
      <c r="AR102">
        <f t="shared" si="60"/>
        <v>2097.1324491200003</v>
      </c>
      <c r="AS102">
        <f t="shared" si="61"/>
        <v>2648.7630614000004</v>
      </c>
      <c r="AT102">
        <f t="shared" si="62"/>
        <v>2648.7630614000004</v>
      </c>
      <c r="AU102">
        <f t="shared" si="63"/>
        <v>2648.7630614000004</v>
      </c>
      <c r="BF102" t="str">
        <f t="shared" si="64"/>
        <v>IN 2020 2 N 2 1 100 N Non-Treated 0 . . 74.57 5014.823748 1545.50183684 1545.50183684 1545.50183684 2097.13244912 2097.13244912 2097.13244912 2648.7630614 2648.7630614 2648.7630614</v>
      </c>
    </row>
    <row r="103" spans="1:58" x14ac:dyDescent="0.35">
      <c r="A103" s="16" t="s">
        <v>25</v>
      </c>
      <c r="B103" s="16">
        <v>2020</v>
      </c>
      <c r="C103" s="16">
        <v>2</v>
      </c>
      <c r="D103" s="16" t="s">
        <v>16</v>
      </c>
      <c r="E103" s="16">
        <v>214</v>
      </c>
      <c r="F103" s="16">
        <v>2</v>
      </c>
      <c r="G103" s="16">
        <v>14</v>
      </c>
      <c r="H103" s="16">
        <v>160</v>
      </c>
      <c r="I103" s="16" t="s">
        <v>17</v>
      </c>
      <c r="J103" s="16" t="s">
        <v>29</v>
      </c>
      <c r="K103" s="16">
        <v>110</v>
      </c>
      <c r="L103" s="16">
        <f t="shared" si="33"/>
        <v>239.13043478260869</v>
      </c>
      <c r="M103" s="16">
        <f t="shared" si="34"/>
        <v>268.47826086956519</v>
      </c>
      <c r="N103" s="16" t="s">
        <v>14</v>
      </c>
      <c r="O103" s="16">
        <v>0</v>
      </c>
      <c r="P103" s="16" t="s">
        <v>14</v>
      </c>
      <c r="Q103" s="16" t="s">
        <v>14</v>
      </c>
      <c r="R103" s="16">
        <v>76.23</v>
      </c>
      <c r="S103" s="16">
        <v>5126.2512260000003</v>
      </c>
      <c r="T103" s="16">
        <f t="shared" si="36"/>
        <v>70.86</v>
      </c>
      <c r="U103" s="16">
        <f t="shared" si="37"/>
        <v>175.02</v>
      </c>
      <c r="V103" s="16">
        <f t="shared" si="38"/>
        <v>45.434782608695649</v>
      </c>
      <c r="W103" s="16">
        <f t="shared" si="39"/>
        <v>65.760869565217391</v>
      </c>
      <c r="X103" s="16">
        <f t="shared" si="40"/>
        <v>86.086956521739125</v>
      </c>
      <c r="Y103" s="16">
        <f t="shared" si="41"/>
        <v>23.089130434782604</v>
      </c>
      <c r="Z103" s="16">
        <f t="shared" si="42"/>
        <v>33.559782608695649</v>
      </c>
      <c r="AA103" s="16">
        <f t="shared" si="43"/>
        <v>44.030434782608694</v>
      </c>
      <c r="AB103">
        <f t="shared" si="44"/>
        <v>50.845999999999997</v>
      </c>
      <c r="AC103">
        <f t="shared" si="45"/>
        <v>125.59</v>
      </c>
      <c r="AD103">
        <f t="shared" si="46"/>
        <v>323.69913043478266</v>
      </c>
      <c r="AE103">
        <f t="shared" si="47"/>
        <v>334.16978260869564</v>
      </c>
      <c r="AF103">
        <f t="shared" si="48"/>
        <v>344.64043478260874</v>
      </c>
      <c r="AG103">
        <f t="shared" si="49"/>
        <v>686.07</v>
      </c>
      <c r="AH103">
        <f t="shared" si="50"/>
        <v>914.76</v>
      </c>
      <c r="AI103">
        <f t="shared" si="51"/>
        <v>1143.45</v>
      </c>
      <c r="AJ103">
        <f t="shared" si="52"/>
        <v>1691.6629045800003</v>
      </c>
      <c r="AK103">
        <f t="shared" si="53"/>
        <v>2255.5505394400002</v>
      </c>
      <c r="AL103">
        <f t="shared" si="54"/>
        <v>2819.4381743000004</v>
      </c>
      <c r="AM103">
        <f t="shared" si="55"/>
        <v>1367.9637741452175</v>
      </c>
      <c r="AN103">
        <f t="shared" si="56"/>
        <v>1357.4931219713046</v>
      </c>
      <c r="AO103">
        <f t="shared" si="57"/>
        <v>1347.0224697973915</v>
      </c>
      <c r="AP103">
        <f t="shared" si="58"/>
        <v>1931.8514090052176</v>
      </c>
      <c r="AQ103">
        <f t="shared" si="59"/>
        <v>1921.3807568313046</v>
      </c>
      <c r="AR103">
        <f t="shared" si="60"/>
        <v>1910.9101046573915</v>
      </c>
      <c r="AS103">
        <f t="shared" si="61"/>
        <v>2495.7390438652178</v>
      </c>
      <c r="AT103">
        <f t="shared" si="62"/>
        <v>2485.2683916913047</v>
      </c>
      <c r="AU103">
        <f t="shared" si="63"/>
        <v>2474.7977395173916</v>
      </c>
      <c r="BF103" t="str">
        <f t="shared" si="64"/>
        <v>IN 2020 2 N 2 14 160 Y Endura_R3 0 . . 76.23 5126.251226 1367.96377414522 1357.4931219713 1347.02246979739 1931.85140900522 1921.3807568313 1910.91010465739 2495.73904386522 2485.2683916913 2474.79773951739</v>
      </c>
    </row>
    <row r="104" spans="1:58" x14ac:dyDescent="0.35">
      <c r="A104" s="16" t="s">
        <v>25</v>
      </c>
      <c r="B104" s="16">
        <v>2020</v>
      </c>
      <c r="C104" s="16">
        <v>2</v>
      </c>
      <c r="D104" s="16" t="s">
        <v>16</v>
      </c>
      <c r="E104" s="16">
        <v>215</v>
      </c>
      <c r="F104" s="16">
        <v>2</v>
      </c>
      <c r="G104" s="16">
        <v>11</v>
      </c>
      <c r="H104" s="16">
        <v>100</v>
      </c>
      <c r="I104" s="16" t="s">
        <v>17</v>
      </c>
      <c r="J104" s="16" t="s">
        <v>30</v>
      </c>
      <c r="K104" s="16">
        <v>110</v>
      </c>
      <c r="L104" s="16">
        <f t="shared" si="33"/>
        <v>239.13043478260869</v>
      </c>
      <c r="M104" s="16">
        <f t="shared" si="34"/>
        <v>268.47826086956519</v>
      </c>
      <c r="N104" s="16" t="s">
        <v>17</v>
      </c>
      <c r="O104" s="16">
        <v>0</v>
      </c>
      <c r="P104" s="16" t="s">
        <v>14</v>
      </c>
      <c r="Q104" s="16" t="s">
        <v>14</v>
      </c>
      <c r="R104" s="16">
        <v>71.08</v>
      </c>
      <c r="S104" s="16">
        <v>4779.9296329999997</v>
      </c>
      <c r="T104" s="16">
        <f t="shared" si="36"/>
        <v>44.29</v>
      </c>
      <c r="U104" s="16">
        <f t="shared" si="37"/>
        <v>109.39</v>
      </c>
      <c r="V104" s="16">
        <f t="shared" si="38"/>
        <v>45.434782608695649</v>
      </c>
      <c r="W104" s="16">
        <f t="shared" si="39"/>
        <v>65.760869565217391</v>
      </c>
      <c r="X104" s="16">
        <f t="shared" si="40"/>
        <v>86.086956521739125</v>
      </c>
      <c r="Y104" s="16">
        <f t="shared" si="41"/>
        <v>23.089130434782604</v>
      </c>
      <c r="Z104" s="16">
        <f t="shared" si="42"/>
        <v>33.559782608695649</v>
      </c>
      <c r="AA104" s="16">
        <f t="shared" si="43"/>
        <v>44.030434782608694</v>
      </c>
      <c r="AB104">
        <f t="shared" si="44"/>
        <v>50.845999999999997</v>
      </c>
      <c r="AC104">
        <f t="shared" si="45"/>
        <v>125.59</v>
      </c>
      <c r="AD104">
        <f t="shared" si="46"/>
        <v>258.06913043478261</v>
      </c>
      <c r="AE104">
        <f t="shared" si="47"/>
        <v>268.53978260869565</v>
      </c>
      <c r="AF104">
        <f t="shared" si="48"/>
        <v>279.01043478260874</v>
      </c>
      <c r="AG104">
        <f t="shared" si="49"/>
        <v>639.72</v>
      </c>
      <c r="AH104">
        <f t="shared" si="50"/>
        <v>852.96</v>
      </c>
      <c r="AI104">
        <f t="shared" si="51"/>
        <v>1066.2</v>
      </c>
      <c r="AJ104">
        <f t="shared" si="52"/>
        <v>1577.37677889</v>
      </c>
      <c r="AK104">
        <f t="shared" si="53"/>
        <v>2103.16903852</v>
      </c>
      <c r="AL104">
        <f t="shared" si="54"/>
        <v>2628.9612981499999</v>
      </c>
      <c r="AM104">
        <f t="shared" si="55"/>
        <v>1319.3076484552173</v>
      </c>
      <c r="AN104">
        <f t="shared" si="56"/>
        <v>1308.8369962813044</v>
      </c>
      <c r="AO104">
        <f t="shared" si="57"/>
        <v>1298.3663441073913</v>
      </c>
      <c r="AP104">
        <f t="shared" si="58"/>
        <v>1845.0999080852173</v>
      </c>
      <c r="AQ104">
        <f t="shared" si="59"/>
        <v>1834.6292559113044</v>
      </c>
      <c r="AR104">
        <f t="shared" si="60"/>
        <v>1824.1586037373913</v>
      </c>
      <c r="AS104">
        <f t="shared" si="61"/>
        <v>2370.8921677152175</v>
      </c>
      <c r="AT104">
        <f t="shared" si="62"/>
        <v>2360.4215155413044</v>
      </c>
      <c r="AU104">
        <f t="shared" si="63"/>
        <v>2349.9508633673913</v>
      </c>
      <c r="BF104" t="str">
        <f t="shared" si="64"/>
        <v>IN 2020 2 N 2 11 100 Y Endura_Sporecaster 0 . . 71.08 4779.929633 1319.30764845522 1308.8369962813 1298.36634410739 1845.09990808522 1834.6292559113 1824.15860373739 2370.89216771522 2360.4215155413 2349.95086336739</v>
      </c>
    </row>
    <row r="105" spans="1:58" x14ac:dyDescent="0.35">
      <c r="A105" s="16" t="s">
        <v>25</v>
      </c>
      <c r="B105" s="16">
        <v>2020</v>
      </c>
      <c r="C105" s="16">
        <v>2</v>
      </c>
      <c r="D105" s="16" t="s">
        <v>16</v>
      </c>
      <c r="E105" s="16">
        <v>216</v>
      </c>
      <c r="F105" s="16">
        <v>2</v>
      </c>
      <c r="G105" s="16">
        <v>6</v>
      </c>
      <c r="H105" s="16">
        <v>160</v>
      </c>
      <c r="I105" s="16" t="s">
        <v>16</v>
      </c>
      <c r="J105" s="16" t="s">
        <v>29</v>
      </c>
      <c r="K105" s="16" t="s">
        <v>14</v>
      </c>
      <c r="L105" s="16" t="str">
        <f t="shared" si="33"/>
        <v>.</v>
      </c>
      <c r="M105" s="16" t="str">
        <f t="shared" si="34"/>
        <v>.</v>
      </c>
      <c r="N105" s="16" t="s">
        <v>14</v>
      </c>
      <c r="O105" s="16">
        <v>0</v>
      </c>
      <c r="P105" s="16" t="s">
        <v>14</v>
      </c>
      <c r="Q105" s="16" t="s">
        <v>14</v>
      </c>
      <c r="R105" s="16">
        <v>78.17</v>
      </c>
      <c r="S105" s="16">
        <v>5256.7380640000001</v>
      </c>
      <c r="T105" s="16">
        <f t="shared" si="36"/>
        <v>70.86</v>
      </c>
      <c r="U105" s="16">
        <f t="shared" si="37"/>
        <v>175.02</v>
      </c>
      <c r="V105" s="16">
        <f t="shared" si="38"/>
        <v>0</v>
      </c>
      <c r="W105" s="16">
        <f t="shared" si="39"/>
        <v>0</v>
      </c>
      <c r="X105" s="16">
        <f t="shared" si="40"/>
        <v>0</v>
      </c>
      <c r="Y105" s="16">
        <f t="shared" si="41"/>
        <v>0</v>
      </c>
      <c r="Z105" s="16">
        <f t="shared" si="42"/>
        <v>0</v>
      </c>
      <c r="AA105" s="16">
        <f t="shared" si="43"/>
        <v>0</v>
      </c>
      <c r="AB105">
        <f t="shared" si="44"/>
        <v>50.845999999999997</v>
      </c>
      <c r="AC105">
        <f t="shared" si="45"/>
        <v>125.59</v>
      </c>
      <c r="AD105">
        <f t="shared" si="46"/>
        <v>300.61</v>
      </c>
      <c r="AE105">
        <f t="shared" si="47"/>
        <v>300.61</v>
      </c>
      <c r="AF105">
        <f t="shared" si="48"/>
        <v>300.61</v>
      </c>
      <c r="AG105">
        <f t="shared" si="49"/>
        <v>703.53</v>
      </c>
      <c r="AH105">
        <f t="shared" si="50"/>
        <v>938.04</v>
      </c>
      <c r="AI105">
        <f t="shared" si="51"/>
        <v>1172.55</v>
      </c>
      <c r="AJ105">
        <f t="shared" si="52"/>
        <v>1734.7235611200001</v>
      </c>
      <c r="AK105">
        <f t="shared" si="53"/>
        <v>2312.96474816</v>
      </c>
      <c r="AL105">
        <f t="shared" si="54"/>
        <v>2891.2059352000001</v>
      </c>
      <c r="AM105">
        <f t="shared" si="55"/>
        <v>1434.1135611200002</v>
      </c>
      <c r="AN105">
        <f t="shared" si="56"/>
        <v>1434.1135611200002</v>
      </c>
      <c r="AO105">
        <f t="shared" si="57"/>
        <v>1434.1135611200002</v>
      </c>
      <c r="AP105">
        <f t="shared" si="58"/>
        <v>2012.3547481599999</v>
      </c>
      <c r="AQ105">
        <f t="shared" si="59"/>
        <v>2012.3547481599999</v>
      </c>
      <c r="AR105">
        <f t="shared" si="60"/>
        <v>2012.3547481599999</v>
      </c>
      <c r="AS105">
        <f t="shared" si="61"/>
        <v>2590.5959352</v>
      </c>
      <c r="AT105">
        <f t="shared" si="62"/>
        <v>2590.5959352</v>
      </c>
      <c r="AU105">
        <f t="shared" si="63"/>
        <v>2590.5959352</v>
      </c>
      <c r="BF105" t="str">
        <f t="shared" si="64"/>
        <v>IN 2020 2 N 2 6 160 N Endura_R3 0 . . 78.17 5256.738064 1434.11356112 1434.11356112 1434.11356112 2012.35474816 2012.35474816 2012.35474816 2590.5959352 2590.5959352 2590.5959352</v>
      </c>
    </row>
    <row r="106" spans="1:58" x14ac:dyDescent="0.35">
      <c r="A106" s="16" t="s">
        <v>25</v>
      </c>
      <c r="B106" s="16">
        <v>2020</v>
      </c>
      <c r="C106" s="16">
        <v>2</v>
      </c>
      <c r="D106" s="16" t="s">
        <v>16</v>
      </c>
      <c r="E106" s="16">
        <v>301</v>
      </c>
      <c r="F106" s="16">
        <v>3</v>
      </c>
      <c r="G106" s="16">
        <v>2</v>
      </c>
      <c r="H106" s="16">
        <v>100</v>
      </c>
      <c r="I106" s="16" t="s">
        <v>16</v>
      </c>
      <c r="J106" s="16" t="s">
        <v>29</v>
      </c>
      <c r="K106" s="16" t="s">
        <v>14</v>
      </c>
      <c r="L106" s="16" t="str">
        <f t="shared" si="33"/>
        <v>.</v>
      </c>
      <c r="M106" s="16" t="str">
        <f t="shared" si="34"/>
        <v>.</v>
      </c>
      <c r="N106" s="16" t="s">
        <v>14</v>
      </c>
      <c r="O106" s="16">
        <v>0</v>
      </c>
      <c r="P106" s="16" t="s">
        <v>14</v>
      </c>
      <c r="Q106" s="16" t="s">
        <v>14</v>
      </c>
      <c r="R106" s="16">
        <v>71.16</v>
      </c>
      <c r="S106" s="16">
        <v>4785.4090729999998</v>
      </c>
      <c r="T106" s="16">
        <f t="shared" si="36"/>
        <v>44.29</v>
      </c>
      <c r="U106" s="16">
        <f t="shared" si="37"/>
        <v>109.39</v>
      </c>
      <c r="V106" s="16">
        <f t="shared" si="38"/>
        <v>0</v>
      </c>
      <c r="W106" s="16">
        <f t="shared" si="39"/>
        <v>0</v>
      </c>
      <c r="X106" s="16">
        <f t="shared" si="40"/>
        <v>0</v>
      </c>
      <c r="Y106" s="16">
        <f t="shared" si="41"/>
        <v>0</v>
      </c>
      <c r="Z106" s="16">
        <f t="shared" si="42"/>
        <v>0</v>
      </c>
      <c r="AA106" s="16">
        <f t="shared" si="43"/>
        <v>0</v>
      </c>
      <c r="AB106">
        <f t="shared" si="44"/>
        <v>50.845999999999997</v>
      </c>
      <c r="AC106">
        <f t="shared" si="45"/>
        <v>125.59</v>
      </c>
      <c r="AD106">
        <f t="shared" si="46"/>
        <v>234.98000000000002</v>
      </c>
      <c r="AE106">
        <f t="shared" si="47"/>
        <v>234.98000000000002</v>
      </c>
      <c r="AF106">
        <f t="shared" si="48"/>
        <v>234.98000000000002</v>
      </c>
      <c r="AG106">
        <f t="shared" si="49"/>
        <v>640.43999999999994</v>
      </c>
      <c r="AH106">
        <f t="shared" si="50"/>
        <v>853.92</v>
      </c>
      <c r="AI106">
        <f t="shared" si="51"/>
        <v>1067.3999999999999</v>
      </c>
      <c r="AJ106">
        <f t="shared" si="52"/>
        <v>1579.1849940899999</v>
      </c>
      <c r="AK106">
        <f t="shared" si="53"/>
        <v>2105.57999212</v>
      </c>
      <c r="AL106">
        <f t="shared" si="54"/>
        <v>2631.9749901499999</v>
      </c>
      <c r="AM106">
        <f t="shared" si="55"/>
        <v>1344.2049940899999</v>
      </c>
      <c r="AN106">
        <f t="shared" si="56"/>
        <v>1344.2049940899999</v>
      </c>
      <c r="AO106">
        <f t="shared" si="57"/>
        <v>1344.2049940899999</v>
      </c>
      <c r="AP106">
        <f t="shared" si="58"/>
        <v>1870.59999212</v>
      </c>
      <c r="AQ106">
        <f t="shared" si="59"/>
        <v>1870.59999212</v>
      </c>
      <c r="AR106">
        <f t="shared" si="60"/>
        <v>1870.59999212</v>
      </c>
      <c r="AS106">
        <f t="shared" si="61"/>
        <v>2396.9949901499999</v>
      </c>
      <c r="AT106">
        <f t="shared" si="62"/>
        <v>2396.9949901499999</v>
      </c>
      <c r="AU106">
        <f t="shared" si="63"/>
        <v>2396.9949901499999</v>
      </c>
      <c r="BF106" t="str">
        <f t="shared" si="64"/>
        <v>IN 2020 2 N 3 2 100 N Endura_R3 0 . . 71.16 4785.409073 1344.20499409 1344.20499409 1344.20499409 1870.59999212 1870.59999212 1870.59999212 2396.99499015 2396.99499015 2396.99499015</v>
      </c>
    </row>
    <row r="107" spans="1:58" x14ac:dyDescent="0.35">
      <c r="A107" s="16" t="s">
        <v>25</v>
      </c>
      <c r="B107" s="16">
        <v>2020</v>
      </c>
      <c r="C107" s="16">
        <v>2</v>
      </c>
      <c r="D107" s="16" t="s">
        <v>16</v>
      </c>
      <c r="E107" s="16">
        <v>302</v>
      </c>
      <c r="F107" s="16">
        <v>3</v>
      </c>
      <c r="G107" s="16">
        <v>15</v>
      </c>
      <c r="H107" s="16">
        <v>160</v>
      </c>
      <c r="I107" s="16" t="s">
        <v>17</v>
      </c>
      <c r="J107" s="16" t="s">
        <v>30</v>
      </c>
      <c r="K107" s="16">
        <v>110</v>
      </c>
      <c r="L107" s="16">
        <f t="shared" si="33"/>
        <v>239.13043478260869</v>
      </c>
      <c r="M107" s="16">
        <f t="shared" si="34"/>
        <v>268.47826086956519</v>
      </c>
      <c r="N107" s="16" t="s">
        <v>17</v>
      </c>
      <c r="O107" s="16">
        <v>0</v>
      </c>
      <c r="P107" s="16" t="s">
        <v>14</v>
      </c>
      <c r="Q107" s="16" t="s">
        <v>14</v>
      </c>
      <c r="R107" s="16">
        <v>78.55</v>
      </c>
      <c r="S107" s="16">
        <v>5282.3484619999999</v>
      </c>
      <c r="T107" s="16">
        <f t="shared" si="36"/>
        <v>70.86</v>
      </c>
      <c r="U107" s="16">
        <f t="shared" si="37"/>
        <v>175.02</v>
      </c>
      <c r="V107" s="16">
        <f t="shared" si="38"/>
        <v>45.434782608695649</v>
      </c>
      <c r="W107" s="16">
        <f t="shared" si="39"/>
        <v>65.760869565217391</v>
      </c>
      <c r="X107" s="16">
        <f t="shared" si="40"/>
        <v>86.086956521739125</v>
      </c>
      <c r="Y107" s="16">
        <f t="shared" si="41"/>
        <v>23.089130434782604</v>
      </c>
      <c r="Z107" s="16">
        <f t="shared" si="42"/>
        <v>33.559782608695649</v>
      </c>
      <c r="AA107" s="16">
        <f t="shared" si="43"/>
        <v>44.030434782608694</v>
      </c>
      <c r="AB107">
        <f t="shared" si="44"/>
        <v>50.845999999999997</v>
      </c>
      <c r="AC107">
        <f t="shared" si="45"/>
        <v>125.59</v>
      </c>
      <c r="AD107">
        <f t="shared" si="46"/>
        <v>323.69913043478266</v>
      </c>
      <c r="AE107">
        <f t="shared" si="47"/>
        <v>334.16978260869564</v>
      </c>
      <c r="AF107">
        <f t="shared" si="48"/>
        <v>344.64043478260874</v>
      </c>
      <c r="AG107">
        <f t="shared" si="49"/>
        <v>706.94999999999993</v>
      </c>
      <c r="AH107">
        <f t="shared" si="50"/>
        <v>942.59999999999991</v>
      </c>
      <c r="AI107">
        <f t="shared" si="51"/>
        <v>1178.25</v>
      </c>
      <c r="AJ107">
        <f t="shared" si="52"/>
        <v>1743.1749924600001</v>
      </c>
      <c r="AK107">
        <f t="shared" si="53"/>
        <v>2324.2333232800001</v>
      </c>
      <c r="AL107">
        <f t="shared" si="54"/>
        <v>2905.2916541000004</v>
      </c>
      <c r="AM107">
        <f t="shared" si="55"/>
        <v>1419.4758620252173</v>
      </c>
      <c r="AN107">
        <f t="shared" si="56"/>
        <v>1409.0052098513045</v>
      </c>
      <c r="AO107">
        <f t="shared" si="57"/>
        <v>1398.5345576773914</v>
      </c>
      <c r="AP107">
        <f t="shared" si="58"/>
        <v>2000.5341928452176</v>
      </c>
      <c r="AQ107">
        <f t="shared" si="59"/>
        <v>1990.0635406713045</v>
      </c>
      <c r="AR107">
        <f t="shared" si="60"/>
        <v>1979.5928884973914</v>
      </c>
      <c r="AS107">
        <f t="shared" si="61"/>
        <v>2581.5925236652179</v>
      </c>
      <c r="AT107">
        <f t="shared" si="62"/>
        <v>2571.1218714913048</v>
      </c>
      <c r="AU107">
        <f t="shared" si="63"/>
        <v>2560.6512193173917</v>
      </c>
      <c r="BF107" t="str">
        <f t="shared" si="64"/>
        <v>IN 2020 2 N 3 15 160 Y Endura_Sporecaster 0 . . 78.55 5282.348462 1419.47586202522 1409.0052098513 1398.53455767739 2000.53419284522 1990.0635406713 1979.59288849739 2581.59252366522 2571.1218714913 2560.65121931739</v>
      </c>
    </row>
    <row r="108" spans="1:58" x14ac:dyDescent="0.35">
      <c r="A108" s="16" t="s">
        <v>25</v>
      </c>
      <c r="B108" s="16">
        <v>2020</v>
      </c>
      <c r="C108" s="16">
        <v>2</v>
      </c>
      <c r="D108" s="16" t="s">
        <v>16</v>
      </c>
      <c r="E108" s="16">
        <v>303</v>
      </c>
      <c r="F108" s="16">
        <v>3</v>
      </c>
      <c r="G108" s="16">
        <v>12</v>
      </c>
      <c r="H108" s="16">
        <v>100</v>
      </c>
      <c r="I108" s="16" t="s">
        <v>17</v>
      </c>
      <c r="J108" s="16" t="s">
        <v>28</v>
      </c>
      <c r="K108" s="16">
        <v>110</v>
      </c>
      <c r="L108" s="16">
        <f t="shared" si="33"/>
        <v>239.13043478260869</v>
      </c>
      <c r="M108" s="16">
        <f t="shared" si="34"/>
        <v>268.47826086956519</v>
      </c>
      <c r="N108" s="16" t="s">
        <v>14</v>
      </c>
      <c r="O108" s="16">
        <v>0</v>
      </c>
      <c r="P108" s="16" t="s">
        <v>14</v>
      </c>
      <c r="Q108" s="16" t="s">
        <v>14</v>
      </c>
      <c r="R108" s="16">
        <v>73.92</v>
      </c>
      <c r="S108" s="16">
        <v>4971.0146219999997</v>
      </c>
      <c r="T108" s="16">
        <f t="shared" si="36"/>
        <v>44.29</v>
      </c>
      <c r="U108" s="16">
        <f t="shared" si="37"/>
        <v>109.39</v>
      </c>
      <c r="V108" s="16">
        <f t="shared" si="38"/>
        <v>45.434782608695649</v>
      </c>
      <c r="W108" s="16">
        <f t="shared" si="39"/>
        <v>65.760869565217391</v>
      </c>
      <c r="X108" s="16">
        <f t="shared" si="40"/>
        <v>86.086956521739125</v>
      </c>
      <c r="Y108" s="16">
        <f t="shared" si="41"/>
        <v>23.089130434782604</v>
      </c>
      <c r="Z108" s="16">
        <f t="shared" si="42"/>
        <v>33.559782608695649</v>
      </c>
      <c r="AA108" s="16">
        <f t="shared" si="43"/>
        <v>44.030434782608694</v>
      </c>
      <c r="AB108">
        <f t="shared" si="44"/>
        <v>17.875</v>
      </c>
      <c r="AC108">
        <f t="shared" si="45"/>
        <v>44.15</v>
      </c>
      <c r="AD108">
        <f t="shared" si="46"/>
        <v>176.62913043478261</v>
      </c>
      <c r="AE108">
        <f t="shared" si="47"/>
        <v>187.09978260869565</v>
      </c>
      <c r="AF108">
        <f t="shared" si="48"/>
        <v>197.57043478260871</v>
      </c>
      <c r="AG108">
        <f t="shared" si="49"/>
        <v>665.28</v>
      </c>
      <c r="AH108">
        <f t="shared" si="50"/>
        <v>887.04</v>
      </c>
      <c r="AI108">
        <f t="shared" si="51"/>
        <v>1108.8</v>
      </c>
      <c r="AJ108">
        <f t="shared" si="52"/>
        <v>1640.43482526</v>
      </c>
      <c r="AK108">
        <f t="shared" si="53"/>
        <v>2187.2464336799999</v>
      </c>
      <c r="AL108">
        <f t="shared" si="54"/>
        <v>2734.0580421</v>
      </c>
      <c r="AM108">
        <f t="shared" si="55"/>
        <v>1463.8056948252174</v>
      </c>
      <c r="AN108">
        <f t="shared" si="56"/>
        <v>1453.3350426513043</v>
      </c>
      <c r="AO108">
        <f t="shared" si="57"/>
        <v>1442.8643904773912</v>
      </c>
      <c r="AP108">
        <f t="shared" si="58"/>
        <v>2010.6173032452173</v>
      </c>
      <c r="AQ108">
        <f t="shared" si="59"/>
        <v>2000.1466510713042</v>
      </c>
      <c r="AR108">
        <f t="shared" si="60"/>
        <v>1989.6759988973911</v>
      </c>
      <c r="AS108">
        <f t="shared" si="61"/>
        <v>2557.4289116652171</v>
      </c>
      <c r="AT108">
        <f t="shared" si="62"/>
        <v>2546.9582594913045</v>
      </c>
      <c r="AU108">
        <f t="shared" si="63"/>
        <v>2536.4876073173914</v>
      </c>
      <c r="BF108" t="str">
        <f t="shared" si="64"/>
        <v>IN 2020 2 N 3 12 100 Y Cobra_V5 0 . . 73.92 4971.014622 1463.80569482522 1453.3350426513 1442.86439047739 2010.61730324522 2000.1466510713 1989.67599889739 2557.42891166522 2546.9582594913 2536.48760731739</v>
      </c>
    </row>
    <row r="109" spans="1:58" x14ac:dyDescent="0.35">
      <c r="A109" s="16" t="s">
        <v>25</v>
      </c>
      <c r="B109" s="16">
        <v>2020</v>
      </c>
      <c r="C109" s="16">
        <v>2</v>
      </c>
      <c r="D109" s="16" t="s">
        <v>16</v>
      </c>
      <c r="E109" s="16">
        <v>304</v>
      </c>
      <c r="F109" s="16">
        <v>3</v>
      </c>
      <c r="G109" s="16">
        <v>14</v>
      </c>
      <c r="H109" s="16">
        <v>160</v>
      </c>
      <c r="I109" s="16" t="s">
        <v>17</v>
      </c>
      <c r="J109" s="16" t="s">
        <v>29</v>
      </c>
      <c r="K109" s="16">
        <v>110</v>
      </c>
      <c r="L109" s="16">
        <f t="shared" si="33"/>
        <v>239.13043478260869</v>
      </c>
      <c r="M109" s="16">
        <f t="shared" si="34"/>
        <v>268.47826086956519</v>
      </c>
      <c r="N109" s="16" t="s">
        <v>14</v>
      </c>
      <c r="O109" s="16">
        <v>0</v>
      </c>
      <c r="P109" s="16" t="s">
        <v>14</v>
      </c>
      <c r="Q109" s="16" t="s">
        <v>14</v>
      </c>
      <c r="R109" s="16">
        <v>76.28</v>
      </c>
      <c r="S109" s="16">
        <v>5130.1460349999998</v>
      </c>
      <c r="T109" s="16">
        <f t="shared" si="36"/>
        <v>70.86</v>
      </c>
      <c r="U109" s="16">
        <f t="shared" si="37"/>
        <v>175.02</v>
      </c>
      <c r="V109" s="16">
        <f t="shared" si="38"/>
        <v>45.434782608695649</v>
      </c>
      <c r="W109" s="16">
        <f t="shared" si="39"/>
        <v>65.760869565217391</v>
      </c>
      <c r="X109" s="16">
        <f t="shared" si="40"/>
        <v>86.086956521739125</v>
      </c>
      <c r="Y109" s="16">
        <f t="shared" si="41"/>
        <v>23.089130434782604</v>
      </c>
      <c r="Z109" s="16">
        <f t="shared" si="42"/>
        <v>33.559782608695649</v>
      </c>
      <c r="AA109" s="16">
        <f t="shared" si="43"/>
        <v>44.030434782608694</v>
      </c>
      <c r="AB109">
        <f t="shared" si="44"/>
        <v>50.845999999999997</v>
      </c>
      <c r="AC109">
        <f t="shared" si="45"/>
        <v>125.59</v>
      </c>
      <c r="AD109">
        <f t="shared" si="46"/>
        <v>323.69913043478266</v>
      </c>
      <c r="AE109">
        <f t="shared" si="47"/>
        <v>334.16978260869564</v>
      </c>
      <c r="AF109">
        <f t="shared" si="48"/>
        <v>344.64043478260874</v>
      </c>
      <c r="AG109">
        <f t="shared" si="49"/>
        <v>686.52</v>
      </c>
      <c r="AH109">
        <f t="shared" si="50"/>
        <v>915.36</v>
      </c>
      <c r="AI109">
        <f t="shared" si="51"/>
        <v>1144.2</v>
      </c>
      <c r="AJ109">
        <f t="shared" si="52"/>
        <v>1692.94819155</v>
      </c>
      <c r="AK109">
        <f t="shared" si="53"/>
        <v>2257.2642553999999</v>
      </c>
      <c r="AL109">
        <f t="shared" si="54"/>
        <v>2821.5803192500002</v>
      </c>
      <c r="AM109">
        <f t="shared" si="55"/>
        <v>1369.2490611152175</v>
      </c>
      <c r="AN109">
        <f t="shared" si="56"/>
        <v>1358.7784089413044</v>
      </c>
      <c r="AO109">
        <f t="shared" si="57"/>
        <v>1348.3077567673913</v>
      </c>
      <c r="AP109">
        <f t="shared" si="58"/>
        <v>1933.5651249652174</v>
      </c>
      <c r="AQ109">
        <f t="shared" si="59"/>
        <v>1923.0944727913043</v>
      </c>
      <c r="AR109">
        <f t="shared" si="60"/>
        <v>1912.6238206173912</v>
      </c>
      <c r="AS109">
        <f t="shared" si="61"/>
        <v>2497.8811888152177</v>
      </c>
      <c r="AT109">
        <f t="shared" si="62"/>
        <v>2487.4105366413046</v>
      </c>
      <c r="AU109">
        <f t="shared" si="63"/>
        <v>2476.9398844673915</v>
      </c>
      <c r="BF109" t="str">
        <f t="shared" si="64"/>
        <v>IN 2020 2 N 3 14 160 Y Endura_R3 0 . . 76.28 5130.146035 1369.24906111522 1358.7784089413 1348.30775676739 1933.56512496522 1923.0944727913 1912.62382061739 2497.88118881522 2487.4105366413 2476.93988446739</v>
      </c>
    </row>
    <row r="110" spans="1:58" x14ac:dyDescent="0.35">
      <c r="A110" s="16" t="s">
        <v>25</v>
      </c>
      <c r="B110" s="16">
        <v>2020</v>
      </c>
      <c r="C110" s="16">
        <v>2</v>
      </c>
      <c r="D110" s="16" t="s">
        <v>16</v>
      </c>
      <c r="E110" s="16">
        <v>305</v>
      </c>
      <c r="F110" s="16">
        <v>3</v>
      </c>
      <c r="G110" s="16">
        <v>4</v>
      </c>
      <c r="H110" s="16">
        <v>100</v>
      </c>
      <c r="I110" s="16" t="s">
        <v>16</v>
      </c>
      <c r="J110" s="16" t="s">
        <v>28</v>
      </c>
      <c r="K110" s="16" t="s">
        <v>14</v>
      </c>
      <c r="L110" s="16" t="str">
        <f t="shared" si="33"/>
        <v>.</v>
      </c>
      <c r="M110" s="16" t="str">
        <f t="shared" si="34"/>
        <v>.</v>
      </c>
      <c r="N110" s="16" t="s">
        <v>14</v>
      </c>
      <c r="O110" s="16">
        <v>0</v>
      </c>
      <c r="P110" s="16" t="s">
        <v>14</v>
      </c>
      <c r="Q110" s="16" t="s">
        <v>14</v>
      </c>
      <c r="R110" s="16">
        <v>70.02</v>
      </c>
      <c r="S110" s="16">
        <v>4708.8094540000002</v>
      </c>
      <c r="T110" s="16">
        <f t="shared" si="36"/>
        <v>44.29</v>
      </c>
      <c r="U110" s="16">
        <f t="shared" si="37"/>
        <v>109.39</v>
      </c>
      <c r="V110" s="16">
        <f t="shared" si="38"/>
        <v>0</v>
      </c>
      <c r="W110" s="16">
        <f t="shared" si="39"/>
        <v>0</v>
      </c>
      <c r="X110" s="16">
        <f t="shared" si="40"/>
        <v>0</v>
      </c>
      <c r="Y110" s="16">
        <f t="shared" si="41"/>
        <v>0</v>
      </c>
      <c r="Z110" s="16">
        <f t="shared" si="42"/>
        <v>0</v>
      </c>
      <c r="AA110" s="16">
        <f t="shared" si="43"/>
        <v>0</v>
      </c>
      <c r="AB110">
        <f t="shared" si="44"/>
        <v>17.875</v>
      </c>
      <c r="AC110">
        <f t="shared" si="45"/>
        <v>44.15</v>
      </c>
      <c r="AD110">
        <f t="shared" si="46"/>
        <v>153.54</v>
      </c>
      <c r="AE110">
        <f t="shared" si="47"/>
        <v>153.54</v>
      </c>
      <c r="AF110">
        <f t="shared" si="48"/>
        <v>153.54</v>
      </c>
      <c r="AG110">
        <f t="shared" si="49"/>
        <v>630.17999999999995</v>
      </c>
      <c r="AH110">
        <f t="shared" si="50"/>
        <v>840.24</v>
      </c>
      <c r="AI110">
        <f t="shared" si="51"/>
        <v>1050.3</v>
      </c>
      <c r="AJ110">
        <f t="shared" si="52"/>
        <v>1553.9071198200002</v>
      </c>
      <c r="AK110">
        <f t="shared" si="53"/>
        <v>2071.8761597600001</v>
      </c>
      <c r="AL110">
        <f t="shared" si="54"/>
        <v>2589.8451997000002</v>
      </c>
      <c r="AM110">
        <f t="shared" si="55"/>
        <v>1400.3671198200002</v>
      </c>
      <c r="AN110">
        <f t="shared" si="56"/>
        <v>1400.3671198200002</v>
      </c>
      <c r="AO110">
        <f t="shared" si="57"/>
        <v>1400.3671198200002</v>
      </c>
      <c r="AP110">
        <f t="shared" si="58"/>
        <v>1918.3361597600001</v>
      </c>
      <c r="AQ110">
        <f t="shared" si="59"/>
        <v>1918.3361597600001</v>
      </c>
      <c r="AR110">
        <f t="shared" si="60"/>
        <v>1918.3361597600001</v>
      </c>
      <c r="AS110">
        <f t="shared" si="61"/>
        <v>2436.3051997000002</v>
      </c>
      <c r="AT110">
        <f t="shared" si="62"/>
        <v>2436.3051997000002</v>
      </c>
      <c r="AU110">
        <f t="shared" si="63"/>
        <v>2436.3051997000002</v>
      </c>
      <c r="BF110" t="str">
        <f t="shared" si="64"/>
        <v>IN 2020 2 N 3 4 100 N Cobra_V5 0 . . 70.02 4708.809454 1400.36711982 1400.36711982 1400.36711982 1918.33615976 1918.33615976 1918.33615976 2436.3051997 2436.3051997 2436.3051997</v>
      </c>
    </row>
    <row r="111" spans="1:58" x14ac:dyDescent="0.35">
      <c r="A111" s="16" t="s">
        <v>25</v>
      </c>
      <c r="B111" s="16">
        <v>2020</v>
      </c>
      <c r="C111" s="16">
        <v>2</v>
      </c>
      <c r="D111" s="16" t="s">
        <v>16</v>
      </c>
      <c r="E111" s="16">
        <v>306</v>
      </c>
      <c r="F111" s="16">
        <v>3</v>
      </c>
      <c r="G111" s="16">
        <v>13</v>
      </c>
      <c r="H111" s="16">
        <v>160</v>
      </c>
      <c r="I111" s="16" t="s">
        <v>17</v>
      </c>
      <c r="J111" s="16" t="s">
        <v>27</v>
      </c>
      <c r="K111" s="16">
        <v>110</v>
      </c>
      <c r="L111" s="16">
        <f t="shared" si="33"/>
        <v>239.13043478260869</v>
      </c>
      <c r="M111" s="16">
        <f t="shared" si="34"/>
        <v>268.47826086956519</v>
      </c>
      <c r="N111" s="16" t="s">
        <v>14</v>
      </c>
      <c r="O111" s="16">
        <v>0</v>
      </c>
      <c r="P111" s="16" t="s">
        <v>14</v>
      </c>
      <c r="Q111" s="16" t="s">
        <v>14</v>
      </c>
      <c r="R111" s="16">
        <v>70.53</v>
      </c>
      <c r="S111" s="16">
        <v>4743.239826</v>
      </c>
      <c r="T111" s="16">
        <f t="shared" si="36"/>
        <v>70.86</v>
      </c>
      <c r="U111" s="16">
        <f t="shared" si="37"/>
        <v>175.02</v>
      </c>
      <c r="V111" s="16">
        <f t="shared" si="38"/>
        <v>45.434782608695649</v>
      </c>
      <c r="W111" s="16">
        <f t="shared" si="39"/>
        <v>65.760869565217391</v>
      </c>
      <c r="X111" s="16">
        <f t="shared" si="40"/>
        <v>86.086956521739125</v>
      </c>
      <c r="Y111" s="16">
        <f t="shared" si="41"/>
        <v>23.089130434782604</v>
      </c>
      <c r="Z111" s="16">
        <f t="shared" si="42"/>
        <v>33.559782608695649</v>
      </c>
      <c r="AA111" s="16">
        <f t="shared" si="43"/>
        <v>44.030434782608694</v>
      </c>
      <c r="AB111">
        <f t="shared" si="44"/>
        <v>0</v>
      </c>
      <c r="AC111">
        <f t="shared" si="45"/>
        <v>0</v>
      </c>
      <c r="AD111">
        <f t="shared" si="46"/>
        <v>198.10913043478263</v>
      </c>
      <c r="AE111">
        <f t="shared" si="47"/>
        <v>208.57978260869567</v>
      </c>
      <c r="AF111">
        <f t="shared" si="48"/>
        <v>219.0504347826087</v>
      </c>
      <c r="AG111">
        <f t="shared" si="49"/>
        <v>634.77</v>
      </c>
      <c r="AH111">
        <f t="shared" si="50"/>
        <v>846.36</v>
      </c>
      <c r="AI111">
        <f t="shared" si="51"/>
        <v>1057.95</v>
      </c>
      <c r="AJ111">
        <f t="shared" si="52"/>
        <v>1565.2691425800001</v>
      </c>
      <c r="AK111">
        <f t="shared" si="53"/>
        <v>2087.0255234400001</v>
      </c>
      <c r="AL111">
        <f t="shared" si="54"/>
        <v>2608.7819043000004</v>
      </c>
      <c r="AM111">
        <f t="shared" si="55"/>
        <v>1367.1600121452175</v>
      </c>
      <c r="AN111">
        <f t="shared" si="56"/>
        <v>1356.6893599713044</v>
      </c>
      <c r="AO111">
        <f t="shared" si="57"/>
        <v>1346.2187077973913</v>
      </c>
      <c r="AP111">
        <f t="shared" si="58"/>
        <v>1888.9163930052175</v>
      </c>
      <c r="AQ111">
        <f t="shared" si="59"/>
        <v>1878.4457408313044</v>
      </c>
      <c r="AR111">
        <f t="shared" si="60"/>
        <v>1867.9750886573916</v>
      </c>
      <c r="AS111">
        <f t="shared" si="61"/>
        <v>2410.672773865218</v>
      </c>
      <c r="AT111">
        <f t="shared" si="62"/>
        <v>2400.2021216913049</v>
      </c>
      <c r="AU111">
        <f t="shared" si="63"/>
        <v>2389.7314695173918</v>
      </c>
      <c r="BF111" t="str">
        <f t="shared" si="64"/>
        <v>IN 2020 2 N 3 13 160 Y Non-Treated 0 . . 70.53 4743.239826 1367.16001214522 1356.6893599713 1346.21870779739 1888.91639300522 1878.4457408313 1867.97508865739 2410.67277386522 2400.2021216913 2389.73146951739</v>
      </c>
    </row>
    <row r="112" spans="1:58" x14ac:dyDescent="0.35">
      <c r="A112" s="16" t="s">
        <v>25</v>
      </c>
      <c r="B112" s="16">
        <v>2020</v>
      </c>
      <c r="C112" s="16">
        <v>2</v>
      </c>
      <c r="D112" s="16" t="s">
        <v>16</v>
      </c>
      <c r="E112" s="16">
        <v>307</v>
      </c>
      <c r="F112" s="16">
        <v>3</v>
      </c>
      <c r="G112" s="16">
        <v>1</v>
      </c>
      <c r="H112" s="16">
        <v>100</v>
      </c>
      <c r="I112" s="16" t="s">
        <v>16</v>
      </c>
      <c r="J112" s="16" t="s">
        <v>27</v>
      </c>
      <c r="K112" s="16" t="s">
        <v>14</v>
      </c>
      <c r="L112" s="16" t="str">
        <f t="shared" si="33"/>
        <v>.</v>
      </c>
      <c r="M112" s="16" t="str">
        <f t="shared" si="34"/>
        <v>.</v>
      </c>
      <c r="N112" s="16" t="s">
        <v>14</v>
      </c>
      <c r="O112" s="16">
        <v>0</v>
      </c>
      <c r="P112" s="16" t="s">
        <v>14</v>
      </c>
      <c r="Q112" s="16" t="s">
        <v>14</v>
      </c>
      <c r="R112" s="16">
        <v>73.62</v>
      </c>
      <c r="S112" s="16">
        <v>4950.8237230000004</v>
      </c>
      <c r="T112" s="16">
        <f t="shared" si="36"/>
        <v>44.29</v>
      </c>
      <c r="U112" s="16">
        <f t="shared" si="37"/>
        <v>109.39</v>
      </c>
      <c r="V112" s="16">
        <f t="shared" si="38"/>
        <v>0</v>
      </c>
      <c r="W112" s="16">
        <f t="shared" si="39"/>
        <v>0</v>
      </c>
      <c r="X112" s="16">
        <f t="shared" si="40"/>
        <v>0</v>
      </c>
      <c r="Y112" s="16">
        <f t="shared" si="41"/>
        <v>0</v>
      </c>
      <c r="Z112" s="16">
        <f t="shared" si="42"/>
        <v>0</v>
      </c>
      <c r="AA112" s="16">
        <f t="shared" si="43"/>
        <v>0</v>
      </c>
      <c r="AB112">
        <f t="shared" si="44"/>
        <v>0</v>
      </c>
      <c r="AC112">
        <f t="shared" si="45"/>
        <v>0</v>
      </c>
      <c r="AD112">
        <f t="shared" si="46"/>
        <v>109.39</v>
      </c>
      <c r="AE112">
        <f t="shared" si="47"/>
        <v>109.39</v>
      </c>
      <c r="AF112">
        <f t="shared" si="48"/>
        <v>109.39</v>
      </c>
      <c r="AG112">
        <f t="shared" si="49"/>
        <v>662.58</v>
      </c>
      <c r="AH112">
        <f t="shared" si="50"/>
        <v>883.44</v>
      </c>
      <c r="AI112">
        <f t="shared" si="51"/>
        <v>1104.3000000000002</v>
      </c>
      <c r="AJ112">
        <f t="shared" si="52"/>
        <v>1633.7718285900003</v>
      </c>
      <c r="AK112">
        <f t="shared" si="53"/>
        <v>2178.3624381200002</v>
      </c>
      <c r="AL112">
        <f t="shared" si="54"/>
        <v>2722.9530476500004</v>
      </c>
      <c r="AM112">
        <f t="shared" si="55"/>
        <v>1524.3818285900002</v>
      </c>
      <c r="AN112">
        <f t="shared" si="56"/>
        <v>1524.3818285900002</v>
      </c>
      <c r="AO112">
        <f t="shared" si="57"/>
        <v>1524.3818285900002</v>
      </c>
      <c r="AP112">
        <f t="shared" si="58"/>
        <v>2068.9724381200003</v>
      </c>
      <c r="AQ112">
        <f t="shared" si="59"/>
        <v>2068.9724381200003</v>
      </c>
      <c r="AR112">
        <f t="shared" si="60"/>
        <v>2068.9724381200003</v>
      </c>
      <c r="AS112">
        <f t="shared" si="61"/>
        <v>2613.5630476500005</v>
      </c>
      <c r="AT112">
        <f t="shared" si="62"/>
        <v>2613.5630476500005</v>
      </c>
      <c r="AU112">
        <f t="shared" si="63"/>
        <v>2613.5630476500005</v>
      </c>
      <c r="BF112" t="str">
        <f t="shared" si="64"/>
        <v>IN 2020 2 N 3 1 100 N Non-Treated 0 . . 73.62 4950.823723 1524.38182859 1524.38182859 1524.38182859 2068.97243812 2068.97243812 2068.97243812 2613.56304765 2613.56304765 2613.56304765</v>
      </c>
    </row>
    <row r="113" spans="1:58" x14ac:dyDescent="0.35">
      <c r="A113" s="16" t="s">
        <v>25</v>
      </c>
      <c r="B113" s="16">
        <v>2020</v>
      </c>
      <c r="C113" s="16">
        <v>2</v>
      </c>
      <c r="D113" s="16" t="s">
        <v>16</v>
      </c>
      <c r="E113" s="16">
        <v>308</v>
      </c>
      <c r="F113" s="16">
        <v>3</v>
      </c>
      <c r="G113" s="16">
        <v>7</v>
      </c>
      <c r="H113" s="16">
        <v>160</v>
      </c>
      <c r="I113" s="16" t="s">
        <v>16</v>
      </c>
      <c r="J113" s="16" t="s">
        <v>30</v>
      </c>
      <c r="K113" s="16" t="s">
        <v>14</v>
      </c>
      <c r="L113" s="16" t="str">
        <f t="shared" si="33"/>
        <v>.</v>
      </c>
      <c r="M113" s="16" t="str">
        <f t="shared" si="34"/>
        <v>.</v>
      </c>
      <c r="N113" s="16" t="s">
        <v>17</v>
      </c>
      <c r="O113" s="16">
        <v>0</v>
      </c>
      <c r="P113" s="16" t="s">
        <v>14</v>
      </c>
      <c r="Q113" s="16" t="s">
        <v>14</v>
      </c>
      <c r="R113" s="16">
        <v>76.599999999999994</v>
      </c>
      <c r="S113" s="16">
        <v>5151.1844389999997</v>
      </c>
      <c r="T113" s="16">
        <f t="shared" si="36"/>
        <v>70.86</v>
      </c>
      <c r="U113" s="16">
        <f t="shared" si="37"/>
        <v>175.02</v>
      </c>
      <c r="V113" s="16">
        <f t="shared" si="38"/>
        <v>0</v>
      </c>
      <c r="W113" s="16">
        <f t="shared" si="39"/>
        <v>0</v>
      </c>
      <c r="X113" s="16">
        <f t="shared" si="40"/>
        <v>0</v>
      </c>
      <c r="Y113" s="16">
        <f t="shared" si="41"/>
        <v>0</v>
      </c>
      <c r="Z113" s="16">
        <f t="shared" si="42"/>
        <v>0</v>
      </c>
      <c r="AA113" s="16">
        <f t="shared" si="43"/>
        <v>0</v>
      </c>
      <c r="AB113">
        <f t="shared" si="44"/>
        <v>50.845999999999997</v>
      </c>
      <c r="AC113">
        <f t="shared" si="45"/>
        <v>125.59</v>
      </c>
      <c r="AD113">
        <f t="shared" si="46"/>
        <v>300.61</v>
      </c>
      <c r="AE113">
        <f t="shared" si="47"/>
        <v>300.61</v>
      </c>
      <c r="AF113">
        <f t="shared" si="48"/>
        <v>300.61</v>
      </c>
      <c r="AG113">
        <f t="shared" si="49"/>
        <v>689.4</v>
      </c>
      <c r="AH113">
        <f t="shared" si="50"/>
        <v>919.19999999999993</v>
      </c>
      <c r="AI113">
        <f t="shared" si="51"/>
        <v>1149</v>
      </c>
      <c r="AJ113">
        <f t="shared" si="52"/>
        <v>1699.8908648699999</v>
      </c>
      <c r="AK113">
        <f t="shared" si="53"/>
        <v>2266.5211531599998</v>
      </c>
      <c r="AL113">
        <f t="shared" si="54"/>
        <v>2833.1514414500002</v>
      </c>
      <c r="AM113">
        <f t="shared" si="55"/>
        <v>1399.2808648699997</v>
      </c>
      <c r="AN113">
        <f t="shared" si="56"/>
        <v>1399.2808648699997</v>
      </c>
      <c r="AO113">
        <f t="shared" si="57"/>
        <v>1399.2808648699997</v>
      </c>
      <c r="AP113">
        <f t="shared" si="58"/>
        <v>1965.9111531599997</v>
      </c>
      <c r="AQ113">
        <f t="shared" si="59"/>
        <v>1965.9111531599997</v>
      </c>
      <c r="AR113">
        <f t="shared" si="60"/>
        <v>1965.9111531599997</v>
      </c>
      <c r="AS113">
        <f t="shared" si="61"/>
        <v>2532.5414414500001</v>
      </c>
      <c r="AT113">
        <f t="shared" si="62"/>
        <v>2532.5414414500001</v>
      </c>
      <c r="AU113">
        <f t="shared" si="63"/>
        <v>2532.5414414500001</v>
      </c>
      <c r="BF113" t="str">
        <f t="shared" si="64"/>
        <v>IN 2020 2 N 3 7 160 N Endura_Sporecaster 0 . . 76.6 5151.184439 1399.28086487 1399.28086487 1399.28086487 1965.91115316 1965.91115316 1965.91115316 2532.54144145 2532.54144145 2532.54144145</v>
      </c>
    </row>
    <row r="114" spans="1:58" x14ac:dyDescent="0.35">
      <c r="A114" s="16" t="s">
        <v>25</v>
      </c>
      <c r="B114" s="16">
        <v>2020</v>
      </c>
      <c r="C114" s="16">
        <v>2</v>
      </c>
      <c r="D114" s="16" t="s">
        <v>16</v>
      </c>
      <c r="E114" s="16">
        <v>309</v>
      </c>
      <c r="F114" s="16">
        <v>3</v>
      </c>
      <c r="G114" s="16">
        <v>9</v>
      </c>
      <c r="H114" s="16">
        <v>100</v>
      </c>
      <c r="I114" s="16" t="s">
        <v>17</v>
      </c>
      <c r="J114" s="16" t="s">
        <v>27</v>
      </c>
      <c r="K114" s="16">
        <v>110</v>
      </c>
      <c r="L114" s="16">
        <f t="shared" si="33"/>
        <v>239.13043478260869</v>
      </c>
      <c r="M114" s="16">
        <f t="shared" si="34"/>
        <v>268.47826086956519</v>
      </c>
      <c r="N114" s="16" t="s">
        <v>14</v>
      </c>
      <c r="O114" s="16">
        <v>0</v>
      </c>
      <c r="P114" s="16" t="s">
        <v>14</v>
      </c>
      <c r="Q114" s="16" t="s">
        <v>14</v>
      </c>
      <c r="R114" s="16">
        <v>72.42</v>
      </c>
      <c r="S114" s="16">
        <v>4869.9323430000004</v>
      </c>
      <c r="T114" s="16">
        <f t="shared" si="36"/>
        <v>44.29</v>
      </c>
      <c r="U114" s="16">
        <f t="shared" si="37"/>
        <v>109.39</v>
      </c>
      <c r="V114" s="16">
        <f t="shared" si="38"/>
        <v>45.434782608695649</v>
      </c>
      <c r="W114" s="16">
        <f t="shared" si="39"/>
        <v>65.760869565217391</v>
      </c>
      <c r="X114" s="16">
        <f t="shared" si="40"/>
        <v>86.086956521739125</v>
      </c>
      <c r="Y114" s="16">
        <f t="shared" si="41"/>
        <v>23.089130434782604</v>
      </c>
      <c r="Z114" s="16">
        <f t="shared" si="42"/>
        <v>33.559782608695649</v>
      </c>
      <c r="AA114" s="16">
        <f t="shared" si="43"/>
        <v>44.030434782608694</v>
      </c>
      <c r="AB114">
        <f t="shared" si="44"/>
        <v>0</v>
      </c>
      <c r="AC114">
        <f t="shared" si="45"/>
        <v>0</v>
      </c>
      <c r="AD114">
        <f t="shared" si="46"/>
        <v>132.4791304347826</v>
      </c>
      <c r="AE114">
        <f t="shared" si="47"/>
        <v>142.94978260869564</v>
      </c>
      <c r="AF114">
        <f t="shared" si="48"/>
        <v>153.42043478260871</v>
      </c>
      <c r="AG114">
        <f t="shared" si="49"/>
        <v>651.78</v>
      </c>
      <c r="AH114">
        <f t="shared" si="50"/>
        <v>869.04</v>
      </c>
      <c r="AI114">
        <f t="shared" si="51"/>
        <v>1086.3</v>
      </c>
      <c r="AJ114">
        <f t="shared" si="52"/>
        <v>1607.0776731900003</v>
      </c>
      <c r="AK114">
        <f t="shared" si="53"/>
        <v>2142.7702309200004</v>
      </c>
      <c r="AL114">
        <f t="shared" si="54"/>
        <v>2678.4627886500002</v>
      </c>
      <c r="AM114">
        <f t="shared" si="55"/>
        <v>1474.5985427552177</v>
      </c>
      <c r="AN114">
        <f t="shared" si="56"/>
        <v>1464.1278905813047</v>
      </c>
      <c r="AO114">
        <f t="shared" si="57"/>
        <v>1453.6572384073916</v>
      </c>
      <c r="AP114">
        <f t="shared" si="58"/>
        <v>2010.2911004852178</v>
      </c>
      <c r="AQ114">
        <f t="shared" si="59"/>
        <v>1999.8204483113047</v>
      </c>
      <c r="AR114">
        <f t="shared" si="60"/>
        <v>1989.3497961373916</v>
      </c>
      <c r="AS114">
        <f t="shared" si="61"/>
        <v>2545.9836582152175</v>
      </c>
      <c r="AT114">
        <f t="shared" si="62"/>
        <v>2535.5130060413044</v>
      </c>
      <c r="AU114">
        <f t="shared" si="63"/>
        <v>2525.0423538673913</v>
      </c>
      <c r="BF114" t="str">
        <f t="shared" si="64"/>
        <v>IN 2020 2 N 3 9 100 Y Non-Treated 0 . . 72.42 4869.932343 1474.59854275522 1464.1278905813 1453.65723840739 2010.29110048522 1999.8204483113 1989.34979613739 2545.98365821522 2535.5130060413 2525.04235386739</v>
      </c>
    </row>
    <row r="115" spans="1:58" x14ac:dyDescent="0.35">
      <c r="A115" s="16" t="s">
        <v>25</v>
      </c>
      <c r="B115" s="16">
        <v>2020</v>
      </c>
      <c r="C115" s="16">
        <v>2</v>
      </c>
      <c r="D115" s="16" t="s">
        <v>16</v>
      </c>
      <c r="E115" s="16">
        <v>310</v>
      </c>
      <c r="F115" s="16">
        <v>3</v>
      </c>
      <c r="G115" s="16">
        <v>6</v>
      </c>
      <c r="H115" s="16">
        <v>160</v>
      </c>
      <c r="I115" s="16" t="s">
        <v>16</v>
      </c>
      <c r="J115" s="16" t="s">
        <v>29</v>
      </c>
      <c r="K115" s="16" t="s">
        <v>14</v>
      </c>
      <c r="L115" s="16" t="str">
        <f t="shared" si="33"/>
        <v>.</v>
      </c>
      <c r="M115" s="16" t="str">
        <f t="shared" si="34"/>
        <v>.</v>
      </c>
      <c r="N115" s="16" t="s">
        <v>14</v>
      </c>
      <c r="O115" s="16">
        <v>0</v>
      </c>
      <c r="P115" s="16" t="s">
        <v>14</v>
      </c>
      <c r="Q115" s="16" t="s">
        <v>14</v>
      </c>
      <c r="R115" s="16">
        <v>76.59</v>
      </c>
      <c r="S115" s="16">
        <v>5150.6298319999996</v>
      </c>
      <c r="T115" s="16">
        <f t="shared" si="36"/>
        <v>70.86</v>
      </c>
      <c r="U115" s="16">
        <f t="shared" si="37"/>
        <v>175.02</v>
      </c>
      <c r="V115" s="16">
        <f t="shared" si="38"/>
        <v>0</v>
      </c>
      <c r="W115" s="16">
        <f t="shared" si="39"/>
        <v>0</v>
      </c>
      <c r="X115" s="16">
        <f t="shared" si="40"/>
        <v>0</v>
      </c>
      <c r="Y115" s="16">
        <f t="shared" si="41"/>
        <v>0</v>
      </c>
      <c r="Z115" s="16">
        <f t="shared" si="42"/>
        <v>0</v>
      </c>
      <c r="AA115" s="16">
        <f t="shared" si="43"/>
        <v>0</v>
      </c>
      <c r="AB115">
        <f t="shared" si="44"/>
        <v>50.845999999999997</v>
      </c>
      <c r="AC115">
        <f t="shared" si="45"/>
        <v>125.59</v>
      </c>
      <c r="AD115">
        <f t="shared" si="46"/>
        <v>300.61</v>
      </c>
      <c r="AE115">
        <f t="shared" si="47"/>
        <v>300.61</v>
      </c>
      <c r="AF115">
        <f t="shared" si="48"/>
        <v>300.61</v>
      </c>
      <c r="AG115">
        <f t="shared" si="49"/>
        <v>689.31000000000006</v>
      </c>
      <c r="AH115">
        <f t="shared" si="50"/>
        <v>919.08</v>
      </c>
      <c r="AI115">
        <f t="shared" si="51"/>
        <v>1148.8500000000001</v>
      </c>
      <c r="AJ115">
        <f t="shared" si="52"/>
        <v>1699.70784456</v>
      </c>
      <c r="AK115">
        <f t="shared" si="53"/>
        <v>2266.27712608</v>
      </c>
      <c r="AL115">
        <f t="shared" si="54"/>
        <v>2832.8464076</v>
      </c>
      <c r="AM115">
        <f t="shared" si="55"/>
        <v>1399.0978445599999</v>
      </c>
      <c r="AN115">
        <f t="shared" si="56"/>
        <v>1399.0978445599999</v>
      </c>
      <c r="AO115">
        <f t="shared" si="57"/>
        <v>1399.0978445599999</v>
      </c>
      <c r="AP115">
        <f t="shared" si="58"/>
        <v>1965.6671260799999</v>
      </c>
      <c r="AQ115">
        <f t="shared" si="59"/>
        <v>1965.6671260799999</v>
      </c>
      <c r="AR115">
        <f t="shared" si="60"/>
        <v>1965.6671260799999</v>
      </c>
      <c r="AS115">
        <f t="shared" si="61"/>
        <v>2532.2364075999999</v>
      </c>
      <c r="AT115">
        <f t="shared" si="62"/>
        <v>2532.2364075999999</v>
      </c>
      <c r="AU115">
        <f t="shared" si="63"/>
        <v>2532.2364075999999</v>
      </c>
      <c r="BF115" t="str">
        <f t="shared" si="64"/>
        <v>IN 2020 2 N 3 6 160 N Endura_R3 0 . . 76.59 5150.629832 1399.09784456 1399.09784456 1399.09784456 1965.66712608 1965.66712608 1965.66712608 2532.2364076 2532.2364076 2532.2364076</v>
      </c>
    </row>
    <row r="116" spans="1:58" x14ac:dyDescent="0.35">
      <c r="A116" s="16" t="s">
        <v>25</v>
      </c>
      <c r="B116" s="16">
        <v>2020</v>
      </c>
      <c r="C116" s="16">
        <v>2</v>
      </c>
      <c r="D116" s="16" t="s">
        <v>16</v>
      </c>
      <c r="E116" s="16">
        <v>311</v>
      </c>
      <c r="F116" s="16">
        <v>3</v>
      </c>
      <c r="G116" s="16">
        <v>10</v>
      </c>
      <c r="H116" s="16">
        <v>100</v>
      </c>
      <c r="I116" s="16" t="s">
        <v>17</v>
      </c>
      <c r="J116" s="16" t="s">
        <v>29</v>
      </c>
      <c r="K116" s="16">
        <v>110</v>
      </c>
      <c r="L116" s="16">
        <f t="shared" si="33"/>
        <v>239.13043478260869</v>
      </c>
      <c r="M116" s="16">
        <f t="shared" si="34"/>
        <v>268.47826086956519</v>
      </c>
      <c r="N116" s="16" t="s">
        <v>14</v>
      </c>
      <c r="O116" s="16">
        <v>0</v>
      </c>
      <c r="P116" s="16" t="s">
        <v>14</v>
      </c>
      <c r="Q116" s="16" t="s">
        <v>14</v>
      </c>
      <c r="R116" s="16">
        <v>71.680000000000007</v>
      </c>
      <c r="S116" s="16">
        <v>4820.1479099999997</v>
      </c>
      <c r="T116" s="16">
        <f t="shared" si="36"/>
        <v>44.29</v>
      </c>
      <c r="U116" s="16">
        <f t="shared" si="37"/>
        <v>109.39</v>
      </c>
      <c r="V116" s="16">
        <f t="shared" si="38"/>
        <v>45.434782608695649</v>
      </c>
      <c r="W116" s="16">
        <f t="shared" si="39"/>
        <v>65.760869565217391</v>
      </c>
      <c r="X116" s="16">
        <f t="shared" si="40"/>
        <v>86.086956521739125</v>
      </c>
      <c r="Y116" s="16">
        <f t="shared" si="41"/>
        <v>23.089130434782604</v>
      </c>
      <c r="Z116" s="16">
        <f t="shared" si="42"/>
        <v>33.559782608695649</v>
      </c>
      <c r="AA116" s="16">
        <f t="shared" si="43"/>
        <v>44.030434782608694</v>
      </c>
      <c r="AB116">
        <f t="shared" si="44"/>
        <v>50.845999999999997</v>
      </c>
      <c r="AC116">
        <f t="shared" si="45"/>
        <v>125.59</v>
      </c>
      <c r="AD116">
        <f t="shared" si="46"/>
        <v>258.06913043478261</v>
      </c>
      <c r="AE116">
        <f t="shared" si="47"/>
        <v>268.53978260869565</v>
      </c>
      <c r="AF116">
        <f t="shared" si="48"/>
        <v>279.01043478260874</v>
      </c>
      <c r="AG116">
        <f t="shared" si="49"/>
        <v>645.12000000000012</v>
      </c>
      <c r="AH116">
        <f t="shared" si="50"/>
        <v>860.16000000000008</v>
      </c>
      <c r="AI116">
        <f t="shared" si="51"/>
        <v>1075.2</v>
      </c>
      <c r="AJ116">
        <f t="shared" si="52"/>
        <v>1590.6488102999999</v>
      </c>
      <c r="AK116">
        <f t="shared" si="53"/>
        <v>2120.8650803999999</v>
      </c>
      <c r="AL116">
        <f t="shared" si="54"/>
        <v>2651.0813505000001</v>
      </c>
      <c r="AM116">
        <f t="shared" si="55"/>
        <v>1332.5796798652173</v>
      </c>
      <c r="AN116">
        <f t="shared" si="56"/>
        <v>1322.1090276913042</v>
      </c>
      <c r="AO116">
        <f t="shared" si="57"/>
        <v>1311.6383755173911</v>
      </c>
      <c r="AP116">
        <f t="shared" si="58"/>
        <v>1862.7959499652172</v>
      </c>
      <c r="AQ116">
        <f t="shared" si="59"/>
        <v>1852.3252977913044</v>
      </c>
      <c r="AR116">
        <f t="shared" si="60"/>
        <v>1841.8546456173913</v>
      </c>
      <c r="AS116">
        <f t="shared" si="61"/>
        <v>2393.0122200652177</v>
      </c>
      <c r="AT116">
        <f t="shared" si="62"/>
        <v>2382.5415678913046</v>
      </c>
      <c r="AU116">
        <f t="shared" si="63"/>
        <v>2372.0709157173915</v>
      </c>
      <c r="BF116" t="str">
        <f t="shared" si="64"/>
        <v>IN 2020 2 N 3 10 100 Y Endura_R3 0 . . 71.68 4820.14791 1332.57967986522 1322.1090276913 1311.63837551739 1862.79594996522 1852.3252977913 1841.85464561739 2393.01222006522 2382.5415678913 2372.07091571739</v>
      </c>
    </row>
    <row r="117" spans="1:58" x14ac:dyDescent="0.35">
      <c r="A117" s="16" t="s">
        <v>25</v>
      </c>
      <c r="B117" s="16">
        <v>2020</v>
      </c>
      <c r="C117" s="16">
        <v>2</v>
      </c>
      <c r="D117" s="16" t="s">
        <v>16</v>
      </c>
      <c r="E117" s="16">
        <v>312</v>
      </c>
      <c r="F117" s="16">
        <v>3</v>
      </c>
      <c r="G117" s="16">
        <v>5</v>
      </c>
      <c r="H117" s="16">
        <v>160</v>
      </c>
      <c r="I117" s="16" t="s">
        <v>16</v>
      </c>
      <c r="J117" s="16" t="s">
        <v>27</v>
      </c>
      <c r="K117" s="16" t="s">
        <v>14</v>
      </c>
      <c r="L117" s="16" t="str">
        <f t="shared" si="33"/>
        <v>.</v>
      </c>
      <c r="M117" s="16" t="str">
        <f t="shared" si="34"/>
        <v>.</v>
      </c>
      <c r="N117" s="16" t="s">
        <v>14</v>
      </c>
      <c r="O117" s="16">
        <v>0</v>
      </c>
      <c r="P117" s="16" t="s">
        <v>14</v>
      </c>
      <c r="Q117" s="16" t="s">
        <v>14</v>
      </c>
      <c r="R117" s="16">
        <v>74.2</v>
      </c>
      <c r="S117" s="16">
        <v>4989.7724049999997</v>
      </c>
      <c r="T117" s="16">
        <f t="shared" si="36"/>
        <v>70.86</v>
      </c>
      <c r="U117" s="16">
        <f t="shared" si="37"/>
        <v>175.02</v>
      </c>
      <c r="V117" s="16">
        <f t="shared" si="38"/>
        <v>0</v>
      </c>
      <c r="W117" s="16">
        <f t="shared" si="39"/>
        <v>0</v>
      </c>
      <c r="X117" s="16">
        <f t="shared" si="40"/>
        <v>0</v>
      </c>
      <c r="Y117" s="16">
        <f t="shared" si="41"/>
        <v>0</v>
      </c>
      <c r="Z117" s="16">
        <f t="shared" si="42"/>
        <v>0</v>
      </c>
      <c r="AA117" s="16">
        <f t="shared" si="43"/>
        <v>0</v>
      </c>
      <c r="AB117">
        <f t="shared" si="44"/>
        <v>0</v>
      </c>
      <c r="AC117">
        <f t="shared" si="45"/>
        <v>0</v>
      </c>
      <c r="AD117">
        <f t="shared" si="46"/>
        <v>175.02</v>
      </c>
      <c r="AE117">
        <f t="shared" si="47"/>
        <v>175.02</v>
      </c>
      <c r="AF117">
        <f t="shared" si="48"/>
        <v>175.02</v>
      </c>
      <c r="AG117">
        <f t="shared" si="49"/>
        <v>667.80000000000007</v>
      </c>
      <c r="AH117">
        <f t="shared" si="50"/>
        <v>890.40000000000009</v>
      </c>
      <c r="AI117">
        <f t="shared" si="51"/>
        <v>1113</v>
      </c>
      <c r="AJ117">
        <f t="shared" si="52"/>
        <v>1646.6248936499999</v>
      </c>
      <c r="AK117">
        <f t="shared" si="53"/>
        <v>2195.4998581999998</v>
      </c>
      <c r="AL117">
        <f t="shared" si="54"/>
        <v>2744.37482275</v>
      </c>
      <c r="AM117">
        <f t="shared" si="55"/>
        <v>1471.6048936499999</v>
      </c>
      <c r="AN117">
        <f t="shared" si="56"/>
        <v>1471.6048936499999</v>
      </c>
      <c r="AO117">
        <f t="shared" si="57"/>
        <v>1471.6048936499999</v>
      </c>
      <c r="AP117">
        <f t="shared" si="58"/>
        <v>2020.4798581999999</v>
      </c>
      <c r="AQ117">
        <f t="shared" si="59"/>
        <v>2020.4798581999999</v>
      </c>
      <c r="AR117">
        <f t="shared" si="60"/>
        <v>2020.4798581999999</v>
      </c>
      <c r="AS117">
        <f t="shared" si="61"/>
        <v>2569.35482275</v>
      </c>
      <c r="AT117">
        <f t="shared" si="62"/>
        <v>2569.35482275</v>
      </c>
      <c r="AU117">
        <f t="shared" si="63"/>
        <v>2569.35482275</v>
      </c>
      <c r="BF117" t="str">
        <f t="shared" si="64"/>
        <v>IN 2020 2 N 3 5 160 N Non-Treated 0 . . 74.2 4989.772405 1471.60489365 1471.60489365 1471.60489365 2020.4798582 2020.4798582 2020.4798582 2569.35482275 2569.35482275 2569.35482275</v>
      </c>
    </row>
    <row r="118" spans="1:58" x14ac:dyDescent="0.35">
      <c r="A118" s="16" t="s">
        <v>25</v>
      </c>
      <c r="B118" s="16">
        <v>2020</v>
      </c>
      <c r="C118" s="16">
        <v>2</v>
      </c>
      <c r="D118" s="16" t="s">
        <v>16</v>
      </c>
      <c r="E118" s="16">
        <v>313</v>
      </c>
      <c r="F118" s="16">
        <v>3</v>
      </c>
      <c r="G118" s="16">
        <v>11</v>
      </c>
      <c r="H118" s="16">
        <v>100</v>
      </c>
      <c r="I118" s="16" t="s">
        <v>17</v>
      </c>
      <c r="J118" s="16" t="s">
        <v>30</v>
      </c>
      <c r="K118" s="16">
        <v>110</v>
      </c>
      <c r="L118" s="16">
        <f t="shared" si="33"/>
        <v>239.13043478260869</v>
      </c>
      <c r="M118" s="16">
        <f t="shared" si="34"/>
        <v>268.47826086956519</v>
      </c>
      <c r="N118" s="16" t="s">
        <v>17</v>
      </c>
      <c r="O118" s="16">
        <v>0</v>
      </c>
      <c r="P118" s="16" t="s">
        <v>14</v>
      </c>
      <c r="Q118" s="16" t="s">
        <v>14</v>
      </c>
      <c r="R118" s="16">
        <v>76.08</v>
      </c>
      <c r="S118" s="16">
        <v>5116.5999620000002</v>
      </c>
      <c r="T118" s="16">
        <f t="shared" si="36"/>
        <v>44.29</v>
      </c>
      <c r="U118" s="16">
        <f t="shared" si="37"/>
        <v>109.39</v>
      </c>
      <c r="V118" s="16">
        <f t="shared" si="38"/>
        <v>45.434782608695649</v>
      </c>
      <c r="W118" s="16">
        <f t="shared" si="39"/>
        <v>65.760869565217391</v>
      </c>
      <c r="X118" s="16">
        <f t="shared" si="40"/>
        <v>86.086956521739125</v>
      </c>
      <c r="Y118" s="16">
        <f t="shared" si="41"/>
        <v>23.089130434782604</v>
      </c>
      <c r="Z118" s="16">
        <f t="shared" si="42"/>
        <v>33.559782608695649</v>
      </c>
      <c r="AA118" s="16">
        <f t="shared" si="43"/>
        <v>44.030434782608694</v>
      </c>
      <c r="AB118">
        <f t="shared" si="44"/>
        <v>50.845999999999997</v>
      </c>
      <c r="AC118">
        <f t="shared" si="45"/>
        <v>125.59</v>
      </c>
      <c r="AD118">
        <f t="shared" si="46"/>
        <v>258.06913043478261</v>
      </c>
      <c r="AE118">
        <f t="shared" si="47"/>
        <v>268.53978260869565</v>
      </c>
      <c r="AF118">
        <f t="shared" si="48"/>
        <v>279.01043478260874</v>
      </c>
      <c r="AG118">
        <f t="shared" si="49"/>
        <v>684.72</v>
      </c>
      <c r="AH118">
        <f t="shared" si="50"/>
        <v>912.96</v>
      </c>
      <c r="AI118">
        <f t="shared" si="51"/>
        <v>1141.2</v>
      </c>
      <c r="AJ118">
        <f t="shared" si="52"/>
        <v>1688.4779874600001</v>
      </c>
      <c r="AK118">
        <f t="shared" si="53"/>
        <v>2251.30398328</v>
      </c>
      <c r="AL118">
        <f t="shared" si="54"/>
        <v>2814.1299791000001</v>
      </c>
      <c r="AM118">
        <f t="shared" si="55"/>
        <v>1430.4088570252175</v>
      </c>
      <c r="AN118">
        <f t="shared" si="56"/>
        <v>1419.9382048513044</v>
      </c>
      <c r="AO118">
        <f t="shared" si="57"/>
        <v>1409.4675526773913</v>
      </c>
      <c r="AP118">
        <f t="shared" si="58"/>
        <v>1993.2348528452173</v>
      </c>
      <c r="AQ118">
        <f t="shared" si="59"/>
        <v>1982.7642006713045</v>
      </c>
      <c r="AR118">
        <f t="shared" si="60"/>
        <v>1972.2935484973914</v>
      </c>
      <c r="AS118">
        <f t="shared" si="61"/>
        <v>2556.0608486652177</v>
      </c>
      <c r="AT118">
        <f t="shared" si="62"/>
        <v>2545.5901964913046</v>
      </c>
      <c r="AU118">
        <f t="shared" si="63"/>
        <v>2535.1195443173915</v>
      </c>
      <c r="BF118" t="str">
        <f t="shared" si="64"/>
        <v>IN 2020 2 N 3 11 100 Y Endura_Sporecaster 0 . . 76.08 5116.599962 1430.40885702522 1419.9382048513 1409.46755267739 1993.23485284522 1982.7642006713 1972.29354849739 2556.06084866522 2545.5901964913 2535.11954431739</v>
      </c>
    </row>
    <row r="119" spans="1:58" x14ac:dyDescent="0.35">
      <c r="A119" s="16" t="s">
        <v>25</v>
      </c>
      <c r="B119" s="16">
        <v>2020</v>
      </c>
      <c r="C119" s="16">
        <v>2</v>
      </c>
      <c r="D119" s="16" t="s">
        <v>16</v>
      </c>
      <c r="E119" s="16">
        <v>314</v>
      </c>
      <c r="F119" s="16">
        <v>3</v>
      </c>
      <c r="G119" s="16">
        <v>16</v>
      </c>
      <c r="H119" s="16">
        <v>160</v>
      </c>
      <c r="I119" s="16" t="s">
        <v>17</v>
      </c>
      <c r="J119" s="16" t="s">
        <v>28</v>
      </c>
      <c r="K119" s="16">
        <v>110</v>
      </c>
      <c r="L119" s="16">
        <f t="shared" si="33"/>
        <v>239.13043478260869</v>
      </c>
      <c r="M119" s="16">
        <f t="shared" si="34"/>
        <v>268.47826086956519</v>
      </c>
      <c r="N119" s="16" t="s">
        <v>14</v>
      </c>
      <c r="O119" s="16">
        <v>0</v>
      </c>
      <c r="P119" s="16" t="s">
        <v>14</v>
      </c>
      <c r="Q119" s="16" t="s">
        <v>14</v>
      </c>
      <c r="R119" s="16">
        <v>74.36</v>
      </c>
      <c r="S119" s="16">
        <v>5000.4679470000001</v>
      </c>
      <c r="T119" s="16">
        <f t="shared" si="36"/>
        <v>70.86</v>
      </c>
      <c r="U119" s="16">
        <f t="shared" si="37"/>
        <v>175.02</v>
      </c>
      <c r="V119" s="16">
        <f t="shared" si="38"/>
        <v>45.434782608695649</v>
      </c>
      <c r="W119" s="16">
        <f t="shared" si="39"/>
        <v>65.760869565217391</v>
      </c>
      <c r="X119" s="16">
        <f t="shared" si="40"/>
        <v>86.086956521739125</v>
      </c>
      <c r="Y119" s="16">
        <f t="shared" si="41"/>
        <v>23.089130434782604</v>
      </c>
      <c r="Z119" s="16">
        <f t="shared" si="42"/>
        <v>33.559782608695649</v>
      </c>
      <c r="AA119" s="16">
        <f t="shared" si="43"/>
        <v>44.030434782608694</v>
      </c>
      <c r="AB119">
        <f t="shared" si="44"/>
        <v>17.875</v>
      </c>
      <c r="AC119">
        <f t="shared" si="45"/>
        <v>44.15</v>
      </c>
      <c r="AD119">
        <f t="shared" si="46"/>
        <v>242.25913043478263</v>
      </c>
      <c r="AE119">
        <f t="shared" si="47"/>
        <v>252.72978260869567</v>
      </c>
      <c r="AF119">
        <f t="shared" si="48"/>
        <v>263.20043478260868</v>
      </c>
      <c r="AG119">
        <f t="shared" si="49"/>
        <v>669.24</v>
      </c>
      <c r="AH119">
        <f t="shared" si="50"/>
        <v>892.31999999999994</v>
      </c>
      <c r="AI119">
        <f t="shared" si="51"/>
        <v>1115.4000000000001</v>
      </c>
      <c r="AJ119">
        <f t="shared" si="52"/>
        <v>1650.1544225100001</v>
      </c>
      <c r="AK119">
        <f t="shared" si="53"/>
        <v>2200.20589668</v>
      </c>
      <c r="AL119">
        <f t="shared" si="54"/>
        <v>2750.2573708500004</v>
      </c>
      <c r="AM119">
        <f t="shared" si="55"/>
        <v>1407.8952920752174</v>
      </c>
      <c r="AN119">
        <f t="shared" si="56"/>
        <v>1397.4246399013045</v>
      </c>
      <c r="AO119">
        <f t="shared" si="57"/>
        <v>1386.9539877273914</v>
      </c>
      <c r="AP119">
        <f t="shared" si="58"/>
        <v>1957.9467662452173</v>
      </c>
      <c r="AQ119">
        <f t="shared" si="59"/>
        <v>1947.4761140713044</v>
      </c>
      <c r="AR119">
        <f t="shared" si="60"/>
        <v>1937.0054618973913</v>
      </c>
      <c r="AS119">
        <f t="shared" si="61"/>
        <v>2507.9982404152179</v>
      </c>
      <c r="AT119">
        <f t="shared" si="62"/>
        <v>2497.5275882413048</v>
      </c>
      <c r="AU119">
        <f t="shared" si="63"/>
        <v>2487.0569360673917</v>
      </c>
      <c r="BF119" t="str">
        <f t="shared" si="64"/>
        <v>IN 2020 2 N 3 16 160 Y Cobra_V5 0 . . 74.36 5000.467947 1407.89529207522 1397.4246399013 1386.95398772739 1957.94676624522 1947.4761140713 1937.00546189739 2507.99824041522 2497.5275882413 2487.05693606739</v>
      </c>
    </row>
    <row r="120" spans="1:58" x14ac:dyDescent="0.35">
      <c r="A120" s="16" t="s">
        <v>25</v>
      </c>
      <c r="B120" s="16">
        <v>2020</v>
      </c>
      <c r="C120" s="16">
        <v>2</v>
      </c>
      <c r="D120" s="16" t="s">
        <v>16</v>
      </c>
      <c r="E120" s="16">
        <v>315</v>
      </c>
      <c r="F120" s="16">
        <v>3</v>
      </c>
      <c r="G120" s="16">
        <v>3</v>
      </c>
      <c r="H120" s="16">
        <v>100</v>
      </c>
      <c r="I120" s="16" t="s">
        <v>16</v>
      </c>
      <c r="J120" s="16" t="s">
        <v>30</v>
      </c>
      <c r="K120" s="16" t="s">
        <v>14</v>
      </c>
      <c r="L120" s="16" t="str">
        <f t="shared" si="33"/>
        <v>.</v>
      </c>
      <c r="M120" s="16" t="str">
        <f t="shared" si="34"/>
        <v>.</v>
      </c>
      <c r="N120" s="16" t="s">
        <v>17</v>
      </c>
      <c r="O120" s="16">
        <v>0</v>
      </c>
      <c r="P120" s="16" t="s">
        <v>14</v>
      </c>
      <c r="Q120" s="16" t="s">
        <v>14</v>
      </c>
      <c r="R120" s="16">
        <v>74.680000000000007</v>
      </c>
      <c r="S120" s="16">
        <v>5021.9881679999999</v>
      </c>
      <c r="T120" s="16">
        <f t="shared" si="36"/>
        <v>44.29</v>
      </c>
      <c r="U120" s="16">
        <f t="shared" si="37"/>
        <v>109.39</v>
      </c>
      <c r="V120" s="16">
        <f t="shared" si="38"/>
        <v>0</v>
      </c>
      <c r="W120" s="16">
        <f t="shared" si="39"/>
        <v>0</v>
      </c>
      <c r="X120" s="16">
        <f t="shared" si="40"/>
        <v>0</v>
      </c>
      <c r="Y120" s="16">
        <f t="shared" si="41"/>
        <v>0</v>
      </c>
      <c r="Z120" s="16">
        <f t="shared" si="42"/>
        <v>0</v>
      </c>
      <c r="AA120" s="16">
        <f t="shared" si="43"/>
        <v>0</v>
      </c>
      <c r="AB120">
        <f t="shared" si="44"/>
        <v>50.845999999999997</v>
      </c>
      <c r="AC120">
        <f t="shared" si="45"/>
        <v>125.59</v>
      </c>
      <c r="AD120">
        <f t="shared" si="46"/>
        <v>234.98000000000002</v>
      </c>
      <c r="AE120">
        <f t="shared" si="47"/>
        <v>234.98000000000002</v>
      </c>
      <c r="AF120">
        <f t="shared" si="48"/>
        <v>234.98000000000002</v>
      </c>
      <c r="AG120">
        <f t="shared" si="49"/>
        <v>672.12000000000012</v>
      </c>
      <c r="AH120">
        <f t="shared" si="50"/>
        <v>896.16000000000008</v>
      </c>
      <c r="AI120">
        <f t="shared" si="51"/>
        <v>1120.2</v>
      </c>
      <c r="AJ120">
        <f t="shared" si="52"/>
        <v>1657.2560954400001</v>
      </c>
      <c r="AK120">
        <f t="shared" si="53"/>
        <v>2209.67479392</v>
      </c>
      <c r="AL120">
        <f t="shared" si="54"/>
        <v>2762.0934924000003</v>
      </c>
      <c r="AM120">
        <f t="shared" si="55"/>
        <v>1422.2760954400001</v>
      </c>
      <c r="AN120">
        <f t="shared" si="56"/>
        <v>1422.2760954400001</v>
      </c>
      <c r="AO120">
        <f t="shared" si="57"/>
        <v>1422.2760954400001</v>
      </c>
      <c r="AP120">
        <f t="shared" si="58"/>
        <v>1974.6947939199999</v>
      </c>
      <c r="AQ120">
        <f t="shared" si="59"/>
        <v>1974.6947939199999</v>
      </c>
      <c r="AR120">
        <f t="shared" si="60"/>
        <v>1974.6947939199999</v>
      </c>
      <c r="AS120">
        <f t="shared" si="61"/>
        <v>2527.1134924000003</v>
      </c>
      <c r="AT120">
        <f t="shared" si="62"/>
        <v>2527.1134924000003</v>
      </c>
      <c r="AU120">
        <f t="shared" si="63"/>
        <v>2527.1134924000003</v>
      </c>
      <c r="BF120" t="str">
        <f t="shared" si="64"/>
        <v>IN 2020 2 N 3 3 100 N Endura_Sporecaster 0 . . 74.68 5021.988168 1422.27609544 1422.27609544 1422.27609544 1974.69479392 1974.69479392 1974.69479392 2527.1134924 2527.1134924 2527.1134924</v>
      </c>
    </row>
    <row r="121" spans="1:58" x14ac:dyDescent="0.35">
      <c r="A121" s="16" t="s">
        <v>25</v>
      </c>
      <c r="B121" s="16">
        <v>2020</v>
      </c>
      <c r="C121" s="16">
        <v>2</v>
      </c>
      <c r="D121" s="16" t="s">
        <v>16</v>
      </c>
      <c r="E121" s="16">
        <v>316</v>
      </c>
      <c r="F121" s="16">
        <v>3</v>
      </c>
      <c r="G121" s="16">
        <v>8</v>
      </c>
      <c r="H121" s="16">
        <v>160</v>
      </c>
      <c r="I121" s="16" t="s">
        <v>16</v>
      </c>
      <c r="J121" s="16" t="s">
        <v>28</v>
      </c>
      <c r="K121" s="16" t="s">
        <v>14</v>
      </c>
      <c r="L121" s="16" t="str">
        <f t="shared" si="33"/>
        <v>.</v>
      </c>
      <c r="M121" s="16" t="str">
        <f t="shared" si="34"/>
        <v>.</v>
      </c>
      <c r="N121" s="16" t="s">
        <v>14</v>
      </c>
      <c r="O121" s="16">
        <v>1.1000000000000001</v>
      </c>
      <c r="P121" s="16" t="s">
        <v>14</v>
      </c>
      <c r="Q121" s="16" t="s">
        <v>14</v>
      </c>
      <c r="R121" s="16">
        <v>76.09</v>
      </c>
      <c r="S121" s="16">
        <v>5117.2426180000002</v>
      </c>
      <c r="T121" s="16">
        <f t="shared" si="36"/>
        <v>70.86</v>
      </c>
      <c r="U121" s="16">
        <f t="shared" si="37"/>
        <v>175.02</v>
      </c>
      <c r="V121" s="16">
        <f t="shared" si="38"/>
        <v>0</v>
      </c>
      <c r="W121" s="16">
        <f t="shared" si="39"/>
        <v>0</v>
      </c>
      <c r="X121" s="16">
        <f t="shared" si="40"/>
        <v>0</v>
      </c>
      <c r="Y121" s="16">
        <f t="shared" si="41"/>
        <v>0</v>
      </c>
      <c r="Z121" s="16">
        <f t="shared" si="42"/>
        <v>0</v>
      </c>
      <c r="AA121" s="16">
        <f t="shared" si="43"/>
        <v>0</v>
      </c>
      <c r="AB121">
        <f t="shared" si="44"/>
        <v>17.875</v>
      </c>
      <c r="AC121">
        <f t="shared" si="45"/>
        <v>44.15</v>
      </c>
      <c r="AD121">
        <f t="shared" si="46"/>
        <v>219.17000000000002</v>
      </c>
      <c r="AE121">
        <f t="shared" si="47"/>
        <v>219.17000000000002</v>
      </c>
      <c r="AF121">
        <f t="shared" si="48"/>
        <v>219.17000000000002</v>
      </c>
      <c r="AG121">
        <f t="shared" si="49"/>
        <v>684.81000000000006</v>
      </c>
      <c r="AH121">
        <f t="shared" si="50"/>
        <v>913.08</v>
      </c>
      <c r="AI121">
        <f t="shared" si="51"/>
        <v>1141.3500000000001</v>
      </c>
      <c r="AJ121">
        <f t="shared" si="52"/>
        <v>1688.6900639400001</v>
      </c>
      <c r="AK121">
        <f t="shared" si="53"/>
        <v>2251.5867519200001</v>
      </c>
      <c r="AL121">
        <f t="shared" si="54"/>
        <v>2814.4834399000001</v>
      </c>
      <c r="AM121">
        <f t="shared" si="55"/>
        <v>1469.52006394</v>
      </c>
      <c r="AN121">
        <f t="shared" si="56"/>
        <v>1469.52006394</v>
      </c>
      <c r="AO121">
        <f t="shared" si="57"/>
        <v>1469.52006394</v>
      </c>
      <c r="AP121">
        <f t="shared" si="58"/>
        <v>2032.41675192</v>
      </c>
      <c r="AQ121">
        <f t="shared" si="59"/>
        <v>2032.41675192</v>
      </c>
      <c r="AR121">
        <f t="shared" si="60"/>
        <v>2032.41675192</v>
      </c>
      <c r="AS121">
        <f t="shared" si="61"/>
        <v>2595.3134399</v>
      </c>
      <c r="AT121">
        <f t="shared" si="62"/>
        <v>2595.3134399</v>
      </c>
      <c r="AU121">
        <f t="shared" si="63"/>
        <v>2595.3134399</v>
      </c>
      <c r="BF121" t="str">
        <f t="shared" si="64"/>
        <v>IN 2020 2 N 3 8 160 N Cobra_V5 1.1 . . 76.09 5117.242618 1469.52006394 1469.52006394 1469.52006394 2032.41675192 2032.41675192 2032.41675192 2595.3134399 2595.3134399 2595.3134399</v>
      </c>
    </row>
    <row r="122" spans="1:58" x14ac:dyDescent="0.35">
      <c r="A122" s="16" t="s">
        <v>25</v>
      </c>
      <c r="B122" s="16">
        <v>2020</v>
      </c>
      <c r="C122" s="16">
        <v>2</v>
      </c>
      <c r="D122" s="16" t="s">
        <v>16</v>
      </c>
      <c r="E122" s="16">
        <v>401</v>
      </c>
      <c r="F122" s="16">
        <v>4</v>
      </c>
      <c r="G122" s="16">
        <v>4</v>
      </c>
      <c r="H122" s="16">
        <v>100</v>
      </c>
      <c r="I122" s="16" t="s">
        <v>16</v>
      </c>
      <c r="J122" s="16" t="s">
        <v>28</v>
      </c>
      <c r="K122" s="16" t="s">
        <v>14</v>
      </c>
      <c r="L122" s="16" t="str">
        <f t="shared" si="33"/>
        <v>.</v>
      </c>
      <c r="M122" s="16" t="str">
        <f t="shared" si="34"/>
        <v>.</v>
      </c>
      <c r="N122" s="16" t="s">
        <v>14</v>
      </c>
      <c r="O122" s="16">
        <v>0</v>
      </c>
      <c r="P122" s="16" t="s">
        <v>14</v>
      </c>
      <c r="Q122" s="16" t="s">
        <v>14</v>
      </c>
      <c r="R122" s="16">
        <v>77.5</v>
      </c>
      <c r="S122" s="16">
        <v>5212.1459839999998</v>
      </c>
      <c r="T122" s="16">
        <f t="shared" si="36"/>
        <v>44.29</v>
      </c>
      <c r="U122" s="16">
        <f t="shared" si="37"/>
        <v>109.39</v>
      </c>
      <c r="V122" s="16">
        <f t="shared" si="38"/>
        <v>0</v>
      </c>
      <c r="W122" s="16">
        <f t="shared" si="39"/>
        <v>0</v>
      </c>
      <c r="X122" s="16">
        <f t="shared" si="40"/>
        <v>0</v>
      </c>
      <c r="Y122" s="16">
        <f t="shared" si="41"/>
        <v>0</v>
      </c>
      <c r="Z122" s="16">
        <f t="shared" si="42"/>
        <v>0</v>
      </c>
      <c r="AA122" s="16">
        <f t="shared" si="43"/>
        <v>0</v>
      </c>
      <c r="AB122">
        <f t="shared" si="44"/>
        <v>17.875</v>
      </c>
      <c r="AC122">
        <f t="shared" si="45"/>
        <v>44.15</v>
      </c>
      <c r="AD122">
        <f t="shared" si="46"/>
        <v>153.54</v>
      </c>
      <c r="AE122">
        <f t="shared" si="47"/>
        <v>153.54</v>
      </c>
      <c r="AF122">
        <f t="shared" si="48"/>
        <v>153.54</v>
      </c>
      <c r="AG122">
        <f t="shared" si="49"/>
        <v>697.5</v>
      </c>
      <c r="AH122">
        <f t="shared" si="50"/>
        <v>930</v>
      </c>
      <c r="AI122">
        <f t="shared" si="51"/>
        <v>1162.5</v>
      </c>
      <c r="AJ122">
        <f t="shared" si="52"/>
        <v>1720.0081747199999</v>
      </c>
      <c r="AK122">
        <f t="shared" si="53"/>
        <v>2293.3442329599998</v>
      </c>
      <c r="AL122">
        <f t="shared" si="54"/>
        <v>2866.6802912000003</v>
      </c>
      <c r="AM122">
        <f t="shared" si="55"/>
        <v>1566.46817472</v>
      </c>
      <c r="AN122">
        <f t="shared" si="56"/>
        <v>1566.46817472</v>
      </c>
      <c r="AO122">
        <f t="shared" si="57"/>
        <v>1566.46817472</v>
      </c>
      <c r="AP122">
        <f t="shared" si="58"/>
        <v>2139.8042329599998</v>
      </c>
      <c r="AQ122">
        <f t="shared" si="59"/>
        <v>2139.8042329599998</v>
      </c>
      <c r="AR122">
        <f t="shared" si="60"/>
        <v>2139.8042329599998</v>
      </c>
      <c r="AS122">
        <f t="shared" si="61"/>
        <v>2713.1402912000003</v>
      </c>
      <c r="AT122">
        <f t="shared" si="62"/>
        <v>2713.1402912000003</v>
      </c>
      <c r="AU122">
        <f t="shared" si="63"/>
        <v>2713.1402912000003</v>
      </c>
      <c r="BF122" t="str">
        <f t="shared" si="64"/>
        <v>IN 2020 2 N 4 4 100 N Cobra_V5 0 . . 77.5 5212.145984 1566.46817472 1566.46817472 1566.46817472 2139.80423296 2139.80423296 2139.80423296 2713.1402912 2713.1402912 2713.1402912</v>
      </c>
    </row>
    <row r="123" spans="1:58" x14ac:dyDescent="0.35">
      <c r="A123" s="16" t="s">
        <v>25</v>
      </c>
      <c r="B123" s="16">
        <v>2020</v>
      </c>
      <c r="C123" s="16">
        <v>2</v>
      </c>
      <c r="D123" s="16" t="s">
        <v>16</v>
      </c>
      <c r="E123" s="16">
        <v>402</v>
      </c>
      <c r="F123" s="16">
        <v>4</v>
      </c>
      <c r="G123" s="16">
        <v>13</v>
      </c>
      <c r="H123" s="16">
        <v>160</v>
      </c>
      <c r="I123" s="16" t="s">
        <v>17</v>
      </c>
      <c r="J123" s="16" t="s">
        <v>27</v>
      </c>
      <c r="K123" s="16">
        <v>110</v>
      </c>
      <c r="L123" s="16">
        <f t="shared" si="33"/>
        <v>239.13043478260869</v>
      </c>
      <c r="M123" s="16">
        <f t="shared" si="34"/>
        <v>268.47826086956519</v>
      </c>
      <c r="N123" s="16" t="s">
        <v>14</v>
      </c>
      <c r="O123" s="16">
        <v>0</v>
      </c>
      <c r="P123" s="16" t="s">
        <v>14</v>
      </c>
      <c r="Q123" s="16" t="s">
        <v>14</v>
      </c>
      <c r="R123" s="16">
        <v>83.91</v>
      </c>
      <c r="S123" s="16">
        <v>5643.2810460000001</v>
      </c>
      <c r="T123" s="16">
        <f t="shared" si="36"/>
        <v>70.86</v>
      </c>
      <c r="U123" s="16">
        <f t="shared" si="37"/>
        <v>175.02</v>
      </c>
      <c r="V123" s="16">
        <f t="shared" si="38"/>
        <v>45.434782608695649</v>
      </c>
      <c r="W123" s="16">
        <f t="shared" si="39"/>
        <v>65.760869565217391</v>
      </c>
      <c r="X123" s="16">
        <f t="shared" si="40"/>
        <v>86.086956521739125</v>
      </c>
      <c r="Y123" s="16">
        <f t="shared" si="41"/>
        <v>23.089130434782604</v>
      </c>
      <c r="Z123" s="16">
        <f t="shared" si="42"/>
        <v>33.559782608695649</v>
      </c>
      <c r="AA123" s="16">
        <f t="shared" si="43"/>
        <v>44.030434782608694</v>
      </c>
      <c r="AB123">
        <f t="shared" si="44"/>
        <v>0</v>
      </c>
      <c r="AC123">
        <f t="shared" si="45"/>
        <v>0</v>
      </c>
      <c r="AD123">
        <f t="shared" si="46"/>
        <v>198.10913043478263</v>
      </c>
      <c r="AE123">
        <f t="shared" si="47"/>
        <v>208.57978260869567</v>
      </c>
      <c r="AF123">
        <f t="shared" si="48"/>
        <v>219.0504347826087</v>
      </c>
      <c r="AG123">
        <f t="shared" si="49"/>
        <v>755.18999999999994</v>
      </c>
      <c r="AH123">
        <f t="shared" si="50"/>
        <v>1006.92</v>
      </c>
      <c r="AI123">
        <f t="shared" si="51"/>
        <v>1258.6499999999999</v>
      </c>
      <c r="AJ123">
        <f t="shared" si="52"/>
        <v>1862.2827451800001</v>
      </c>
      <c r="AK123">
        <f t="shared" si="53"/>
        <v>2483.04366024</v>
      </c>
      <c r="AL123">
        <f t="shared" si="54"/>
        <v>3103.8045753000001</v>
      </c>
      <c r="AM123">
        <f t="shared" si="55"/>
        <v>1664.1736147452175</v>
      </c>
      <c r="AN123">
        <f t="shared" si="56"/>
        <v>1653.7029625713044</v>
      </c>
      <c r="AO123">
        <f t="shared" si="57"/>
        <v>1643.2323103973913</v>
      </c>
      <c r="AP123">
        <f t="shared" si="58"/>
        <v>2284.9345298052176</v>
      </c>
      <c r="AQ123">
        <f t="shared" si="59"/>
        <v>2274.4638776313045</v>
      </c>
      <c r="AR123">
        <f t="shared" si="60"/>
        <v>2263.9932254573914</v>
      </c>
      <c r="AS123">
        <f t="shared" si="61"/>
        <v>2905.6954448652177</v>
      </c>
      <c r="AT123">
        <f t="shared" si="62"/>
        <v>2895.2247926913046</v>
      </c>
      <c r="AU123">
        <f t="shared" si="63"/>
        <v>2884.7541405173915</v>
      </c>
      <c r="BF123" t="str">
        <f t="shared" si="64"/>
        <v>IN 2020 2 N 4 13 160 Y Non-Treated 0 . . 83.91 5643.281046 1664.17361474522 1653.7029625713 1643.23231039739 2284.93452980522 2274.4638776313 2263.99322545739 2905.69544486522 2895.2247926913 2884.75414051739</v>
      </c>
    </row>
    <row r="124" spans="1:58" x14ac:dyDescent="0.35">
      <c r="A124" s="16" t="s">
        <v>25</v>
      </c>
      <c r="B124" s="16">
        <v>2020</v>
      </c>
      <c r="C124" s="16">
        <v>2</v>
      </c>
      <c r="D124" s="16" t="s">
        <v>16</v>
      </c>
      <c r="E124" s="16">
        <v>403</v>
      </c>
      <c r="F124" s="16">
        <v>4</v>
      </c>
      <c r="G124" s="16">
        <v>2</v>
      </c>
      <c r="H124" s="16">
        <v>100</v>
      </c>
      <c r="I124" s="16" t="s">
        <v>16</v>
      </c>
      <c r="J124" s="16" t="s">
        <v>29</v>
      </c>
      <c r="K124" s="16" t="s">
        <v>14</v>
      </c>
      <c r="L124" s="16" t="str">
        <f t="shared" si="33"/>
        <v>.</v>
      </c>
      <c r="M124" s="16" t="str">
        <f t="shared" si="34"/>
        <v>.</v>
      </c>
      <c r="N124" s="16" t="s">
        <v>14</v>
      </c>
      <c r="O124" s="16">
        <v>0</v>
      </c>
      <c r="P124" s="16" t="s">
        <v>14</v>
      </c>
      <c r="Q124" s="16" t="s">
        <v>14</v>
      </c>
      <c r="R124" s="16">
        <v>78.489999999999995</v>
      </c>
      <c r="S124" s="16">
        <v>5278.5214820000001</v>
      </c>
      <c r="T124" s="16">
        <f t="shared" si="36"/>
        <v>44.29</v>
      </c>
      <c r="U124" s="16">
        <f t="shared" si="37"/>
        <v>109.39</v>
      </c>
      <c r="V124" s="16">
        <f t="shared" si="38"/>
        <v>0</v>
      </c>
      <c r="W124" s="16">
        <f t="shared" si="39"/>
        <v>0</v>
      </c>
      <c r="X124" s="16">
        <f t="shared" si="40"/>
        <v>0</v>
      </c>
      <c r="Y124" s="16">
        <f t="shared" si="41"/>
        <v>0</v>
      </c>
      <c r="Z124" s="16">
        <f t="shared" si="42"/>
        <v>0</v>
      </c>
      <c r="AA124" s="16">
        <f t="shared" si="43"/>
        <v>0</v>
      </c>
      <c r="AB124">
        <f t="shared" si="44"/>
        <v>50.845999999999997</v>
      </c>
      <c r="AC124">
        <f t="shared" si="45"/>
        <v>125.59</v>
      </c>
      <c r="AD124">
        <f t="shared" si="46"/>
        <v>234.98000000000002</v>
      </c>
      <c r="AE124">
        <f t="shared" si="47"/>
        <v>234.98000000000002</v>
      </c>
      <c r="AF124">
        <f t="shared" si="48"/>
        <v>234.98000000000002</v>
      </c>
      <c r="AG124">
        <f t="shared" si="49"/>
        <v>706.41</v>
      </c>
      <c r="AH124">
        <f t="shared" si="50"/>
        <v>941.87999999999988</v>
      </c>
      <c r="AI124">
        <f t="shared" si="51"/>
        <v>1177.3499999999999</v>
      </c>
      <c r="AJ124">
        <f t="shared" si="52"/>
        <v>1741.9120890600002</v>
      </c>
      <c r="AK124">
        <f t="shared" si="53"/>
        <v>2322.5494520800003</v>
      </c>
      <c r="AL124">
        <f t="shared" si="54"/>
        <v>2903.1868151000003</v>
      </c>
      <c r="AM124">
        <f t="shared" si="55"/>
        <v>1506.9320890600002</v>
      </c>
      <c r="AN124">
        <f t="shared" si="56"/>
        <v>1506.9320890600002</v>
      </c>
      <c r="AO124">
        <f t="shared" si="57"/>
        <v>1506.9320890600002</v>
      </c>
      <c r="AP124">
        <f t="shared" si="58"/>
        <v>2087.5694520800002</v>
      </c>
      <c r="AQ124">
        <f t="shared" si="59"/>
        <v>2087.5694520800002</v>
      </c>
      <c r="AR124">
        <f t="shared" si="60"/>
        <v>2087.5694520800002</v>
      </c>
      <c r="AS124">
        <f t="shared" si="61"/>
        <v>2668.2068151000003</v>
      </c>
      <c r="AT124">
        <f t="shared" si="62"/>
        <v>2668.2068151000003</v>
      </c>
      <c r="AU124">
        <f t="shared" si="63"/>
        <v>2668.2068151000003</v>
      </c>
      <c r="BF124" t="str">
        <f t="shared" si="64"/>
        <v>IN 2020 2 N 4 2 100 N Endura_R3 0 . . 78.49 5278.521482 1506.93208906 1506.93208906 1506.93208906 2087.56945208 2087.56945208 2087.56945208 2668.2068151 2668.2068151 2668.2068151</v>
      </c>
    </row>
    <row r="125" spans="1:58" x14ac:dyDescent="0.35">
      <c r="A125" s="16" t="s">
        <v>25</v>
      </c>
      <c r="B125" s="16">
        <v>2020</v>
      </c>
      <c r="C125" s="16">
        <v>2</v>
      </c>
      <c r="D125" s="16" t="s">
        <v>16</v>
      </c>
      <c r="E125" s="16">
        <v>404</v>
      </c>
      <c r="F125" s="16">
        <v>4</v>
      </c>
      <c r="G125" s="16">
        <v>6</v>
      </c>
      <c r="H125" s="16">
        <v>160</v>
      </c>
      <c r="I125" s="16" t="s">
        <v>16</v>
      </c>
      <c r="J125" s="16" t="s">
        <v>29</v>
      </c>
      <c r="K125" s="16" t="s">
        <v>14</v>
      </c>
      <c r="L125" s="16" t="str">
        <f t="shared" si="33"/>
        <v>.</v>
      </c>
      <c r="M125" s="16" t="str">
        <f t="shared" si="34"/>
        <v>.</v>
      </c>
      <c r="N125" s="16" t="s">
        <v>14</v>
      </c>
      <c r="O125" s="16">
        <v>0</v>
      </c>
      <c r="P125" s="16" t="s">
        <v>14</v>
      </c>
      <c r="Q125" s="16" t="s">
        <v>14</v>
      </c>
      <c r="R125" s="16">
        <v>85.14</v>
      </c>
      <c r="S125" s="16">
        <v>5725.688776</v>
      </c>
      <c r="T125" s="16">
        <f t="shared" si="36"/>
        <v>70.86</v>
      </c>
      <c r="U125" s="16">
        <f t="shared" si="37"/>
        <v>175.02</v>
      </c>
      <c r="V125" s="16">
        <f t="shared" si="38"/>
        <v>0</v>
      </c>
      <c r="W125" s="16">
        <f t="shared" si="39"/>
        <v>0</v>
      </c>
      <c r="X125" s="16">
        <f t="shared" si="40"/>
        <v>0</v>
      </c>
      <c r="Y125" s="16">
        <f t="shared" si="41"/>
        <v>0</v>
      </c>
      <c r="Z125" s="16">
        <f t="shared" si="42"/>
        <v>0</v>
      </c>
      <c r="AA125" s="16">
        <f t="shared" si="43"/>
        <v>0</v>
      </c>
      <c r="AB125">
        <f t="shared" si="44"/>
        <v>50.845999999999997</v>
      </c>
      <c r="AC125">
        <f t="shared" si="45"/>
        <v>125.59</v>
      </c>
      <c r="AD125">
        <f t="shared" si="46"/>
        <v>300.61</v>
      </c>
      <c r="AE125">
        <f t="shared" si="47"/>
        <v>300.61</v>
      </c>
      <c r="AF125">
        <f t="shared" si="48"/>
        <v>300.61</v>
      </c>
      <c r="AG125">
        <f t="shared" si="49"/>
        <v>766.26</v>
      </c>
      <c r="AH125">
        <f t="shared" si="50"/>
        <v>1021.6800000000001</v>
      </c>
      <c r="AI125">
        <f t="shared" si="51"/>
        <v>1277.0999999999999</v>
      </c>
      <c r="AJ125">
        <f t="shared" si="52"/>
        <v>1889.4772960800001</v>
      </c>
      <c r="AK125">
        <f t="shared" si="53"/>
        <v>2519.30306144</v>
      </c>
      <c r="AL125">
        <f t="shared" si="54"/>
        <v>3149.1288268000003</v>
      </c>
      <c r="AM125">
        <f t="shared" si="55"/>
        <v>1588.86729608</v>
      </c>
      <c r="AN125">
        <f t="shared" si="56"/>
        <v>1588.86729608</v>
      </c>
      <c r="AO125">
        <f t="shared" si="57"/>
        <v>1588.86729608</v>
      </c>
      <c r="AP125">
        <f t="shared" si="58"/>
        <v>2218.6930614399998</v>
      </c>
      <c r="AQ125">
        <f t="shared" si="59"/>
        <v>2218.6930614399998</v>
      </c>
      <c r="AR125">
        <f t="shared" si="60"/>
        <v>2218.6930614399998</v>
      </c>
      <c r="AS125">
        <f t="shared" si="61"/>
        <v>2848.5188268000002</v>
      </c>
      <c r="AT125">
        <f t="shared" si="62"/>
        <v>2848.5188268000002</v>
      </c>
      <c r="AU125">
        <f t="shared" si="63"/>
        <v>2848.5188268000002</v>
      </c>
      <c r="BF125" t="str">
        <f t="shared" si="64"/>
        <v>IN 2020 2 N 4 6 160 N Endura_R3 0 . . 85.14 5725.688776 1588.86729608 1588.86729608 1588.86729608 2218.69306144 2218.69306144 2218.69306144 2848.5188268 2848.5188268 2848.5188268</v>
      </c>
    </row>
    <row r="126" spans="1:58" x14ac:dyDescent="0.35">
      <c r="A126" s="16" t="s">
        <v>25</v>
      </c>
      <c r="B126" s="16">
        <v>2020</v>
      </c>
      <c r="C126" s="16">
        <v>2</v>
      </c>
      <c r="D126" s="16" t="s">
        <v>16</v>
      </c>
      <c r="E126" s="16">
        <v>405</v>
      </c>
      <c r="F126" s="16">
        <v>4</v>
      </c>
      <c r="G126" s="16">
        <v>3</v>
      </c>
      <c r="H126" s="16">
        <v>100</v>
      </c>
      <c r="I126" s="16" t="s">
        <v>16</v>
      </c>
      <c r="J126" s="16" t="s">
        <v>30</v>
      </c>
      <c r="K126" s="16" t="s">
        <v>14</v>
      </c>
      <c r="L126" s="16" t="str">
        <f t="shared" si="33"/>
        <v>.</v>
      </c>
      <c r="M126" s="16" t="str">
        <f t="shared" si="34"/>
        <v>.</v>
      </c>
      <c r="N126" s="16" t="s">
        <v>17</v>
      </c>
      <c r="O126" s="16">
        <v>0</v>
      </c>
      <c r="P126" s="16" t="s">
        <v>14</v>
      </c>
      <c r="Q126" s="16" t="s">
        <v>14</v>
      </c>
      <c r="R126" s="16">
        <v>74.87</v>
      </c>
      <c r="S126" s="16">
        <v>5035.3397930000001</v>
      </c>
      <c r="T126" s="16">
        <f t="shared" si="36"/>
        <v>44.29</v>
      </c>
      <c r="U126" s="16">
        <f t="shared" si="37"/>
        <v>109.39</v>
      </c>
      <c r="V126" s="16">
        <f t="shared" si="38"/>
        <v>0</v>
      </c>
      <c r="W126" s="16">
        <f t="shared" si="39"/>
        <v>0</v>
      </c>
      <c r="X126" s="16">
        <f t="shared" si="40"/>
        <v>0</v>
      </c>
      <c r="Y126" s="16">
        <f t="shared" si="41"/>
        <v>0</v>
      </c>
      <c r="Z126" s="16">
        <f t="shared" si="42"/>
        <v>0</v>
      </c>
      <c r="AA126" s="16">
        <f t="shared" si="43"/>
        <v>0</v>
      </c>
      <c r="AB126">
        <f t="shared" si="44"/>
        <v>50.845999999999997</v>
      </c>
      <c r="AC126">
        <f t="shared" si="45"/>
        <v>125.59</v>
      </c>
      <c r="AD126">
        <f t="shared" si="46"/>
        <v>234.98000000000002</v>
      </c>
      <c r="AE126">
        <f t="shared" si="47"/>
        <v>234.98000000000002</v>
      </c>
      <c r="AF126">
        <f t="shared" si="48"/>
        <v>234.98000000000002</v>
      </c>
      <c r="AG126">
        <f t="shared" si="49"/>
        <v>673.83</v>
      </c>
      <c r="AH126">
        <f t="shared" si="50"/>
        <v>898.44</v>
      </c>
      <c r="AI126">
        <f t="shared" si="51"/>
        <v>1123.0500000000002</v>
      </c>
      <c r="AJ126">
        <f t="shared" si="52"/>
        <v>1661.66213169</v>
      </c>
      <c r="AK126">
        <f t="shared" si="53"/>
        <v>2215.5495089199999</v>
      </c>
      <c r="AL126">
        <f t="shared" si="54"/>
        <v>2769.4368861500002</v>
      </c>
      <c r="AM126">
        <f t="shared" si="55"/>
        <v>1426.68213169</v>
      </c>
      <c r="AN126">
        <f t="shared" si="56"/>
        <v>1426.68213169</v>
      </c>
      <c r="AO126">
        <f t="shared" si="57"/>
        <v>1426.68213169</v>
      </c>
      <c r="AP126">
        <f t="shared" si="58"/>
        <v>1980.5695089199999</v>
      </c>
      <c r="AQ126">
        <f t="shared" si="59"/>
        <v>1980.5695089199999</v>
      </c>
      <c r="AR126">
        <f t="shared" si="60"/>
        <v>1980.5695089199999</v>
      </c>
      <c r="AS126">
        <f t="shared" si="61"/>
        <v>2534.4568861500002</v>
      </c>
      <c r="AT126">
        <f t="shared" si="62"/>
        <v>2534.4568861500002</v>
      </c>
      <c r="AU126">
        <f t="shared" si="63"/>
        <v>2534.4568861500002</v>
      </c>
      <c r="BF126" t="str">
        <f t="shared" si="64"/>
        <v>IN 2020 2 N 4 3 100 N Endura_Sporecaster 0 . . 74.87 5035.339793 1426.68213169 1426.68213169 1426.68213169 1980.56950892 1980.56950892 1980.56950892 2534.45688615 2534.45688615 2534.45688615</v>
      </c>
    </row>
    <row r="127" spans="1:58" x14ac:dyDescent="0.35">
      <c r="A127" s="16" t="s">
        <v>25</v>
      </c>
      <c r="B127" s="16">
        <v>2020</v>
      </c>
      <c r="C127" s="16">
        <v>2</v>
      </c>
      <c r="D127" s="16" t="s">
        <v>16</v>
      </c>
      <c r="E127" s="16">
        <v>406</v>
      </c>
      <c r="F127" s="16">
        <v>4</v>
      </c>
      <c r="G127" s="16">
        <v>8</v>
      </c>
      <c r="H127" s="16">
        <v>160</v>
      </c>
      <c r="I127" s="16" t="s">
        <v>16</v>
      </c>
      <c r="J127" s="16" t="s">
        <v>28</v>
      </c>
      <c r="K127" s="16" t="s">
        <v>14</v>
      </c>
      <c r="L127" s="16" t="str">
        <f t="shared" si="33"/>
        <v>.</v>
      </c>
      <c r="M127" s="16" t="str">
        <f t="shared" si="34"/>
        <v>.</v>
      </c>
      <c r="N127" s="16" t="s">
        <v>14</v>
      </c>
      <c r="O127" s="16">
        <v>0</v>
      </c>
      <c r="P127" s="16" t="s">
        <v>14</v>
      </c>
      <c r="Q127" s="16" t="s">
        <v>14</v>
      </c>
      <c r="R127" s="16">
        <v>81.36</v>
      </c>
      <c r="S127" s="16">
        <v>5471.6103540000004</v>
      </c>
      <c r="T127" s="16">
        <f t="shared" si="36"/>
        <v>70.86</v>
      </c>
      <c r="U127" s="16">
        <f t="shared" si="37"/>
        <v>175.02</v>
      </c>
      <c r="V127" s="16">
        <f t="shared" si="38"/>
        <v>0</v>
      </c>
      <c r="W127" s="16">
        <f t="shared" si="39"/>
        <v>0</v>
      </c>
      <c r="X127" s="16">
        <f t="shared" si="40"/>
        <v>0</v>
      </c>
      <c r="Y127" s="16">
        <f t="shared" si="41"/>
        <v>0</v>
      </c>
      <c r="Z127" s="16">
        <f t="shared" si="42"/>
        <v>0</v>
      </c>
      <c r="AA127" s="16">
        <f t="shared" si="43"/>
        <v>0</v>
      </c>
      <c r="AB127">
        <f t="shared" si="44"/>
        <v>17.875</v>
      </c>
      <c r="AC127">
        <f t="shared" si="45"/>
        <v>44.15</v>
      </c>
      <c r="AD127">
        <f t="shared" si="46"/>
        <v>219.17000000000002</v>
      </c>
      <c r="AE127">
        <f t="shared" si="47"/>
        <v>219.17000000000002</v>
      </c>
      <c r="AF127">
        <f t="shared" si="48"/>
        <v>219.17000000000002</v>
      </c>
      <c r="AG127">
        <f t="shared" si="49"/>
        <v>732.24</v>
      </c>
      <c r="AH127">
        <f t="shared" si="50"/>
        <v>976.31999999999994</v>
      </c>
      <c r="AI127">
        <f t="shared" si="51"/>
        <v>1220.4000000000001</v>
      </c>
      <c r="AJ127">
        <f t="shared" si="52"/>
        <v>1805.6314168200001</v>
      </c>
      <c r="AK127">
        <f t="shared" si="53"/>
        <v>2407.50855576</v>
      </c>
      <c r="AL127">
        <f t="shared" si="54"/>
        <v>3009.3856947000004</v>
      </c>
      <c r="AM127">
        <f t="shared" si="55"/>
        <v>1586.4614168200001</v>
      </c>
      <c r="AN127">
        <f t="shared" si="56"/>
        <v>1586.4614168200001</v>
      </c>
      <c r="AO127">
        <f t="shared" si="57"/>
        <v>1586.4614168200001</v>
      </c>
      <c r="AP127">
        <f t="shared" si="58"/>
        <v>2188.33855576</v>
      </c>
      <c r="AQ127">
        <f t="shared" si="59"/>
        <v>2188.33855576</v>
      </c>
      <c r="AR127">
        <f t="shared" si="60"/>
        <v>2188.33855576</v>
      </c>
      <c r="AS127">
        <f t="shared" si="61"/>
        <v>2790.2156947000003</v>
      </c>
      <c r="AT127">
        <f t="shared" si="62"/>
        <v>2790.2156947000003</v>
      </c>
      <c r="AU127">
        <f t="shared" si="63"/>
        <v>2790.2156947000003</v>
      </c>
      <c r="BF127" t="str">
        <f t="shared" si="64"/>
        <v>IN 2020 2 N 4 8 160 N Cobra_V5 0 . . 81.36 5471.610354 1586.46141682 1586.46141682 1586.46141682 2188.33855576 2188.33855576 2188.33855576 2790.2156947 2790.2156947 2790.2156947</v>
      </c>
    </row>
    <row r="128" spans="1:58" x14ac:dyDescent="0.35">
      <c r="A128" s="16" t="s">
        <v>25</v>
      </c>
      <c r="B128" s="16">
        <v>2020</v>
      </c>
      <c r="C128" s="16">
        <v>2</v>
      </c>
      <c r="D128" s="16" t="s">
        <v>16</v>
      </c>
      <c r="E128" s="16">
        <v>407</v>
      </c>
      <c r="F128" s="16">
        <v>4</v>
      </c>
      <c r="G128" s="16">
        <v>9</v>
      </c>
      <c r="H128" s="16">
        <v>100</v>
      </c>
      <c r="I128" s="16" t="s">
        <v>17</v>
      </c>
      <c r="J128" s="16" t="s">
        <v>27</v>
      </c>
      <c r="K128" s="16">
        <v>110</v>
      </c>
      <c r="L128" s="16">
        <f t="shared" si="33"/>
        <v>239.13043478260869</v>
      </c>
      <c r="M128" s="16">
        <f t="shared" si="34"/>
        <v>268.47826086956519</v>
      </c>
      <c r="N128" s="16" t="s">
        <v>14</v>
      </c>
      <c r="O128" s="16">
        <v>0</v>
      </c>
      <c r="P128" s="16" t="s">
        <v>14</v>
      </c>
      <c r="Q128" s="16" t="s">
        <v>14</v>
      </c>
      <c r="R128" s="16">
        <v>70.319999999999993</v>
      </c>
      <c r="S128" s="16">
        <v>4729.3500199999999</v>
      </c>
      <c r="T128" s="16">
        <f t="shared" si="36"/>
        <v>44.29</v>
      </c>
      <c r="U128" s="16">
        <f t="shared" si="37"/>
        <v>109.39</v>
      </c>
      <c r="V128" s="16">
        <f t="shared" si="38"/>
        <v>45.434782608695649</v>
      </c>
      <c r="W128" s="16">
        <f t="shared" si="39"/>
        <v>65.760869565217391</v>
      </c>
      <c r="X128" s="16">
        <f t="shared" si="40"/>
        <v>86.086956521739125</v>
      </c>
      <c r="Y128" s="16">
        <f t="shared" si="41"/>
        <v>23.089130434782604</v>
      </c>
      <c r="Z128" s="16">
        <f t="shared" si="42"/>
        <v>33.559782608695649</v>
      </c>
      <c r="AA128" s="16">
        <f t="shared" si="43"/>
        <v>44.030434782608694</v>
      </c>
      <c r="AB128">
        <f t="shared" si="44"/>
        <v>0</v>
      </c>
      <c r="AC128">
        <f t="shared" si="45"/>
        <v>0</v>
      </c>
      <c r="AD128">
        <f t="shared" si="46"/>
        <v>132.4791304347826</v>
      </c>
      <c r="AE128">
        <f t="shared" si="47"/>
        <v>142.94978260869564</v>
      </c>
      <c r="AF128">
        <f t="shared" si="48"/>
        <v>153.42043478260871</v>
      </c>
      <c r="AG128">
        <f t="shared" si="49"/>
        <v>632.87999999999988</v>
      </c>
      <c r="AH128">
        <f t="shared" si="50"/>
        <v>843.83999999999992</v>
      </c>
      <c r="AI128">
        <f t="shared" si="51"/>
        <v>1054.8</v>
      </c>
      <c r="AJ128">
        <f t="shared" si="52"/>
        <v>1560.6855066000001</v>
      </c>
      <c r="AK128">
        <f t="shared" si="53"/>
        <v>2080.9140087999999</v>
      </c>
      <c r="AL128">
        <f t="shared" si="54"/>
        <v>2601.142511</v>
      </c>
      <c r="AM128">
        <f t="shared" si="55"/>
        <v>1428.2063761652175</v>
      </c>
      <c r="AN128">
        <f t="shared" si="56"/>
        <v>1417.7357239913044</v>
      </c>
      <c r="AO128">
        <f t="shared" si="57"/>
        <v>1407.2650718173913</v>
      </c>
      <c r="AP128">
        <f t="shared" si="58"/>
        <v>1948.4348783652174</v>
      </c>
      <c r="AQ128">
        <f t="shared" si="59"/>
        <v>1937.9642261913043</v>
      </c>
      <c r="AR128">
        <f t="shared" si="60"/>
        <v>1927.4935740173912</v>
      </c>
      <c r="AS128">
        <f t="shared" si="61"/>
        <v>2468.6633805652173</v>
      </c>
      <c r="AT128">
        <f t="shared" si="62"/>
        <v>2458.1927283913042</v>
      </c>
      <c r="AU128">
        <f t="shared" si="63"/>
        <v>2447.7220762173911</v>
      </c>
      <c r="BF128" t="str">
        <f t="shared" si="64"/>
        <v>IN 2020 2 N 4 9 100 Y Non-Treated 0 . . 70.32 4729.35002 1428.20637616522 1417.7357239913 1407.26507181739 1948.43487836522 1937.9642261913 1927.49357401739 2468.66338056522 2458.1927283913 2447.72207621739</v>
      </c>
    </row>
    <row r="129" spans="1:58" x14ac:dyDescent="0.35">
      <c r="A129" s="16" t="s">
        <v>25</v>
      </c>
      <c r="B129" s="16">
        <v>2020</v>
      </c>
      <c r="C129" s="16">
        <v>2</v>
      </c>
      <c r="D129" s="16" t="s">
        <v>16</v>
      </c>
      <c r="E129" s="16">
        <v>408</v>
      </c>
      <c r="F129" s="16">
        <v>4</v>
      </c>
      <c r="G129" s="16">
        <v>5</v>
      </c>
      <c r="H129" s="16">
        <v>160</v>
      </c>
      <c r="I129" s="16" t="s">
        <v>16</v>
      </c>
      <c r="J129" s="16" t="s">
        <v>27</v>
      </c>
      <c r="K129" s="16" t="s">
        <v>14</v>
      </c>
      <c r="L129" s="16" t="str">
        <f t="shared" si="33"/>
        <v>.</v>
      </c>
      <c r="M129" s="16" t="str">
        <f t="shared" si="34"/>
        <v>.</v>
      </c>
      <c r="N129" s="16" t="s">
        <v>14</v>
      </c>
      <c r="O129" s="16">
        <v>0</v>
      </c>
      <c r="P129" s="16" t="s">
        <v>14</v>
      </c>
      <c r="Q129" s="16" t="s">
        <v>14</v>
      </c>
      <c r="R129" s="16">
        <v>75.98</v>
      </c>
      <c r="S129" s="16">
        <v>5109.7521850000003</v>
      </c>
      <c r="T129" s="16">
        <f t="shared" si="36"/>
        <v>70.86</v>
      </c>
      <c r="U129" s="16">
        <f t="shared" si="37"/>
        <v>175.02</v>
      </c>
      <c r="V129" s="16">
        <f t="shared" si="38"/>
        <v>0</v>
      </c>
      <c r="W129" s="16">
        <f t="shared" si="39"/>
        <v>0</v>
      </c>
      <c r="X129" s="16">
        <f t="shared" si="40"/>
        <v>0</v>
      </c>
      <c r="Y129" s="16">
        <f t="shared" si="41"/>
        <v>0</v>
      </c>
      <c r="Z129" s="16">
        <f t="shared" si="42"/>
        <v>0</v>
      </c>
      <c r="AA129" s="16">
        <f t="shared" si="43"/>
        <v>0</v>
      </c>
      <c r="AB129">
        <f t="shared" si="44"/>
        <v>0</v>
      </c>
      <c r="AC129">
        <f t="shared" si="45"/>
        <v>0</v>
      </c>
      <c r="AD129">
        <f t="shared" si="46"/>
        <v>175.02</v>
      </c>
      <c r="AE129">
        <f t="shared" si="47"/>
        <v>175.02</v>
      </c>
      <c r="AF129">
        <f t="shared" si="48"/>
        <v>175.02</v>
      </c>
      <c r="AG129">
        <f t="shared" si="49"/>
        <v>683.82</v>
      </c>
      <c r="AH129">
        <f t="shared" si="50"/>
        <v>911.76</v>
      </c>
      <c r="AI129">
        <f t="shared" si="51"/>
        <v>1139.7</v>
      </c>
      <c r="AJ129">
        <f t="shared" si="52"/>
        <v>1686.2182210500002</v>
      </c>
      <c r="AK129">
        <f t="shared" si="53"/>
        <v>2248.2909614</v>
      </c>
      <c r="AL129">
        <f t="shared" si="54"/>
        <v>2810.3637017500005</v>
      </c>
      <c r="AM129">
        <f t="shared" si="55"/>
        <v>1511.1982210500003</v>
      </c>
      <c r="AN129">
        <f t="shared" si="56"/>
        <v>1511.1982210500003</v>
      </c>
      <c r="AO129">
        <f t="shared" si="57"/>
        <v>1511.1982210500003</v>
      </c>
      <c r="AP129">
        <f t="shared" si="58"/>
        <v>2073.2709614</v>
      </c>
      <c r="AQ129">
        <f t="shared" si="59"/>
        <v>2073.2709614</v>
      </c>
      <c r="AR129">
        <f t="shared" si="60"/>
        <v>2073.2709614</v>
      </c>
      <c r="AS129">
        <f t="shared" si="61"/>
        <v>2635.3437017500005</v>
      </c>
      <c r="AT129">
        <f t="shared" si="62"/>
        <v>2635.3437017500005</v>
      </c>
      <c r="AU129">
        <f t="shared" si="63"/>
        <v>2635.3437017500005</v>
      </c>
      <c r="BF129" t="str">
        <f t="shared" si="64"/>
        <v>IN 2020 2 N 4 5 160 N Non-Treated 0 . . 75.98 5109.752185 1511.19822105 1511.19822105 1511.19822105 2073.2709614 2073.2709614 2073.2709614 2635.34370175 2635.34370175 2635.34370175</v>
      </c>
    </row>
    <row r="130" spans="1:58" x14ac:dyDescent="0.35">
      <c r="A130" s="16" t="s">
        <v>25</v>
      </c>
      <c r="B130" s="16">
        <v>2020</v>
      </c>
      <c r="C130" s="16">
        <v>2</v>
      </c>
      <c r="D130" s="16" t="s">
        <v>16</v>
      </c>
      <c r="E130" s="16">
        <v>409</v>
      </c>
      <c r="F130" s="16">
        <v>4</v>
      </c>
      <c r="G130" s="16">
        <v>1</v>
      </c>
      <c r="H130" s="16">
        <v>100</v>
      </c>
      <c r="I130" s="16" t="s">
        <v>16</v>
      </c>
      <c r="J130" s="16" t="s">
        <v>27</v>
      </c>
      <c r="K130" s="16" t="s">
        <v>14</v>
      </c>
      <c r="L130" s="16" t="str">
        <f t="shared" ref="L130:L193" si="65">IF(I130="Y",(K130*100)/46,".")</f>
        <v>.</v>
      </c>
      <c r="M130" s="16" t="str">
        <f t="shared" ref="M130:M193" si="66">IF(I130="Y",(L130/2.2)*2.47,".")</f>
        <v>.</v>
      </c>
      <c r="N130" s="16" t="s">
        <v>14</v>
      </c>
      <c r="O130" s="16">
        <v>0</v>
      </c>
      <c r="P130" s="16" t="s">
        <v>14</v>
      </c>
      <c r="Q130" s="16" t="s">
        <v>14</v>
      </c>
      <c r="R130" s="16">
        <v>67.77</v>
      </c>
      <c r="S130" s="16">
        <v>4557.6000299999996</v>
      </c>
      <c r="T130" s="16">
        <f t="shared" ref="T130:T193" si="67">IF(H130=100,44.29,70.86)</f>
        <v>44.29</v>
      </c>
      <c r="U130" s="16">
        <f t="shared" ref="U130:U193" si="68">IF(H130=100,109.39,175.02)</f>
        <v>109.39</v>
      </c>
      <c r="V130" s="16">
        <f t="shared" ref="V130:V193" si="69">IF($I130="Y",$L130*0.19,0)</f>
        <v>0</v>
      </c>
      <c r="W130" s="16">
        <f t="shared" ref="W130:W193" si="70">IF($I130="Y",$L130*0.275,0)</f>
        <v>0</v>
      </c>
      <c r="X130" s="16">
        <f t="shared" ref="X130:X193" si="71">IF($I130="Y",$L130*0.36,0)</f>
        <v>0</v>
      </c>
      <c r="Y130" s="16">
        <f t="shared" ref="Y130:Y193" si="72">IF(I130="Y",M130*0.086,0)</f>
        <v>0</v>
      </c>
      <c r="Z130" s="16">
        <f t="shared" ref="Z130:Z193" si="73">IF(I130="Y",M130*0.125,0)</f>
        <v>0</v>
      </c>
      <c r="AA130" s="16">
        <f t="shared" ref="AA130:AA193" si="74">IF(I130="Y",M130*0.164,0)</f>
        <v>0</v>
      </c>
      <c r="AB130">
        <f t="shared" ref="AB130:AB193" si="75">IF(J130="Endura_R3",50.846,IF(J130="Cobra_V5",17.875,IF((AND(J130="Endura_Sporecaster",N130="Y")),50.846,0)))</f>
        <v>0</v>
      </c>
      <c r="AC130">
        <f t="shared" ref="AC130:AC193" si="76">IF(J130="Endura_R3",125.59,IF(J130="Cobra_V5",44.15,IF((AND(J130="Endura_Sporecaster",N130="Y")),125.59,0)))</f>
        <v>0</v>
      </c>
      <c r="AD130">
        <f t="shared" ref="AD130:AD193" si="77">SUM(U130,Y130,AC130)</f>
        <v>109.39</v>
      </c>
      <c r="AE130">
        <f t="shared" ref="AE130:AE193" si="78">SUM(U130,Z130,AC130)</f>
        <v>109.39</v>
      </c>
      <c r="AF130">
        <f t="shared" ref="AF130:AF193" si="79">SUM(U130,AA130,AC130)</f>
        <v>109.39</v>
      </c>
      <c r="AG130">
        <f t="shared" ref="AG130:AG193" si="80">$R130*9</f>
        <v>609.92999999999995</v>
      </c>
      <c r="AH130">
        <f t="shared" ref="AH130:AH193" si="81">$R130*12</f>
        <v>813.24</v>
      </c>
      <c r="AI130">
        <f t="shared" ref="AI130:AI193" si="82">$R130*15</f>
        <v>1016.55</v>
      </c>
      <c r="AJ130">
        <f t="shared" ref="AJ130:AJ193" si="83">$S130*0.33</f>
        <v>1504.0080098999999</v>
      </c>
      <c r="AK130">
        <f t="shared" ref="AK130:AK193" si="84">$S130*0.44</f>
        <v>2005.3440131999998</v>
      </c>
      <c r="AL130">
        <f t="shared" ref="AL130:AL193" si="85">$S130*0.55</f>
        <v>2506.6800165</v>
      </c>
      <c r="AM130">
        <f t="shared" ref="AM130:AM193" si="86">$AJ130-AD130</f>
        <v>1394.6180098999998</v>
      </c>
      <c r="AN130">
        <f t="shared" ref="AN130:AN193" si="87">$AJ130-AE130</f>
        <v>1394.6180098999998</v>
      </c>
      <c r="AO130">
        <f t="shared" ref="AO130:AO193" si="88">$AJ130-AF130</f>
        <v>1394.6180098999998</v>
      </c>
      <c r="AP130">
        <f t="shared" ref="AP130:AP193" si="89">$AK130-AD130</f>
        <v>1895.9540131999997</v>
      </c>
      <c r="AQ130">
        <f t="shared" ref="AQ130:AQ193" si="90">$AK130-AE130</f>
        <v>1895.9540131999997</v>
      </c>
      <c r="AR130">
        <f t="shared" ref="AR130:AR193" si="91">$AK130-AF130</f>
        <v>1895.9540131999997</v>
      </c>
      <c r="AS130">
        <f t="shared" ref="AS130:AS193" si="92">$AL130-AD130</f>
        <v>2397.2900165000001</v>
      </c>
      <c r="AT130">
        <f t="shared" ref="AT130:AT193" si="93">$AL130-AE130</f>
        <v>2397.2900165000001</v>
      </c>
      <c r="AU130">
        <f t="shared" ref="AU130:AU193" si="94">$AL130-AF130</f>
        <v>2397.2900165000001</v>
      </c>
      <c r="BF130" t="str">
        <f t="shared" si="64"/>
        <v>IN 2020 2 N 4 1 100 N Non-Treated 0 . . 67.77 4557.60003 1394.6180099 1394.6180099 1394.6180099 1895.9540132 1895.9540132 1895.9540132 2397.2900165 2397.2900165 2397.2900165</v>
      </c>
    </row>
    <row r="131" spans="1:58" x14ac:dyDescent="0.35">
      <c r="A131" s="16" t="s">
        <v>25</v>
      </c>
      <c r="B131" s="16">
        <v>2020</v>
      </c>
      <c r="C131" s="16">
        <v>2</v>
      </c>
      <c r="D131" s="16" t="s">
        <v>16</v>
      </c>
      <c r="E131" s="16">
        <v>410</v>
      </c>
      <c r="F131" s="16">
        <v>4</v>
      </c>
      <c r="G131" s="16">
        <v>16</v>
      </c>
      <c r="H131" s="16">
        <v>160</v>
      </c>
      <c r="I131" s="16" t="s">
        <v>17</v>
      </c>
      <c r="J131" s="16" t="s">
        <v>28</v>
      </c>
      <c r="K131" s="16">
        <v>110</v>
      </c>
      <c r="L131" s="16">
        <f t="shared" si="65"/>
        <v>239.13043478260869</v>
      </c>
      <c r="M131" s="16">
        <f t="shared" si="66"/>
        <v>268.47826086956519</v>
      </c>
      <c r="N131" s="16" t="s">
        <v>14</v>
      </c>
      <c r="O131" s="16">
        <v>0</v>
      </c>
      <c r="P131" s="16" t="s">
        <v>14</v>
      </c>
      <c r="Q131" s="16" t="s">
        <v>14</v>
      </c>
      <c r="R131" s="16">
        <v>66.81</v>
      </c>
      <c r="S131" s="16">
        <v>4492.7197839999999</v>
      </c>
      <c r="T131" s="16">
        <f t="shared" si="67"/>
        <v>70.86</v>
      </c>
      <c r="U131" s="16">
        <f t="shared" si="68"/>
        <v>175.02</v>
      </c>
      <c r="V131" s="16">
        <f t="shared" si="69"/>
        <v>45.434782608695649</v>
      </c>
      <c r="W131" s="16">
        <f t="shared" si="70"/>
        <v>65.760869565217391</v>
      </c>
      <c r="X131" s="16">
        <f t="shared" si="71"/>
        <v>86.086956521739125</v>
      </c>
      <c r="Y131" s="16">
        <f t="shared" si="72"/>
        <v>23.089130434782604</v>
      </c>
      <c r="Z131" s="16">
        <f t="shared" si="73"/>
        <v>33.559782608695649</v>
      </c>
      <c r="AA131" s="16">
        <f t="shared" si="74"/>
        <v>44.030434782608694</v>
      </c>
      <c r="AB131">
        <f t="shared" si="75"/>
        <v>17.875</v>
      </c>
      <c r="AC131">
        <f t="shared" si="76"/>
        <v>44.15</v>
      </c>
      <c r="AD131">
        <f t="shared" si="77"/>
        <v>242.25913043478263</v>
      </c>
      <c r="AE131">
        <f t="shared" si="78"/>
        <v>252.72978260869567</v>
      </c>
      <c r="AF131">
        <f t="shared" si="79"/>
        <v>263.20043478260868</v>
      </c>
      <c r="AG131">
        <f t="shared" si="80"/>
        <v>601.29</v>
      </c>
      <c r="AH131">
        <f t="shared" si="81"/>
        <v>801.72</v>
      </c>
      <c r="AI131">
        <f t="shared" si="82"/>
        <v>1002.1500000000001</v>
      </c>
      <c r="AJ131">
        <f t="shared" si="83"/>
        <v>1482.5975287200001</v>
      </c>
      <c r="AK131">
        <f t="shared" si="84"/>
        <v>1976.7967049599999</v>
      </c>
      <c r="AL131">
        <f t="shared" si="85"/>
        <v>2470.9958812</v>
      </c>
      <c r="AM131">
        <f t="shared" si="86"/>
        <v>1240.3383982852174</v>
      </c>
      <c r="AN131">
        <f t="shared" si="87"/>
        <v>1229.8677461113045</v>
      </c>
      <c r="AO131">
        <f t="shared" si="88"/>
        <v>1219.3970939373914</v>
      </c>
      <c r="AP131">
        <f t="shared" si="89"/>
        <v>1734.5375745252172</v>
      </c>
      <c r="AQ131">
        <f t="shared" si="90"/>
        <v>1724.0669223513044</v>
      </c>
      <c r="AR131">
        <f t="shared" si="91"/>
        <v>1713.5962701773913</v>
      </c>
      <c r="AS131">
        <f t="shared" si="92"/>
        <v>2228.7367507652175</v>
      </c>
      <c r="AT131">
        <f t="shared" si="93"/>
        <v>2218.2660985913044</v>
      </c>
      <c r="AU131">
        <f t="shared" si="94"/>
        <v>2207.7954464173913</v>
      </c>
      <c r="BF131" t="str">
        <f t="shared" ref="BF131:BF194" si="95">_xlfn.CONCAT(A131," ",B131," ",C131," ",D131," ",F131," ",G131," ",H131," ",I131," ",J131," ",O131," ",P131," ",Q131," ",R131," ",S131," ",AM131," ",AN131," ",AO131," ",AP131," ",AQ131," ",AR131," ",AS131," ",AT131," ",AU131)</f>
        <v>IN 2020 2 N 4 16 160 Y Cobra_V5 0 . . 66.81 4492.719784 1240.33839828522 1229.8677461113 1219.39709393739 1734.53757452522 1724.0669223513 1713.59627017739 2228.73675076522 2218.2660985913 2207.79544641739</v>
      </c>
    </row>
    <row r="132" spans="1:58" x14ac:dyDescent="0.35">
      <c r="A132" s="16" t="s">
        <v>25</v>
      </c>
      <c r="B132" s="16">
        <v>2020</v>
      </c>
      <c r="C132" s="16">
        <v>2</v>
      </c>
      <c r="D132" s="16" t="s">
        <v>16</v>
      </c>
      <c r="E132" s="16">
        <v>411</v>
      </c>
      <c r="F132" s="16">
        <v>4</v>
      </c>
      <c r="G132" s="16">
        <v>11</v>
      </c>
      <c r="H132" s="16">
        <v>100</v>
      </c>
      <c r="I132" s="16" t="s">
        <v>17</v>
      </c>
      <c r="J132" s="16" t="s">
        <v>30</v>
      </c>
      <c r="K132" s="16">
        <v>110</v>
      </c>
      <c r="L132" s="16">
        <f t="shared" si="65"/>
        <v>239.13043478260869</v>
      </c>
      <c r="M132" s="16">
        <f t="shared" si="66"/>
        <v>268.47826086956519</v>
      </c>
      <c r="N132" s="16" t="s">
        <v>17</v>
      </c>
      <c r="O132" s="16">
        <v>0</v>
      </c>
      <c r="P132" s="16" t="s">
        <v>14</v>
      </c>
      <c r="Q132" s="16" t="s">
        <v>14</v>
      </c>
      <c r="R132" s="16">
        <v>62.79</v>
      </c>
      <c r="S132" s="16">
        <v>4222.6038630000003</v>
      </c>
      <c r="T132" s="16">
        <f t="shared" si="67"/>
        <v>44.29</v>
      </c>
      <c r="U132" s="16">
        <f t="shared" si="68"/>
        <v>109.39</v>
      </c>
      <c r="V132" s="16">
        <f t="shared" si="69"/>
        <v>45.434782608695649</v>
      </c>
      <c r="W132" s="16">
        <f t="shared" si="70"/>
        <v>65.760869565217391</v>
      </c>
      <c r="X132" s="16">
        <f t="shared" si="71"/>
        <v>86.086956521739125</v>
      </c>
      <c r="Y132" s="16">
        <f t="shared" si="72"/>
        <v>23.089130434782604</v>
      </c>
      <c r="Z132" s="16">
        <f t="shared" si="73"/>
        <v>33.559782608695649</v>
      </c>
      <c r="AA132" s="16">
        <f t="shared" si="74"/>
        <v>44.030434782608694</v>
      </c>
      <c r="AB132">
        <f t="shared" si="75"/>
        <v>50.845999999999997</v>
      </c>
      <c r="AC132">
        <f t="shared" si="76"/>
        <v>125.59</v>
      </c>
      <c r="AD132">
        <f t="shared" si="77"/>
        <v>258.06913043478261</v>
      </c>
      <c r="AE132">
        <f t="shared" si="78"/>
        <v>268.53978260869565</v>
      </c>
      <c r="AF132">
        <f t="shared" si="79"/>
        <v>279.01043478260874</v>
      </c>
      <c r="AG132">
        <f t="shared" si="80"/>
        <v>565.11</v>
      </c>
      <c r="AH132">
        <f t="shared" si="81"/>
        <v>753.48</v>
      </c>
      <c r="AI132">
        <f t="shared" si="82"/>
        <v>941.85</v>
      </c>
      <c r="AJ132">
        <f t="shared" si="83"/>
        <v>1393.4592747900001</v>
      </c>
      <c r="AK132">
        <f t="shared" si="84"/>
        <v>1857.9456997200002</v>
      </c>
      <c r="AL132">
        <f t="shared" si="85"/>
        <v>2322.4321246500003</v>
      </c>
      <c r="AM132">
        <f t="shared" si="86"/>
        <v>1135.3901443552174</v>
      </c>
      <c r="AN132">
        <f t="shared" si="87"/>
        <v>1124.9194921813046</v>
      </c>
      <c r="AO132">
        <f t="shared" si="88"/>
        <v>1114.4488400073915</v>
      </c>
      <c r="AP132">
        <f t="shared" si="89"/>
        <v>1599.8765692852176</v>
      </c>
      <c r="AQ132">
        <f t="shared" si="90"/>
        <v>1589.4059171113045</v>
      </c>
      <c r="AR132">
        <f t="shared" si="91"/>
        <v>1578.9352649373914</v>
      </c>
      <c r="AS132">
        <f t="shared" si="92"/>
        <v>2064.3629942152179</v>
      </c>
      <c r="AT132">
        <f t="shared" si="93"/>
        <v>2053.8923420413048</v>
      </c>
      <c r="AU132">
        <f t="shared" si="94"/>
        <v>2043.4216898673917</v>
      </c>
      <c r="BF132" t="str">
        <f t="shared" si="95"/>
        <v>IN 2020 2 N 4 11 100 Y Endura_Sporecaster 0 . . 62.79 4222.603863 1135.39014435522 1124.9194921813 1114.44884000739 1599.87656928522 1589.4059171113 1578.93526493739 2064.36299421522 2053.8923420413 2043.42168986739</v>
      </c>
    </row>
    <row r="133" spans="1:58" x14ac:dyDescent="0.35">
      <c r="A133" s="16" t="s">
        <v>25</v>
      </c>
      <c r="B133" s="16">
        <v>2020</v>
      </c>
      <c r="C133" s="16">
        <v>2</v>
      </c>
      <c r="D133" s="16" t="s">
        <v>16</v>
      </c>
      <c r="E133" s="16">
        <v>412</v>
      </c>
      <c r="F133" s="16">
        <v>4</v>
      </c>
      <c r="G133" s="16">
        <v>7</v>
      </c>
      <c r="H133" s="16">
        <v>160</v>
      </c>
      <c r="I133" s="16" t="s">
        <v>16</v>
      </c>
      <c r="J133" s="16" t="s">
        <v>30</v>
      </c>
      <c r="K133" s="16" t="s">
        <v>14</v>
      </c>
      <c r="L133" s="16" t="str">
        <f t="shared" si="65"/>
        <v>.</v>
      </c>
      <c r="M133" s="16" t="str">
        <f t="shared" si="66"/>
        <v>.</v>
      </c>
      <c r="N133" s="16" t="s">
        <v>17</v>
      </c>
      <c r="O133" s="16">
        <v>0</v>
      </c>
      <c r="P133" s="16" t="s">
        <v>14</v>
      </c>
      <c r="Q133" s="16" t="s">
        <v>14</v>
      </c>
      <c r="R133" s="16">
        <v>62.31</v>
      </c>
      <c r="S133" s="16">
        <v>4190.3458760000003</v>
      </c>
      <c r="T133" s="16">
        <f t="shared" si="67"/>
        <v>70.86</v>
      </c>
      <c r="U133" s="16">
        <f t="shared" si="68"/>
        <v>175.02</v>
      </c>
      <c r="V133" s="16">
        <f t="shared" si="69"/>
        <v>0</v>
      </c>
      <c r="W133" s="16">
        <f t="shared" si="70"/>
        <v>0</v>
      </c>
      <c r="X133" s="16">
        <f t="shared" si="71"/>
        <v>0</v>
      </c>
      <c r="Y133" s="16">
        <f t="shared" si="72"/>
        <v>0</v>
      </c>
      <c r="Z133" s="16">
        <f t="shared" si="73"/>
        <v>0</v>
      </c>
      <c r="AA133" s="16">
        <f t="shared" si="74"/>
        <v>0</v>
      </c>
      <c r="AB133">
        <f t="shared" si="75"/>
        <v>50.845999999999997</v>
      </c>
      <c r="AC133">
        <f t="shared" si="76"/>
        <v>125.59</v>
      </c>
      <c r="AD133">
        <f t="shared" si="77"/>
        <v>300.61</v>
      </c>
      <c r="AE133">
        <f t="shared" si="78"/>
        <v>300.61</v>
      </c>
      <c r="AF133">
        <f t="shared" si="79"/>
        <v>300.61</v>
      </c>
      <c r="AG133">
        <f t="shared" si="80"/>
        <v>560.79</v>
      </c>
      <c r="AH133">
        <f t="shared" si="81"/>
        <v>747.72</v>
      </c>
      <c r="AI133">
        <f t="shared" si="82"/>
        <v>934.65000000000009</v>
      </c>
      <c r="AJ133">
        <f t="shared" si="83"/>
        <v>1382.8141390800001</v>
      </c>
      <c r="AK133">
        <f t="shared" si="84"/>
        <v>1843.7521854400002</v>
      </c>
      <c r="AL133">
        <f t="shared" si="85"/>
        <v>2304.6902318000002</v>
      </c>
      <c r="AM133">
        <f t="shared" si="86"/>
        <v>1082.20413908</v>
      </c>
      <c r="AN133">
        <f t="shared" si="87"/>
        <v>1082.20413908</v>
      </c>
      <c r="AO133">
        <f t="shared" si="88"/>
        <v>1082.20413908</v>
      </c>
      <c r="AP133">
        <f t="shared" si="89"/>
        <v>1543.14218544</v>
      </c>
      <c r="AQ133">
        <f t="shared" si="90"/>
        <v>1543.14218544</v>
      </c>
      <c r="AR133">
        <f t="shared" si="91"/>
        <v>1543.14218544</v>
      </c>
      <c r="AS133">
        <f t="shared" si="92"/>
        <v>2004.0802318000001</v>
      </c>
      <c r="AT133">
        <f t="shared" si="93"/>
        <v>2004.0802318000001</v>
      </c>
      <c r="AU133">
        <f t="shared" si="94"/>
        <v>2004.0802318000001</v>
      </c>
      <c r="BF133" t="str">
        <f t="shared" si="95"/>
        <v>IN 2020 2 N 4 7 160 N Endura_Sporecaster 0 . . 62.31 4190.345876 1082.20413908 1082.20413908 1082.20413908 1543.14218544 1543.14218544 1543.14218544 2004.0802318 2004.0802318 2004.0802318</v>
      </c>
    </row>
    <row r="134" spans="1:58" x14ac:dyDescent="0.35">
      <c r="A134" s="16" t="s">
        <v>25</v>
      </c>
      <c r="B134" s="16">
        <v>2020</v>
      </c>
      <c r="C134" s="16">
        <v>2</v>
      </c>
      <c r="D134" s="16" t="s">
        <v>16</v>
      </c>
      <c r="E134" s="16">
        <v>413</v>
      </c>
      <c r="F134" s="16">
        <v>4</v>
      </c>
      <c r="G134" s="16">
        <v>12</v>
      </c>
      <c r="H134" s="16">
        <v>100</v>
      </c>
      <c r="I134" s="16" t="s">
        <v>17</v>
      </c>
      <c r="J134" s="16" t="s">
        <v>28</v>
      </c>
      <c r="K134" s="16">
        <v>110</v>
      </c>
      <c r="L134" s="16">
        <f t="shared" si="65"/>
        <v>239.13043478260869</v>
      </c>
      <c r="M134" s="16">
        <f t="shared" si="66"/>
        <v>268.47826086956519</v>
      </c>
      <c r="N134" s="16" t="s">
        <v>14</v>
      </c>
      <c r="O134" s="16">
        <v>0</v>
      </c>
      <c r="P134" s="16" t="s">
        <v>14</v>
      </c>
      <c r="Q134" s="16" t="s">
        <v>14</v>
      </c>
      <c r="R134" s="16">
        <v>59.59</v>
      </c>
      <c r="S134" s="16">
        <v>4007.536975</v>
      </c>
      <c r="T134" s="16">
        <f t="shared" si="67"/>
        <v>44.29</v>
      </c>
      <c r="U134" s="16">
        <f t="shared" si="68"/>
        <v>109.39</v>
      </c>
      <c r="V134" s="16">
        <f t="shared" si="69"/>
        <v>45.434782608695649</v>
      </c>
      <c r="W134" s="16">
        <f t="shared" si="70"/>
        <v>65.760869565217391</v>
      </c>
      <c r="X134" s="16">
        <f t="shared" si="71"/>
        <v>86.086956521739125</v>
      </c>
      <c r="Y134" s="16">
        <f t="shared" si="72"/>
        <v>23.089130434782604</v>
      </c>
      <c r="Z134" s="16">
        <f t="shared" si="73"/>
        <v>33.559782608695649</v>
      </c>
      <c r="AA134" s="16">
        <f t="shared" si="74"/>
        <v>44.030434782608694</v>
      </c>
      <c r="AB134">
        <f t="shared" si="75"/>
        <v>17.875</v>
      </c>
      <c r="AC134">
        <f t="shared" si="76"/>
        <v>44.15</v>
      </c>
      <c r="AD134">
        <f t="shared" si="77"/>
        <v>176.62913043478261</v>
      </c>
      <c r="AE134">
        <f t="shared" si="78"/>
        <v>187.09978260869565</v>
      </c>
      <c r="AF134">
        <f t="shared" si="79"/>
        <v>197.57043478260871</v>
      </c>
      <c r="AG134">
        <f t="shared" si="80"/>
        <v>536.31000000000006</v>
      </c>
      <c r="AH134">
        <f t="shared" si="81"/>
        <v>715.08</v>
      </c>
      <c r="AI134">
        <f t="shared" si="82"/>
        <v>893.85</v>
      </c>
      <c r="AJ134">
        <f t="shared" si="83"/>
        <v>1322.4872017500002</v>
      </c>
      <c r="AK134">
        <f t="shared" si="84"/>
        <v>1763.3162689999999</v>
      </c>
      <c r="AL134">
        <f t="shared" si="85"/>
        <v>2204.1453362500001</v>
      </c>
      <c r="AM134">
        <f t="shared" si="86"/>
        <v>1145.8580713152176</v>
      </c>
      <c r="AN134">
        <f t="shared" si="87"/>
        <v>1135.3874191413045</v>
      </c>
      <c r="AO134">
        <f t="shared" si="88"/>
        <v>1124.9167669673914</v>
      </c>
      <c r="AP134">
        <f t="shared" si="89"/>
        <v>1586.6871385652173</v>
      </c>
      <c r="AQ134">
        <f t="shared" si="90"/>
        <v>1576.2164863913042</v>
      </c>
      <c r="AR134">
        <f t="shared" si="91"/>
        <v>1565.7458342173911</v>
      </c>
      <c r="AS134">
        <f t="shared" si="92"/>
        <v>2027.5162058152175</v>
      </c>
      <c r="AT134">
        <f t="shared" si="93"/>
        <v>2017.0455536413044</v>
      </c>
      <c r="AU134">
        <f t="shared" si="94"/>
        <v>2006.5749014673913</v>
      </c>
      <c r="BF134" t="str">
        <f t="shared" si="95"/>
        <v>IN 2020 2 N 4 12 100 Y Cobra_V5 0 . . 59.59 4007.536975 1145.85807131522 1135.3874191413 1124.91676696739 1586.68713856522 1576.2164863913 1565.74583421739 2027.51620581522 2017.0455536413 2006.57490146739</v>
      </c>
    </row>
    <row r="135" spans="1:58" x14ac:dyDescent="0.35">
      <c r="A135" s="16" t="s">
        <v>25</v>
      </c>
      <c r="B135" s="16">
        <v>2020</v>
      </c>
      <c r="C135" s="16">
        <v>2</v>
      </c>
      <c r="D135" s="16" t="s">
        <v>16</v>
      </c>
      <c r="E135" s="16">
        <v>414</v>
      </c>
      <c r="F135" s="16">
        <v>4</v>
      </c>
      <c r="G135" s="16">
        <v>14</v>
      </c>
      <c r="H135" s="16">
        <v>160</v>
      </c>
      <c r="I135" s="16" t="s">
        <v>17</v>
      </c>
      <c r="J135" s="16" t="s">
        <v>29</v>
      </c>
      <c r="K135" s="16">
        <v>110</v>
      </c>
      <c r="L135" s="16">
        <f t="shared" si="65"/>
        <v>239.13043478260869</v>
      </c>
      <c r="M135" s="16">
        <f t="shared" si="66"/>
        <v>268.47826086956519</v>
      </c>
      <c r="N135" s="16" t="s">
        <v>14</v>
      </c>
      <c r="O135" s="16">
        <v>0</v>
      </c>
      <c r="P135" s="16" t="s">
        <v>14</v>
      </c>
      <c r="Q135" s="16" t="s">
        <v>14</v>
      </c>
      <c r="R135" s="16">
        <v>58.21</v>
      </c>
      <c r="S135" s="16">
        <v>3914.9302499999999</v>
      </c>
      <c r="T135" s="16">
        <f t="shared" si="67"/>
        <v>70.86</v>
      </c>
      <c r="U135" s="16">
        <f t="shared" si="68"/>
        <v>175.02</v>
      </c>
      <c r="V135" s="16">
        <f t="shared" si="69"/>
        <v>45.434782608695649</v>
      </c>
      <c r="W135" s="16">
        <f t="shared" si="70"/>
        <v>65.760869565217391</v>
      </c>
      <c r="X135" s="16">
        <f t="shared" si="71"/>
        <v>86.086956521739125</v>
      </c>
      <c r="Y135" s="16">
        <f t="shared" si="72"/>
        <v>23.089130434782604</v>
      </c>
      <c r="Z135" s="16">
        <f t="shared" si="73"/>
        <v>33.559782608695649</v>
      </c>
      <c r="AA135" s="16">
        <f t="shared" si="74"/>
        <v>44.030434782608694</v>
      </c>
      <c r="AB135">
        <f t="shared" si="75"/>
        <v>50.845999999999997</v>
      </c>
      <c r="AC135">
        <f t="shared" si="76"/>
        <v>125.59</v>
      </c>
      <c r="AD135">
        <f t="shared" si="77"/>
        <v>323.69913043478266</v>
      </c>
      <c r="AE135">
        <f t="shared" si="78"/>
        <v>334.16978260869564</v>
      </c>
      <c r="AF135">
        <f t="shared" si="79"/>
        <v>344.64043478260874</v>
      </c>
      <c r="AG135">
        <f t="shared" si="80"/>
        <v>523.89</v>
      </c>
      <c r="AH135">
        <f t="shared" si="81"/>
        <v>698.52</v>
      </c>
      <c r="AI135">
        <f t="shared" si="82"/>
        <v>873.15</v>
      </c>
      <c r="AJ135">
        <f t="shared" si="83"/>
        <v>1291.9269825000001</v>
      </c>
      <c r="AK135">
        <f t="shared" si="84"/>
        <v>1722.5693099999999</v>
      </c>
      <c r="AL135">
        <f t="shared" si="85"/>
        <v>2153.2116375000001</v>
      </c>
      <c r="AM135">
        <f t="shared" si="86"/>
        <v>968.22785206521746</v>
      </c>
      <c r="AN135">
        <f t="shared" si="87"/>
        <v>957.75719989130448</v>
      </c>
      <c r="AO135">
        <f t="shared" si="88"/>
        <v>947.28654771739139</v>
      </c>
      <c r="AP135">
        <f t="shared" si="89"/>
        <v>1398.8701795652173</v>
      </c>
      <c r="AQ135">
        <f t="shared" si="90"/>
        <v>1388.3995273913042</v>
      </c>
      <c r="AR135">
        <f t="shared" si="91"/>
        <v>1377.9288752173911</v>
      </c>
      <c r="AS135">
        <f t="shared" si="92"/>
        <v>1829.5125070652175</v>
      </c>
      <c r="AT135">
        <f t="shared" si="93"/>
        <v>1819.0418548913044</v>
      </c>
      <c r="AU135">
        <f t="shared" si="94"/>
        <v>1808.5712027173913</v>
      </c>
      <c r="BF135" t="str">
        <f t="shared" si="95"/>
        <v>IN 2020 2 N 4 14 160 Y Endura_R3 0 . . 58.21 3914.93025 968.227852065217 957.757199891304 947.286547717391 1398.87017956522 1388.3995273913 1377.92887521739 1829.51250706522 1819.0418548913 1808.57120271739</v>
      </c>
    </row>
    <row r="136" spans="1:58" x14ac:dyDescent="0.35">
      <c r="A136" s="16" t="s">
        <v>25</v>
      </c>
      <c r="B136" s="16">
        <v>2020</v>
      </c>
      <c r="C136" s="16">
        <v>2</v>
      </c>
      <c r="D136" s="16" t="s">
        <v>16</v>
      </c>
      <c r="E136" s="16">
        <v>415</v>
      </c>
      <c r="F136" s="16">
        <v>4</v>
      </c>
      <c r="G136" s="16">
        <v>10</v>
      </c>
      <c r="H136" s="16">
        <v>100</v>
      </c>
      <c r="I136" s="16" t="s">
        <v>17</v>
      </c>
      <c r="J136" s="16" t="s">
        <v>29</v>
      </c>
      <c r="K136" s="16">
        <v>110</v>
      </c>
      <c r="L136" s="16">
        <f t="shared" si="65"/>
        <v>239.13043478260869</v>
      </c>
      <c r="M136" s="16">
        <f t="shared" si="66"/>
        <v>268.47826086956519</v>
      </c>
      <c r="N136" s="16" t="s">
        <v>14</v>
      </c>
      <c r="O136" s="16">
        <v>1.1000000000000001</v>
      </c>
      <c r="P136" s="16" t="s">
        <v>14</v>
      </c>
      <c r="Q136" s="16" t="s">
        <v>14</v>
      </c>
      <c r="R136" s="16">
        <v>56.9</v>
      </c>
      <c r="S136" s="16">
        <v>3826.7274670000002</v>
      </c>
      <c r="T136" s="16">
        <f t="shared" si="67"/>
        <v>44.29</v>
      </c>
      <c r="U136" s="16">
        <f t="shared" si="68"/>
        <v>109.39</v>
      </c>
      <c r="V136" s="16">
        <f t="shared" si="69"/>
        <v>45.434782608695649</v>
      </c>
      <c r="W136" s="16">
        <f t="shared" si="70"/>
        <v>65.760869565217391</v>
      </c>
      <c r="X136" s="16">
        <f t="shared" si="71"/>
        <v>86.086956521739125</v>
      </c>
      <c r="Y136" s="16">
        <f t="shared" si="72"/>
        <v>23.089130434782604</v>
      </c>
      <c r="Z136" s="16">
        <f t="shared" si="73"/>
        <v>33.559782608695649</v>
      </c>
      <c r="AA136" s="16">
        <f t="shared" si="74"/>
        <v>44.030434782608694</v>
      </c>
      <c r="AB136">
        <f t="shared" si="75"/>
        <v>50.845999999999997</v>
      </c>
      <c r="AC136">
        <f t="shared" si="76"/>
        <v>125.59</v>
      </c>
      <c r="AD136">
        <f t="shared" si="77"/>
        <v>258.06913043478261</v>
      </c>
      <c r="AE136">
        <f t="shared" si="78"/>
        <v>268.53978260869565</v>
      </c>
      <c r="AF136">
        <f t="shared" si="79"/>
        <v>279.01043478260874</v>
      </c>
      <c r="AG136">
        <f t="shared" si="80"/>
        <v>512.1</v>
      </c>
      <c r="AH136">
        <f t="shared" si="81"/>
        <v>682.8</v>
      </c>
      <c r="AI136">
        <f t="shared" si="82"/>
        <v>853.5</v>
      </c>
      <c r="AJ136">
        <f t="shared" si="83"/>
        <v>1262.8200641100002</v>
      </c>
      <c r="AK136">
        <f t="shared" si="84"/>
        <v>1683.76008548</v>
      </c>
      <c r="AL136">
        <f t="shared" si="85"/>
        <v>2104.7001068500003</v>
      </c>
      <c r="AM136">
        <f t="shared" si="86"/>
        <v>1004.7509336752175</v>
      </c>
      <c r="AN136">
        <f t="shared" si="87"/>
        <v>994.28028150130456</v>
      </c>
      <c r="AO136">
        <f t="shared" si="88"/>
        <v>983.80962932739146</v>
      </c>
      <c r="AP136">
        <f t="shared" si="89"/>
        <v>1425.6909550452174</v>
      </c>
      <c r="AQ136">
        <f t="shared" si="90"/>
        <v>1415.2203028713043</v>
      </c>
      <c r="AR136">
        <f t="shared" si="91"/>
        <v>1404.7496506973912</v>
      </c>
      <c r="AS136">
        <f t="shared" si="92"/>
        <v>1846.6309764152177</v>
      </c>
      <c r="AT136">
        <f t="shared" si="93"/>
        <v>1836.1603242413048</v>
      </c>
      <c r="AU136">
        <f t="shared" si="94"/>
        <v>1825.6896720673917</v>
      </c>
      <c r="BF136" t="str">
        <f t="shared" si="95"/>
        <v>IN 2020 2 N 4 10 100 Y Endura_R3 1.1 . . 56.9 3826.727467 1004.75093367522 994.280281501305 983.809629327391 1425.69095504522 1415.2203028713 1404.74965069739 1846.63097641522 1836.1603242413 1825.68967206739</v>
      </c>
    </row>
    <row r="137" spans="1:58" x14ac:dyDescent="0.35">
      <c r="A137" s="16" t="s">
        <v>25</v>
      </c>
      <c r="B137" s="16">
        <v>2020</v>
      </c>
      <c r="C137" s="16">
        <v>2</v>
      </c>
      <c r="D137" s="16" t="s">
        <v>16</v>
      </c>
      <c r="E137" s="16">
        <v>416</v>
      </c>
      <c r="F137" s="16">
        <v>4</v>
      </c>
      <c r="G137" s="16">
        <v>15</v>
      </c>
      <c r="H137" s="16">
        <v>160</v>
      </c>
      <c r="I137" s="16" t="s">
        <v>17</v>
      </c>
      <c r="J137" s="16" t="s">
        <v>30</v>
      </c>
      <c r="K137" s="16">
        <v>110</v>
      </c>
      <c r="L137" s="16">
        <f t="shared" si="65"/>
        <v>239.13043478260869</v>
      </c>
      <c r="M137" s="16">
        <f t="shared" si="66"/>
        <v>268.47826086956519</v>
      </c>
      <c r="N137" s="16" t="s">
        <v>17</v>
      </c>
      <c r="O137" s="16">
        <v>0</v>
      </c>
      <c r="P137" s="16" t="s">
        <v>14</v>
      </c>
      <c r="Q137" s="16" t="s">
        <v>14</v>
      </c>
      <c r="R137" s="16">
        <v>57.89</v>
      </c>
      <c r="S137" s="16">
        <v>3893.2804839999999</v>
      </c>
      <c r="T137" s="16">
        <f t="shared" si="67"/>
        <v>70.86</v>
      </c>
      <c r="U137" s="16">
        <f t="shared" si="68"/>
        <v>175.02</v>
      </c>
      <c r="V137" s="16">
        <f t="shared" si="69"/>
        <v>45.434782608695649</v>
      </c>
      <c r="W137" s="16">
        <f t="shared" si="70"/>
        <v>65.760869565217391</v>
      </c>
      <c r="X137" s="16">
        <f t="shared" si="71"/>
        <v>86.086956521739125</v>
      </c>
      <c r="Y137" s="16">
        <f t="shared" si="72"/>
        <v>23.089130434782604</v>
      </c>
      <c r="Z137" s="16">
        <f t="shared" si="73"/>
        <v>33.559782608695649</v>
      </c>
      <c r="AA137" s="16">
        <f t="shared" si="74"/>
        <v>44.030434782608694</v>
      </c>
      <c r="AB137">
        <f t="shared" si="75"/>
        <v>50.845999999999997</v>
      </c>
      <c r="AC137">
        <f t="shared" si="76"/>
        <v>125.59</v>
      </c>
      <c r="AD137">
        <f t="shared" si="77"/>
        <v>323.69913043478266</v>
      </c>
      <c r="AE137">
        <f t="shared" si="78"/>
        <v>334.16978260869564</v>
      </c>
      <c r="AF137">
        <f t="shared" si="79"/>
        <v>344.64043478260874</v>
      </c>
      <c r="AG137">
        <f t="shared" si="80"/>
        <v>521.01</v>
      </c>
      <c r="AH137">
        <f t="shared" si="81"/>
        <v>694.68000000000006</v>
      </c>
      <c r="AI137">
        <f t="shared" si="82"/>
        <v>868.35</v>
      </c>
      <c r="AJ137">
        <f t="shared" si="83"/>
        <v>1284.7825597200001</v>
      </c>
      <c r="AK137">
        <f t="shared" si="84"/>
        <v>1713.0434129600001</v>
      </c>
      <c r="AL137">
        <f t="shared" si="85"/>
        <v>2141.3042662000003</v>
      </c>
      <c r="AM137">
        <f t="shared" si="86"/>
        <v>961.08342928521745</v>
      </c>
      <c r="AN137">
        <f t="shared" si="87"/>
        <v>950.61277711130447</v>
      </c>
      <c r="AO137">
        <f t="shared" si="88"/>
        <v>940.14212493739137</v>
      </c>
      <c r="AP137">
        <f t="shared" si="89"/>
        <v>1389.3442825252173</v>
      </c>
      <c r="AQ137">
        <f t="shared" si="90"/>
        <v>1378.8736303513044</v>
      </c>
      <c r="AR137">
        <f t="shared" si="91"/>
        <v>1368.4029781773913</v>
      </c>
      <c r="AS137">
        <f t="shared" si="92"/>
        <v>1817.6051357652177</v>
      </c>
      <c r="AT137">
        <f t="shared" si="93"/>
        <v>1807.1344835913046</v>
      </c>
      <c r="AU137">
        <f t="shared" si="94"/>
        <v>1796.6638314173915</v>
      </c>
      <c r="BF137" t="str">
        <f t="shared" si="95"/>
        <v>IN 2020 2 N 4 15 160 Y Endura_Sporecaster 0 . . 57.89 3893.280484 961.083429285217 950.612777111304 940.142124937391 1389.34428252522 1378.8736303513 1368.40297817739 1817.60513576522 1807.1344835913 1796.66383141739</v>
      </c>
    </row>
    <row r="138" spans="1:58" x14ac:dyDescent="0.35">
      <c r="A138" s="16" t="s">
        <v>18</v>
      </c>
      <c r="B138" s="16">
        <v>2020</v>
      </c>
      <c r="C138" s="16">
        <v>3</v>
      </c>
      <c r="D138" s="16" t="s">
        <v>17</v>
      </c>
      <c r="E138" s="16">
        <v>101</v>
      </c>
      <c r="F138" s="16">
        <v>1</v>
      </c>
      <c r="G138" s="16">
        <v>1</v>
      </c>
      <c r="H138" s="16">
        <v>100</v>
      </c>
      <c r="I138" s="16" t="s">
        <v>15</v>
      </c>
      <c r="J138" s="16" t="s">
        <v>27</v>
      </c>
      <c r="K138" s="16" t="s">
        <v>14</v>
      </c>
      <c r="L138" s="16" t="str">
        <f t="shared" si="65"/>
        <v>.</v>
      </c>
      <c r="M138" s="16" t="str">
        <f t="shared" si="66"/>
        <v>.</v>
      </c>
      <c r="N138" s="16" t="s">
        <v>14</v>
      </c>
      <c r="O138" s="16">
        <v>6.6666666670000003</v>
      </c>
      <c r="P138" s="16">
        <v>3</v>
      </c>
      <c r="Q138" s="16">
        <v>6.67</v>
      </c>
      <c r="R138" s="16">
        <v>80.660102069999994</v>
      </c>
      <c r="S138" s="16">
        <v>5424.3918640000002</v>
      </c>
      <c r="T138" s="16">
        <f t="shared" si="67"/>
        <v>44.29</v>
      </c>
      <c r="U138" s="16">
        <f t="shared" si="68"/>
        <v>109.39</v>
      </c>
      <c r="V138" s="16">
        <f t="shared" si="69"/>
        <v>0</v>
      </c>
      <c r="W138" s="16">
        <f t="shared" si="70"/>
        <v>0</v>
      </c>
      <c r="X138" s="16">
        <f t="shared" si="71"/>
        <v>0</v>
      </c>
      <c r="Y138" s="16">
        <f t="shared" si="72"/>
        <v>0</v>
      </c>
      <c r="Z138" s="16">
        <f t="shared" si="73"/>
        <v>0</v>
      </c>
      <c r="AA138" s="16">
        <f t="shared" si="74"/>
        <v>0</v>
      </c>
      <c r="AB138">
        <f t="shared" si="75"/>
        <v>0</v>
      </c>
      <c r="AC138">
        <f t="shared" si="76"/>
        <v>0</v>
      </c>
      <c r="AD138">
        <f t="shared" si="77"/>
        <v>109.39</v>
      </c>
      <c r="AE138">
        <f t="shared" si="78"/>
        <v>109.39</v>
      </c>
      <c r="AF138">
        <f t="shared" si="79"/>
        <v>109.39</v>
      </c>
      <c r="AG138">
        <f t="shared" si="80"/>
        <v>725.94091862999994</v>
      </c>
      <c r="AH138">
        <f t="shared" si="81"/>
        <v>967.92122483999992</v>
      </c>
      <c r="AI138">
        <f t="shared" si="82"/>
        <v>1209.9015310499999</v>
      </c>
      <c r="AJ138">
        <f t="shared" si="83"/>
        <v>1790.0493151200001</v>
      </c>
      <c r="AK138">
        <f t="shared" si="84"/>
        <v>2386.7324201599999</v>
      </c>
      <c r="AL138">
        <f t="shared" si="85"/>
        <v>2983.4155252000005</v>
      </c>
      <c r="AM138">
        <f t="shared" si="86"/>
        <v>1680.65931512</v>
      </c>
      <c r="AN138">
        <f t="shared" si="87"/>
        <v>1680.65931512</v>
      </c>
      <c r="AO138">
        <f t="shared" si="88"/>
        <v>1680.65931512</v>
      </c>
      <c r="AP138">
        <f t="shared" si="89"/>
        <v>2277.3424201600001</v>
      </c>
      <c r="AQ138">
        <f t="shared" si="90"/>
        <v>2277.3424201600001</v>
      </c>
      <c r="AR138">
        <f t="shared" si="91"/>
        <v>2277.3424201600001</v>
      </c>
      <c r="AS138">
        <f t="shared" si="92"/>
        <v>2874.0255252000006</v>
      </c>
      <c r="AT138">
        <f t="shared" si="93"/>
        <v>2874.0255252000006</v>
      </c>
      <c r="AU138">
        <f t="shared" si="94"/>
        <v>2874.0255252000006</v>
      </c>
      <c r="BF138" t="str">
        <f t="shared" si="95"/>
        <v>Kanawha 2020 3 Y 1 1 100 N  Non-Treated 6.666666667 3 6.67 80.66010207 5424.391864 1680.65931512 1680.65931512 1680.65931512 2277.34242016 2277.34242016 2277.34242016 2874.0255252 2874.0255252 2874.0255252</v>
      </c>
    </row>
    <row r="139" spans="1:58" x14ac:dyDescent="0.35">
      <c r="A139" s="16" t="s">
        <v>18</v>
      </c>
      <c r="B139" s="16">
        <v>2020</v>
      </c>
      <c r="C139" s="16">
        <v>3</v>
      </c>
      <c r="D139" s="16" t="s">
        <v>17</v>
      </c>
      <c r="E139" s="16">
        <v>102</v>
      </c>
      <c r="F139" s="16">
        <v>1</v>
      </c>
      <c r="G139" s="16">
        <v>2</v>
      </c>
      <c r="H139" s="16">
        <v>100</v>
      </c>
      <c r="I139" s="16" t="s">
        <v>15</v>
      </c>
      <c r="J139" s="16" t="s">
        <v>29</v>
      </c>
      <c r="K139" s="16" t="s">
        <v>14</v>
      </c>
      <c r="L139" s="16" t="str">
        <f t="shared" si="65"/>
        <v>.</v>
      </c>
      <c r="M139" s="16" t="str">
        <f t="shared" si="66"/>
        <v>.</v>
      </c>
      <c r="N139" s="16" t="s">
        <v>14</v>
      </c>
      <c r="O139" s="16">
        <v>3.3333333330000001</v>
      </c>
      <c r="P139" s="16">
        <v>3</v>
      </c>
      <c r="Q139" s="16">
        <v>3.33</v>
      </c>
      <c r="R139" s="16">
        <v>80.091986210000002</v>
      </c>
      <c r="S139" s="16">
        <v>5386.1860720000004</v>
      </c>
      <c r="T139" s="16">
        <f t="shared" si="67"/>
        <v>44.29</v>
      </c>
      <c r="U139" s="16">
        <f t="shared" si="68"/>
        <v>109.39</v>
      </c>
      <c r="V139" s="16">
        <f t="shared" si="69"/>
        <v>0</v>
      </c>
      <c r="W139" s="16">
        <f t="shared" si="70"/>
        <v>0</v>
      </c>
      <c r="X139" s="16">
        <f t="shared" si="71"/>
        <v>0</v>
      </c>
      <c r="Y139" s="16">
        <f t="shared" si="72"/>
        <v>0</v>
      </c>
      <c r="Z139" s="16">
        <f t="shared" si="73"/>
        <v>0</v>
      </c>
      <c r="AA139" s="16">
        <f t="shared" si="74"/>
        <v>0</v>
      </c>
      <c r="AB139">
        <f t="shared" si="75"/>
        <v>50.845999999999997</v>
      </c>
      <c r="AC139">
        <f t="shared" si="76"/>
        <v>125.59</v>
      </c>
      <c r="AD139">
        <f t="shared" si="77"/>
        <v>234.98000000000002</v>
      </c>
      <c r="AE139">
        <f t="shared" si="78"/>
        <v>234.98000000000002</v>
      </c>
      <c r="AF139">
        <f t="shared" si="79"/>
        <v>234.98000000000002</v>
      </c>
      <c r="AG139">
        <f t="shared" si="80"/>
        <v>720.82787588999997</v>
      </c>
      <c r="AH139">
        <f t="shared" si="81"/>
        <v>961.10383451999996</v>
      </c>
      <c r="AI139">
        <f t="shared" si="82"/>
        <v>1201.3797931500001</v>
      </c>
      <c r="AJ139">
        <f t="shared" si="83"/>
        <v>1777.4414037600002</v>
      </c>
      <c r="AK139">
        <f t="shared" si="84"/>
        <v>2369.9218716800001</v>
      </c>
      <c r="AL139">
        <f t="shared" si="85"/>
        <v>2962.4023396000007</v>
      </c>
      <c r="AM139">
        <f t="shared" si="86"/>
        <v>1542.4614037600002</v>
      </c>
      <c r="AN139">
        <f t="shared" si="87"/>
        <v>1542.4614037600002</v>
      </c>
      <c r="AO139">
        <f t="shared" si="88"/>
        <v>1542.4614037600002</v>
      </c>
      <c r="AP139">
        <f t="shared" si="89"/>
        <v>2134.9418716800001</v>
      </c>
      <c r="AQ139">
        <f t="shared" si="90"/>
        <v>2134.9418716800001</v>
      </c>
      <c r="AR139">
        <f t="shared" si="91"/>
        <v>2134.9418716800001</v>
      </c>
      <c r="AS139">
        <f t="shared" si="92"/>
        <v>2727.4223396000007</v>
      </c>
      <c r="AT139">
        <f t="shared" si="93"/>
        <v>2727.4223396000007</v>
      </c>
      <c r="AU139">
        <f t="shared" si="94"/>
        <v>2727.4223396000007</v>
      </c>
      <c r="BF139" t="str">
        <f t="shared" si="95"/>
        <v>Kanawha 2020 3 Y 1 2 100 N  Endura_R3 3.333333333 3 3.33 80.09198621 5386.186072 1542.46140376 1542.46140376 1542.46140376 2134.94187168 2134.94187168 2134.94187168 2727.4223396 2727.4223396 2727.4223396</v>
      </c>
    </row>
    <row r="140" spans="1:58" x14ac:dyDescent="0.35">
      <c r="A140" s="16" t="s">
        <v>18</v>
      </c>
      <c r="B140" s="16">
        <v>2020</v>
      </c>
      <c r="C140" s="16">
        <v>3</v>
      </c>
      <c r="D140" s="16" t="s">
        <v>17</v>
      </c>
      <c r="E140" s="16">
        <v>103</v>
      </c>
      <c r="F140" s="16">
        <v>1</v>
      </c>
      <c r="G140" s="16">
        <v>3</v>
      </c>
      <c r="H140" s="16">
        <v>100</v>
      </c>
      <c r="I140" s="16" t="s">
        <v>15</v>
      </c>
      <c r="J140" s="16" t="s">
        <v>30</v>
      </c>
      <c r="K140" s="16" t="s">
        <v>14</v>
      </c>
      <c r="L140" s="16" t="str">
        <f t="shared" si="65"/>
        <v>.</v>
      </c>
      <c r="M140" s="16" t="str">
        <f t="shared" si="66"/>
        <v>.</v>
      </c>
      <c r="N140" s="16" t="s">
        <v>16</v>
      </c>
      <c r="O140" s="16">
        <v>3.3333333330000001</v>
      </c>
      <c r="P140" s="16">
        <v>3</v>
      </c>
      <c r="Q140" s="16">
        <v>3.33</v>
      </c>
      <c r="R140" s="16">
        <v>77.486998069999999</v>
      </c>
      <c r="S140" s="16">
        <v>5211.0006199999998</v>
      </c>
      <c r="T140" s="16">
        <f t="shared" si="67"/>
        <v>44.29</v>
      </c>
      <c r="U140" s="16">
        <f t="shared" si="68"/>
        <v>109.39</v>
      </c>
      <c r="V140" s="16">
        <f t="shared" si="69"/>
        <v>0</v>
      </c>
      <c r="W140" s="16">
        <f t="shared" si="70"/>
        <v>0</v>
      </c>
      <c r="X140" s="16">
        <f t="shared" si="71"/>
        <v>0</v>
      </c>
      <c r="Y140" s="16">
        <f t="shared" si="72"/>
        <v>0</v>
      </c>
      <c r="Z140" s="16">
        <f t="shared" si="73"/>
        <v>0</v>
      </c>
      <c r="AA140" s="16">
        <f t="shared" si="74"/>
        <v>0</v>
      </c>
      <c r="AB140">
        <f t="shared" si="75"/>
        <v>0</v>
      </c>
      <c r="AC140">
        <f t="shared" si="76"/>
        <v>0</v>
      </c>
      <c r="AD140">
        <f t="shared" si="77"/>
        <v>109.39</v>
      </c>
      <c r="AE140">
        <f t="shared" si="78"/>
        <v>109.39</v>
      </c>
      <c r="AF140">
        <f t="shared" si="79"/>
        <v>109.39</v>
      </c>
      <c r="AG140">
        <f t="shared" si="80"/>
        <v>697.38298263000001</v>
      </c>
      <c r="AH140">
        <f t="shared" si="81"/>
        <v>929.84397683999998</v>
      </c>
      <c r="AI140">
        <f t="shared" si="82"/>
        <v>1162.3049710499999</v>
      </c>
      <c r="AJ140">
        <f t="shared" si="83"/>
        <v>1719.6302046000001</v>
      </c>
      <c r="AK140">
        <f t="shared" si="84"/>
        <v>2292.8402728000001</v>
      </c>
      <c r="AL140">
        <f t="shared" si="85"/>
        <v>2866.0503410000001</v>
      </c>
      <c r="AM140">
        <f t="shared" si="86"/>
        <v>1610.2402046</v>
      </c>
      <c r="AN140">
        <f t="shared" si="87"/>
        <v>1610.2402046</v>
      </c>
      <c r="AO140">
        <f t="shared" si="88"/>
        <v>1610.2402046</v>
      </c>
      <c r="AP140">
        <f t="shared" si="89"/>
        <v>2183.4502728000002</v>
      </c>
      <c r="AQ140">
        <f t="shared" si="90"/>
        <v>2183.4502728000002</v>
      </c>
      <c r="AR140">
        <f t="shared" si="91"/>
        <v>2183.4502728000002</v>
      </c>
      <c r="AS140">
        <f t="shared" si="92"/>
        <v>2756.6603410000002</v>
      </c>
      <c r="AT140">
        <f t="shared" si="93"/>
        <v>2756.6603410000002</v>
      </c>
      <c r="AU140">
        <f t="shared" si="94"/>
        <v>2756.6603410000002</v>
      </c>
      <c r="BF140" t="str">
        <f t="shared" si="95"/>
        <v>Kanawha 2020 3 Y 1 3 100 N  Endura_Sporecaster 3.333333333 3 3.33 77.48699807 5211.00062 1610.2402046 1610.2402046 1610.2402046 2183.4502728 2183.4502728 2183.4502728 2756.660341 2756.660341 2756.660341</v>
      </c>
    </row>
    <row r="141" spans="1:58" x14ac:dyDescent="0.35">
      <c r="A141" s="16" t="s">
        <v>18</v>
      </c>
      <c r="B141" s="16">
        <v>2020</v>
      </c>
      <c r="C141" s="16">
        <v>3</v>
      </c>
      <c r="D141" s="16" t="s">
        <v>17</v>
      </c>
      <c r="E141" s="16">
        <v>104</v>
      </c>
      <c r="F141" s="16">
        <v>1</v>
      </c>
      <c r="G141" s="16">
        <v>4</v>
      </c>
      <c r="H141" s="16">
        <v>100</v>
      </c>
      <c r="I141" s="16" t="s">
        <v>15</v>
      </c>
      <c r="J141" s="16" t="s">
        <v>28</v>
      </c>
      <c r="K141" s="16" t="s">
        <v>14</v>
      </c>
      <c r="L141" s="16" t="str">
        <f t="shared" si="65"/>
        <v>.</v>
      </c>
      <c r="M141" s="16" t="str">
        <f t="shared" si="66"/>
        <v>.</v>
      </c>
      <c r="N141" s="16" t="s">
        <v>14</v>
      </c>
      <c r="O141" s="16">
        <v>6.6666666670000003</v>
      </c>
      <c r="P141" s="16">
        <v>3</v>
      </c>
      <c r="Q141" s="16">
        <v>6.67</v>
      </c>
      <c r="R141" s="16">
        <v>71.551489099999998</v>
      </c>
      <c r="S141" s="16">
        <v>4811.8376420000004</v>
      </c>
      <c r="T141" s="16">
        <f t="shared" si="67"/>
        <v>44.29</v>
      </c>
      <c r="U141" s="16">
        <f t="shared" si="68"/>
        <v>109.39</v>
      </c>
      <c r="V141" s="16">
        <f t="shared" si="69"/>
        <v>0</v>
      </c>
      <c r="W141" s="16">
        <f t="shared" si="70"/>
        <v>0</v>
      </c>
      <c r="X141" s="16">
        <f t="shared" si="71"/>
        <v>0</v>
      </c>
      <c r="Y141" s="16">
        <f t="shared" si="72"/>
        <v>0</v>
      </c>
      <c r="Z141" s="16">
        <f t="shared" si="73"/>
        <v>0</v>
      </c>
      <c r="AA141" s="16">
        <f t="shared" si="74"/>
        <v>0</v>
      </c>
      <c r="AB141">
        <f t="shared" si="75"/>
        <v>17.875</v>
      </c>
      <c r="AC141">
        <f t="shared" si="76"/>
        <v>44.15</v>
      </c>
      <c r="AD141">
        <f t="shared" si="77"/>
        <v>153.54</v>
      </c>
      <c r="AE141">
        <f t="shared" si="78"/>
        <v>153.54</v>
      </c>
      <c r="AF141">
        <f t="shared" si="79"/>
        <v>153.54</v>
      </c>
      <c r="AG141">
        <f t="shared" si="80"/>
        <v>643.96340190000001</v>
      </c>
      <c r="AH141">
        <f t="shared" si="81"/>
        <v>858.61786919999997</v>
      </c>
      <c r="AI141">
        <f t="shared" si="82"/>
        <v>1073.2723364999999</v>
      </c>
      <c r="AJ141">
        <f t="shared" si="83"/>
        <v>1587.9064218600001</v>
      </c>
      <c r="AK141">
        <f t="shared" si="84"/>
        <v>2117.2085624800002</v>
      </c>
      <c r="AL141">
        <f t="shared" si="85"/>
        <v>2646.5107031000002</v>
      </c>
      <c r="AM141">
        <f t="shared" si="86"/>
        <v>1434.3664218600002</v>
      </c>
      <c r="AN141">
        <f t="shared" si="87"/>
        <v>1434.3664218600002</v>
      </c>
      <c r="AO141">
        <f t="shared" si="88"/>
        <v>1434.3664218600002</v>
      </c>
      <c r="AP141">
        <f t="shared" si="89"/>
        <v>1963.6685624800002</v>
      </c>
      <c r="AQ141">
        <f t="shared" si="90"/>
        <v>1963.6685624800002</v>
      </c>
      <c r="AR141">
        <f t="shared" si="91"/>
        <v>1963.6685624800002</v>
      </c>
      <c r="AS141">
        <f t="shared" si="92"/>
        <v>2492.9707031000003</v>
      </c>
      <c r="AT141">
        <f t="shared" si="93"/>
        <v>2492.9707031000003</v>
      </c>
      <c r="AU141">
        <f t="shared" si="94"/>
        <v>2492.9707031000003</v>
      </c>
      <c r="BF141" t="str">
        <f t="shared" si="95"/>
        <v>Kanawha 2020 3 Y 1 4 100 N  Cobra_V5 6.666666667 3 6.67 71.5514891 4811.837642 1434.36642186 1434.36642186 1434.36642186 1963.66856248 1963.66856248 1963.66856248 2492.9707031 2492.9707031 2492.9707031</v>
      </c>
    </row>
    <row r="142" spans="1:58" x14ac:dyDescent="0.35">
      <c r="A142" s="16" t="s">
        <v>18</v>
      </c>
      <c r="B142" s="16">
        <v>2020</v>
      </c>
      <c r="C142" s="16">
        <v>3</v>
      </c>
      <c r="D142" s="16" t="s">
        <v>17</v>
      </c>
      <c r="E142" s="16">
        <v>105</v>
      </c>
      <c r="F142" s="16">
        <v>1</v>
      </c>
      <c r="G142" s="16">
        <v>5</v>
      </c>
      <c r="H142" s="16">
        <v>160</v>
      </c>
      <c r="I142" s="16" t="s">
        <v>15</v>
      </c>
      <c r="J142" s="16" t="s">
        <v>27</v>
      </c>
      <c r="K142" s="16" t="s">
        <v>14</v>
      </c>
      <c r="L142" s="16" t="str">
        <f t="shared" si="65"/>
        <v>.</v>
      </c>
      <c r="M142" s="16" t="str">
        <f t="shared" si="66"/>
        <v>.</v>
      </c>
      <c r="N142" s="16" t="s">
        <v>14</v>
      </c>
      <c r="O142" s="16">
        <v>0</v>
      </c>
      <c r="P142" s="16">
        <v>0</v>
      </c>
      <c r="Q142" s="16">
        <v>0</v>
      </c>
      <c r="R142" s="16">
        <v>76.119867350000007</v>
      </c>
      <c r="S142" s="16">
        <v>5119.0610790000001</v>
      </c>
      <c r="T142" s="16">
        <f t="shared" si="67"/>
        <v>70.86</v>
      </c>
      <c r="U142" s="16">
        <f t="shared" si="68"/>
        <v>175.02</v>
      </c>
      <c r="V142" s="16">
        <f t="shared" si="69"/>
        <v>0</v>
      </c>
      <c r="W142" s="16">
        <f t="shared" si="70"/>
        <v>0</v>
      </c>
      <c r="X142" s="16">
        <f t="shared" si="71"/>
        <v>0</v>
      </c>
      <c r="Y142" s="16">
        <f t="shared" si="72"/>
        <v>0</v>
      </c>
      <c r="Z142" s="16">
        <f t="shared" si="73"/>
        <v>0</v>
      </c>
      <c r="AA142" s="16">
        <f t="shared" si="74"/>
        <v>0</v>
      </c>
      <c r="AB142">
        <f t="shared" si="75"/>
        <v>0</v>
      </c>
      <c r="AC142">
        <f t="shared" si="76"/>
        <v>0</v>
      </c>
      <c r="AD142">
        <f t="shared" si="77"/>
        <v>175.02</v>
      </c>
      <c r="AE142">
        <f t="shared" si="78"/>
        <v>175.02</v>
      </c>
      <c r="AF142">
        <f t="shared" si="79"/>
        <v>175.02</v>
      </c>
      <c r="AG142">
        <f t="shared" si="80"/>
        <v>685.0788061500001</v>
      </c>
      <c r="AH142">
        <f t="shared" si="81"/>
        <v>913.43840820000014</v>
      </c>
      <c r="AI142">
        <f t="shared" si="82"/>
        <v>1141.7980102500001</v>
      </c>
      <c r="AJ142">
        <f t="shared" si="83"/>
        <v>1689.2901560700002</v>
      </c>
      <c r="AK142">
        <f t="shared" si="84"/>
        <v>2252.38687476</v>
      </c>
      <c r="AL142">
        <f t="shared" si="85"/>
        <v>2815.4835934500002</v>
      </c>
      <c r="AM142">
        <f t="shared" si="86"/>
        <v>1514.2701560700002</v>
      </c>
      <c r="AN142">
        <f t="shared" si="87"/>
        <v>1514.2701560700002</v>
      </c>
      <c r="AO142">
        <f t="shared" si="88"/>
        <v>1514.2701560700002</v>
      </c>
      <c r="AP142">
        <f t="shared" si="89"/>
        <v>2077.36687476</v>
      </c>
      <c r="AQ142">
        <f t="shared" si="90"/>
        <v>2077.36687476</v>
      </c>
      <c r="AR142">
        <f t="shared" si="91"/>
        <v>2077.36687476</v>
      </c>
      <c r="AS142">
        <f t="shared" si="92"/>
        <v>2640.4635934500002</v>
      </c>
      <c r="AT142">
        <f t="shared" si="93"/>
        <v>2640.4635934500002</v>
      </c>
      <c r="AU142">
        <f t="shared" si="94"/>
        <v>2640.4635934500002</v>
      </c>
      <c r="BF142" t="str">
        <f t="shared" si="95"/>
        <v>Kanawha 2020 3 Y 1 5 160 N  Non-Treated 0 0 0 76.11986735 5119.061079 1514.27015607 1514.27015607 1514.27015607 2077.36687476 2077.36687476 2077.36687476 2640.46359345 2640.46359345 2640.46359345</v>
      </c>
    </row>
    <row r="143" spans="1:58" x14ac:dyDescent="0.35">
      <c r="A143" s="16" t="s">
        <v>18</v>
      </c>
      <c r="B143" s="16">
        <v>2020</v>
      </c>
      <c r="C143" s="16">
        <v>3</v>
      </c>
      <c r="D143" s="16" t="s">
        <v>17</v>
      </c>
      <c r="E143" s="16">
        <v>106</v>
      </c>
      <c r="F143" s="16">
        <v>1</v>
      </c>
      <c r="G143" s="16">
        <v>6</v>
      </c>
      <c r="H143" s="16">
        <v>160</v>
      </c>
      <c r="I143" s="16" t="s">
        <v>15</v>
      </c>
      <c r="J143" s="16" t="s">
        <v>29</v>
      </c>
      <c r="K143" s="16" t="s">
        <v>14</v>
      </c>
      <c r="L143" s="16" t="str">
        <f t="shared" si="65"/>
        <v>.</v>
      </c>
      <c r="M143" s="16" t="str">
        <f t="shared" si="66"/>
        <v>.</v>
      </c>
      <c r="N143" s="16" t="s">
        <v>14</v>
      </c>
      <c r="O143" s="16">
        <v>0</v>
      </c>
      <c r="P143" s="16">
        <v>0</v>
      </c>
      <c r="Q143" s="16">
        <v>0</v>
      </c>
      <c r="R143" s="16">
        <v>81.38122869</v>
      </c>
      <c r="S143" s="16">
        <v>5472.8876289999998</v>
      </c>
      <c r="T143" s="16">
        <f t="shared" si="67"/>
        <v>70.86</v>
      </c>
      <c r="U143" s="16">
        <f t="shared" si="68"/>
        <v>175.02</v>
      </c>
      <c r="V143" s="16">
        <f t="shared" si="69"/>
        <v>0</v>
      </c>
      <c r="W143" s="16">
        <f t="shared" si="70"/>
        <v>0</v>
      </c>
      <c r="X143" s="16">
        <f t="shared" si="71"/>
        <v>0</v>
      </c>
      <c r="Y143" s="16">
        <f t="shared" si="72"/>
        <v>0</v>
      </c>
      <c r="Z143" s="16">
        <f t="shared" si="73"/>
        <v>0</v>
      </c>
      <c r="AA143" s="16">
        <f t="shared" si="74"/>
        <v>0</v>
      </c>
      <c r="AB143">
        <f t="shared" si="75"/>
        <v>50.845999999999997</v>
      </c>
      <c r="AC143">
        <f t="shared" si="76"/>
        <v>125.59</v>
      </c>
      <c r="AD143">
        <f t="shared" si="77"/>
        <v>300.61</v>
      </c>
      <c r="AE143">
        <f t="shared" si="78"/>
        <v>300.61</v>
      </c>
      <c r="AF143">
        <f t="shared" si="79"/>
        <v>300.61</v>
      </c>
      <c r="AG143">
        <f t="shared" si="80"/>
        <v>732.43105820999995</v>
      </c>
      <c r="AH143">
        <f t="shared" si="81"/>
        <v>976.57474428</v>
      </c>
      <c r="AI143">
        <f t="shared" si="82"/>
        <v>1220.7184303500001</v>
      </c>
      <c r="AJ143">
        <f t="shared" si="83"/>
        <v>1806.0529175700001</v>
      </c>
      <c r="AK143">
        <f t="shared" si="84"/>
        <v>2408.0705567599998</v>
      </c>
      <c r="AL143">
        <f t="shared" si="85"/>
        <v>3010.0881959500002</v>
      </c>
      <c r="AM143">
        <f t="shared" si="86"/>
        <v>1505.4429175700002</v>
      </c>
      <c r="AN143">
        <f t="shared" si="87"/>
        <v>1505.4429175700002</v>
      </c>
      <c r="AO143">
        <f t="shared" si="88"/>
        <v>1505.4429175700002</v>
      </c>
      <c r="AP143">
        <f t="shared" si="89"/>
        <v>2107.4605567599997</v>
      </c>
      <c r="AQ143">
        <f t="shared" si="90"/>
        <v>2107.4605567599997</v>
      </c>
      <c r="AR143">
        <f t="shared" si="91"/>
        <v>2107.4605567599997</v>
      </c>
      <c r="AS143">
        <f t="shared" si="92"/>
        <v>2709.4781959500001</v>
      </c>
      <c r="AT143">
        <f t="shared" si="93"/>
        <v>2709.4781959500001</v>
      </c>
      <c r="AU143">
        <f t="shared" si="94"/>
        <v>2709.4781959500001</v>
      </c>
      <c r="BF143" t="str">
        <f t="shared" si="95"/>
        <v>Kanawha 2020 3 Y 1 6 160 N  Endura_R3 0 0 0 81.38122869 5472.887629 1505.44291757 1505.44291757 1505.44291757 2107.46055676 2107.46055676 2107.46055676 2709.47819595 2709.47819595 2709.47819595</v>
      </c>
    </row>
    <row r="144" spans="1:58" x14ac:dyDescent="0.35">
      <c r="A144" s="16" t="s">
        <v>18</v>
      </c>
      <c r="B144" s="16">
        <v>2020</v>
      </c>
      <c r="C144" s="16">
        <v>3</v>
      </c>
      <c r="D144" s="16" t="s">
        <v>17</v>
      </c>
      <c r="E144" s="16">
        <v>107</v>
      </c>
      <c r="F144" s="16">
        <v>1</v>
      </c>
      <c r="G144" s="16">
        <v>7</v>
      </c>
      <c r="H144" s="16">
        <v>160</v>
      </c>
      <c r="I144" s="16" t="s">
        <v>15</v>
      </c>
      <c r="J144" s="16" t="s">
        <v>30</v>
      </c>
      <c r="K144" s="16" t="s">
        <v>14</v>
      </c>
      <c r="L144" s="16" t="str">
        <f t="shared" si="65"/>
        <v>.</v>
      </c>
      <c r="M144" s="16" t="str">
        <f t="shared" si="66"/>
        <v>.</v>
      </c>
      <c r="N144" s="16" t="s">
        <v>16</v>
      </c>
      <c r="O144" s="16">
        <v>0</v>
      </c>
      <c r="P144" s="16">
        <v>0</v>
      </c>
      <c r="Q144" s="16">
        <v>0</v>
      </c>
      <c r="R144" s="16">
        <v>83.295665659999997</v>
      </c>
      <c r="S144" s="16">
        <v>5601.6335150000004</v>
      </c>
      <c r="T144" s="16">
        <f t="shared" si="67"/>
        <v>70.86</v>
      </c>
      <c r="U144" s="16">
        <f t="shared" si="68"/>
        <v>175.02</v>
      </c>
      <c r="V144" s="16">
        <f t="shared" si="69"/>
        <v>0</v>
      </c>
      <c r="W144" s="16">
        <f t="shared" si="70"/>
        <v>0</v>
      </c>
      <c r="X144" s="16">
        <f t="shared" si="71"/>
        <v>0</v>
      </c>
      <c r="Y144" s="16">
        <f t="shared" si="72"/>
        <v>0</v>
      </c>
      <c r="Z144" s="16">
        <f t="shared" si="73"/>
        <v>0</v>
      </c>
      <c r="AA144" s="16">
        <f t="shared" si="74"/>
        <v>0</v>
      </c>
      <c r="AB144">
        <f t="shared" si="75"/>
        <v>0</v>
      </c>
      <c r="AC144">
        <f t="shared" si="76"/>
        <v>0</v>
      </c>
      <c r="AD144">
        <f t="shared" si="77"/>
        <v>175.02</v>
      </c>
      <c r="AE144">
        <f t="shared" si="78"/>
        <v>175.02</v>
      </c>
      <c r="AF144">
        <f t="shared" si="79"/>
        <v>175.02</v>
      </c>
      <c r="AG144">
        <f t="shared" si="80"/>
        <v>749.66099093999992</v>
      </c>
      <c r="AH144">
        <f t="shared" si="81"/>
        <v>999.54798791999997</v>
      </c>
      <c r="AI144">
        <f t="shared" si="82"/>
        <v>1249.4349849</v>
      </c>
      <c r="AJ144">
        <f t="shared" si="83"/>
        <v>1848.5390599500001</v>
      </c>
      <c r="AK144">
        <f t="shared" si="84"/>
        <v>2464.7187466</v>
      </c>
      <c r="AL144">
        <f t="shared" si="85"/>
        <v>3080.8984332500004</v>
      </c>
      <c r="AM144">
        <f t="shared" si="86"/>
        <v>1673.5190599500002</v>
      </c>
      <c r="AN144">
        <f t="shared" si="87"/>
        <v>1673.5190599500002</v>
      </c>
      <c r="AO144">
        <f t="shared" si="88"/>
        <v>1673.5190599500002</v>
      </c>
      <c r="AP144">
        <f t="shared" si="89"/>
        <v>2289.6987466</v>
      </c>
      <c r="AQ144">
        <f t="shared" si="90"/>
        <v>2289.6987466</v>
      </c>
      <c r="AR144">
        <f t="shared" si="91"/>
        <v>2289.6987466</v>
      </c>
      <c r="AS144">
        <f t="shared" si="92"/>
        <v>2905.8784332500004</v>
      </c>
      <c r="AT144">
        <f t="shared" si="93"/>
        <v>2905.8784332500004</v>
      </c>
      <c r="AU144">
        <f t="shared" si="94"/>
        <v>2905.8784332500004</v>
      </c>
      <c r="BF144" t="str">
        <f t="shared" si="95"/>
        <v>Kanawha 2020 3 Y 1 7 160 N  Endura_Sporecaster 0 0 0 83.29566566 5601.633515 1673.51905995 1673.51905995 1673.51905995 2289.6987466 2289.6987466 2289.6987466 2905.87843325 2905.87843325 2905.87843325</v>
      </c>
    </row>
    <row r="145" spans="1:58" x14ac:dyDescent="0.35">
      <c r="A145" s="16" t="s">
        <v>18</v>
      </c>
      <c r="B145" s="16">
        <v>2020</v>
      </c>
      <c r="C145" s="16">
        <v>3</v>
      </c>
      <c r="D145" s="16" t="s">
        <v>17</v>
      </c>
      <c r="E145" s="16">
        <v>108</v>
      </c>
      <c r="F145" s="16">
        <v>1</v>
      </c>
      <c r="G145" s="16">
        <v>8</v>
      </c>
      <c r="H145" s="16">
        <v>160</v>
      </c>
      <c r="I145" s="16" t="s">
        <v>15</v>
      </c>
      <c r="J145" s="16" t="s">
        <v>28</v>
      </c>
      <c r="K145" s="16" t="s">
        <v>14</v>
      </c>
      <c r="L145" s="16" t="str">
        <f t="shared" si="65"/>
        <v>.</v>
      </c>
      <c r="M145" s="16" t="str">
        <f t="shared" si="66"/>
        <v>.</v>
      </c>
      <c r="N145" s="16" t="s">
        <v>14</v>
      </c>
      <c r="O145" s="16">
        <v>0</v>
      </c>
      <c r="P145" s="16">
        <v>0</v>
      </c>
      <c r="Q145" s="16">
        <v>0</v>
      </c>
      <c r="R145" s="16">
        <v>84.343489890000001</v>
      </c>
      <c r="S145" s="16">
        <v>5672.0996949999999</v>
      </c>
      <c r="T145" s="16">
        <f t="shared" si="67"/>
        <v>70.86</v>
      </c>
      <c r="U145" s="16">
        <f t="shared" si="68"/>
        <v>175.02</v>
      </c>
      <c r="V145" s="16">
        <f t="shared" si="69"/>
        <v>0</v>
      </c>
      <c r="W145" s="16">
        <f t="shared" si="70"/>
        <v>0</v>
      </c>
      <c r="X145" s="16">
        <f t="shared" si="71"/>
        <v>0</v>
      </c>
      <c r="Y145" s="16">
        <f t="shared" si="72"/>
        <v>0</v>
      </c>
      <c r="Z145" s="16">
        <f t="shared" si="73"/>
        <v>0</v>
      </c>
      <c r="AA145" s="16">
        <f t="shared" si="74"/>
        <v>0</v>
      </c>
      <c r="AB145">
        <f t="shared" si="75"/>
        <v>17.875</v>
      </c>
      <c r="AC145">
        <f t="shared" si="76"/>
        <v>44.15</v>
      </c>
      <c r="AD145">
        <f t="shared" si="77"/>
        <v>219.17000000000002</v>
      </c>
      <c r="AE145">
        <f t="shared" si="78"/>
        <v>219.17000000000002</v>
      </c>
      <c r="AF145">
        <f t="shared" si="79"/>
        <v>219.17000000000002</v>
      </c>
      <c r="AG145">
        <f t="shared" si="80"/>
        <v>759.09140901000001</v>
      </c>
      <c r="AH145">
        <f t="shared" si="81"/>
        <v>1012.12187868</v>
      </c>
      <c r="AI145">
        <f t="shared" si="82"/>
        <v>1265.15234835</v>
      </c>
      <c r="AJ145">
        <f t="shared" si="83"/>
        <v>1871.79289935</v>
      </c>
      <c r="AK145">
        <f t="shared" si="84"/>
        <v>2495.7238658000001</v>
      </c>
      <c r="AL145">
        <f t="shared" si="85"/>
        <v>3119.6548322500003</v>
      </c>
      <c r="AM145">
        <f t="shared" si="86"/>
        <v>1652.6228993499999</v>
      </c>
      <c r="AN145">
        <f t="shared" si="87"/>
        <v>1652.6228993499999</v>
      </c>
      <c r="AO145">
        <f t="shared" si="88"/>
        <v>1652.6228993499999</v>
      </c>
      <c r="AP145">
        <f t="shared" si="89"/>
        <v>2276.5538658</v>
      </c>
      <c r="AQ145">
        <f t="shared" si="90"/>
        <v>2276.5538658</v>
      </c>
      <c r="AR145">
        <f t="shared" si="91"/>
        <v>2276.5538658</v>
      </c>
      <c r="AS145">
        <f t="shared" si="92"/>
        <v>2900.4848322500002</v>
      </c>
      <c r="AT145">
        <f t="shared" si="93"/>
        <v>2900.4848322500002</v>
      </c>
      <c r="AU145">
        <f t="shared" si="94"/>
        <v>2900.4848322500002</v>
      </c>
      <c r="BF145" t="str">
        <f t="shared" si="95"/>
        <v>Kanawha 2020 3 Y 1 8 160 N  Cobra_V5 0 0 0 84.34348989 5672.099695 1652.62289935 1652.62289935 1652.62289935 2276.5538658 2276.5538658 2276.5538658 2900.48483225 2900.48483225 2900.48483225</v>
      </c>
    </row>
    <row r="146" spans="1:58" x14ac:dyDescent="0.35">
      <c r="A146" s="16" t="s">
        <v>18</v>
      </c>
      <c r="B146" s="16">
        <v>2020</v>
      </c>
      <c r="C146" s="16">
        <v>3</v>
      </c>
      <c r="D146" s="16" t="s">
        <v>17</v>
      </c>
      <c r="E146" s="16">
        <v>109</v>
      </c>
      <c r="F146" s="16">
        <v>1</v>
      </c>
      <c r="G146" s="16">
        <v>9</v>
      </c>
      <c r="H146" s="16">
        <v>100</v>
      </c>
      <c r="I146" s="16" t="s">
        <v>17</v>
      </c>
      <c r="J146" s="16" t="s">
        <v>27</v>
      </c>
      <c r="K146" s="16">
        <v>150</v>
      </c>
      <c r="L146" s="16">
        <f t="shared" si="65"/>
        <v>326.08695652173913</v>
      </c>
      <c r="M146" s="16">
        <f t="shared" si="66"/>
        <v>366.10671936758894</v>
      </c>
      <c r="N146" s="16" t="s">
        <v>14</v>
      </c>
      <c r="O146" s="16">
        <v>0</v>
      </c>
      <c r="P146" s="16">
        <v>0</v>
      </c>
      <c r="Q146" s="16">
        <v>0</v>
      </c>
      <c r="R146" s="16">
        <v>88.213840000000005</v>
      </c>
      <c r="S146" s="16">
        <v>5932.3807399999996</v>
      </c>
      <c r="T146" s="16">
        <f t="shared" si="67"/>
        <v>44.29</v>
      </c>
      <c r="U146" s="16">
        <f t="shared" si="68"/>
        <v>109.39</v>
      </c>
      <c r="V146" s="16">
        <f t="shared" si="69"/>
        <v>61.956521739130437</v>
      </c>
      <c r="W146" s="16">
        <f t="shared" si="70"/>
        <v>89.673913043478265</v>
      </c>
      <c r="X146" s="16">
        <f t="shared" si="71"/>
        <v>117.39130434782608</v>
      </c>
      <c r="Y146" s="16">
        <f t="shared" si="72"/>
        <v>31.485177865612645</v>
      </c>
      <c r="Z146" s="16">
        <f t="shared" si="73"/>
        <v>45.763339920948617</v>
      </c>
      <c r="AA146" s="16">
        <f t="shared" si="74"/>
        <v>60.041501976284586</v>
      </c>
      <c r="AB146">
        <f t="shared" si="75"/>
        <v>0</v>
      </c>
      <c r="AC146">
        <f t="shared" si="76"/>
        <v>0</v>
      </c>
      <c r="AD146">
        <f t="shared" si="77"/>
        <v>140.87517786561264</v>
      </c>
      <c r="AE146">
        <f t="shared" si="78"/>
        <v>155.15333992094861</v>
      </c>
      <c r="AF146">
        <f t="shared" si="79"/>
        <v>169.43150197628458</v>
      </c>
      <c r="AG146">
        <f t="shared" si="80"/>
        <v>793.92456000000004</v>
      </c>
      <c r="AH146">
        <f t="shared" si="81"/>
        <v>1058.5660800000001</v>
      </c>
      <c r="AI146">
        <f t="shared" si="82"/>
        <v>1323.2076000000002</v>
      </c>
      <c r="AJ146">
        <f t="shared" si="83"/>
        <v>1957.6856442000001</v>
      </c>
      <c r="AK146">
        <f t="shared" si="84"/>
        <v>2610.2475255999998</v>
      </c>
      <c r="AL146">
        <f t="shared" si="85"/>
        <v>3262.8094070000002</v>
      </c>
      <c r="AM146">
        <f t="shared" si="86"/>
        <v>1816.8104663343875</v>
      </c>
      <c r="AN146">
        <f t="shared" si="87"/>
        <v>1802.5323042790515</v>
      </c>
      <c r="AO146">
        <f t="shared" si="88"/>
        <v>1788.2541422237155</v>
      </c>
      <c r="AP146">
        <f t="shared" si="89"/>
        <v>2469.3723477343869</v>
      </c>
      <c r="AQ146">
        <f t="shared" si="90"/>
        <v>2455.0941856790514</v>
      </c>
      <c r="AR146">
        <f t="shared" si="91"/>
        <v>2440.8160236237154</v>
      </c>
      <c r="AS146">
        <f t="shared" si="92"/>
        <v>3121.9342291343874</v>
      </c>
      <c r="AT146">
        <f t="shared" si="93"/>
        <v>3107.6560670790514</v>
      </c>
      <c r="AU146">
        <f t="shared" si="94"/>
        <v>3093.3779050237158</v>
      </c>
      <c r="BF146" t="str">
        <f t="shared" si="95"/>
        <v>Kanawha 2020 3 Y 1 9 100 Y Non-Treated 0 0 0 88.21384 5932.38074 1816.81046633439 1802.53230427905 1788.25414222372 2469.37234773439 2455.09418567905 2440.81602362372 3121.93422913439 3107.65606707905 3093.37790502372</v>
      </c>
    </row>
    <row r="147" spans="1:58" x14ac:dyDescent="0.35">
      <c r="A147" s="16" t="s">
        <v>18</v>
      </c>
      <c r="B147" s="16">
        <v>2020</v>
      </c>
      <c r="C147" s="16">
        <v>3</v>
      </c>
      <c r="D147" s="16" t="s">
        <v>17</v>
      </c>
      <c r="E147" s="16">
        <v>110</v>
      </c>
      <c r="F147" s="16">
        <v>1</v>
      </c>
      <c r="G147" s="16">
        <v>10</v>
      </c>
      <c r="H147" s="16">
        <v>100</v>
      </c>
      <c r="I147" s="16" t="s">
        <v>17</v>
      </c>
      <c r="J147" s="16" t="s">
        <v>29</v>
      </c>
      <c r="K147" s="16">
        <v>150</v>
      </c>
      <c r="L147" s="16">
        <f t="shared" si="65"/>
        <v>326.08695652173913</v>
      </c>
      <c r="M147" s="16">
        <f t="shared" si="66"/>
        <v>366.10671936758894</v>
      </c>
      <c r="N147" s="16" t="s">
        <v>14</v>
      </c>
      <c r="O147" s="16">
        <v>0</v>
      </c>
      <c r="P147" s="16">
        <v>0</v>
      </c>
      <c r="Q147" s="16">
        <v>0</v>
      </c>
      <c r="R147" s="16">
        <v>82.738498210000003</v>
      </c>
      <c r="S147" s="16">
        <v>5564.1640040000002</v>
      </c>
      <c r="T147" s="16">
        <f t="shared" si="67"/>
        <v>44.29</v>
      </c>
      <c r="U147" s="16">
        <f t="shared" si="68"/>
        <v>109.39</v>
      </c>
      <c r="V147" s="16">
        <f t="shared" si="69"/>
        <v>61.956521739130437</v>
      </c>
      <c r="W147" s="16">
        <f t="shared" si="70"/>
        <v>89.673913043478265</v>
      </c>
      <c r="X147" s="16">
        <f t="shared" si="71"/>
        <v>117.39130434782608</v>
      </c>
      <c r="Y147" s="16">
        <f t="shared" si="72"/>
        <v>31.485177865612645</v>
      </c>
      <c r="Z147" s="16">
        <f t="shared" si="73"/>
        <v>45.763339920948617</v>
      </c>
      <c r="AA147" s="16">
        <f t="shared" si="74"/>
        <v>60.041501976284586</v>
      </c>
      <c r="AB147">
        <f t="shared" si="75"/>
        <v>50.845999999999997</v>
      </c>
      <c r="AC147">
        <f t="shared" si="76"/>
        <v>125.59</v>
      </c>
      <c r="AD147">
        <f t="shared" si="77"/>
        <v>266.46517786561265</v>
      </c>
      <c r="AE147">
        <f t="shared" si="78"/>
        <v>280.74333992094864</v>
      </c>
      <c r="AF147">
        <f t="shared" si="79"/>
        <v>295.02150197628458</v>
      </c>
      <c r="AG147">
        <f t="shared" si="80"/>
        <v>744.64648389000001</v>
      </c>
      <c r="AH147">
        <f t="shared" si="81"/>
        <v>992.86197852000009</v>
      </c>
      <c r="AI147">
        <f t="shared" si="82"/>
        <v>1241.0774731500001</v>
      </c>
      <c r="AJ147">
        <f t="shared" si="83"/>
        <v>1836.1741213200003</v>
      </c>
      <c r="AK147">
        <f t="shared" si="84"/>
        <v>2448.2321617600001</v>
      </c>
      <c r="AL147">
        <f t="shared" si="85"/>
        <v>3060.2902022000003</v>
      </c>
      <c r="AM147">
        <f t="shared" si="86"/>
        <v>1569.7089434543877</v>
      </c>
      <c r="AN147">
        <f t="shared" si="87"/>
        <v>1555.4307813990517</v>
      </c>
      <c r="AO147">
        <f t="shared" si="88"/>
        <v>1541.1526193437157</v>
      </c>
      <c r="AP147">
        <f t="shared" si="89"/>
        <v>2181.7669838943875</v>
      </c>
      <c r="AQ147">
        <f t="shared" si="90"/>
        <v>2167.4888218390515</v>
      </c>
      <c r="AR147">
        <f t="shared" si="91"/>
        <v>2153.2106597837155</v>
      </c>
      <c r="AS147">
        <f t="shared" si="92"/>
        <v>2793.8250243343878</v>
      </c>
      <c r="AT147">
        <f t="shared" si="93"/>
        <v>2779.5468622790518</v>
      </c>
      <c r="AU147">
        <f t="shared" si="94"/>
        <v>2765.2687002237158</v>
      </c>
      <c r="BF147" t="str">
        <f t="shared" si="95"/>
        <v>Kanawha 2020 3 Y 1 10 100 Y Endura_R3 0 0 0 82.73849821 5564.164004 1569.70894345439 1555.43078139905 1541.15261934372 2181.76698389439 2167.48882183905 2153.21065978372 2793.82502433439 2779.54686227905 2765.26870022372</v>
      </c>
    </row>
    <row r="148" spans="1:58" x14ac:dyDescent="0.35">
      <c r="A148" s="16" t="s">
        <v>18</v>
      </c>
      <c r="B148" s="16">
        <v>2020</v>
      </c>
      <c r="C148" s="16">
        <v>3</v>
      </c>
      <c r="D148" s="16" t="s">
        <v>17</v>
      </c>
      <c r="E148" s="16">
        <v>111</v>
      </c>
      <c r="F148" s="16">
        <v>1</v>
      </c>
      <c r="G148" s="16">
        <v>11</v>
      </c>
      <c r="H148" s="16">
        <v>100</v>
      </c>
      <c r="I148" s="16" t="s">
        <v>17</v>
      </c>
      <c r="J148" s="16" t="s">
        <v>30</v>
      </c>
      <c r="K148" s="16">
        <v>150</v>
      </c>
      <c r="L148" s="16">
        <f t="shared" si="65"/>
        <v>326.08695652173913</v>
      </c>
      <c r="M148" s="16">
        <f t="shared" si="66"/>
        <v>366.10671936758894</v>
      </c>
      <c r="N148" s="16" t="s">
        <v>16</v>
      </c>
      <c r="O148" s="16">
        <v>0</v>
      </c>
      <c r="P148" s="16">
        <v>0</v>
      </c>
      <c r="Q148" s="16">
        <v>0</v>
      </c>
      <c r="R148" s="16">
        <v>76.693714920000005</v>
      </c>
      <c r="S148" s="16">
        <v>5157.6523280000001</v>
      </c>
      <c r="T148" s="16">
        <f t="shared" si="67"/>
        <v>44.29</v>
      </c>
      <c r="U148" s="16">
        <f t="shared" si="68"/>
        <v>109.39</v>
      </c>
      <c r="V148" s="16">
        <f t="shared" si="69"/>
        <v>61.956521739130437</v>
      </c>
      <c r="W148" s="16">
        <f t="shared" si="70"/>
        <v>89.673913043478265</v>
      </c>
      <c r="X148" s="16">
        <f t="shared" si="71"/>
        <v>117.39130434782608</v>
      </c>
      <c r="Y148" s="16">
        <f t="shared" si="72"/>
        <v>31.485177865612645</v>
      </c>
      <c r="Z148" s="16">
        <f t="shared" si="73"/>
        <v>45.763339920948617</v>
      </c>
      <c r="AA148" s="16">
        <f t="shared" si="74"/>
        <v>60.041501976284586</v>
      </c>
      <c r="AB148">
        <f t="shared" si="75"/>
        <v>0</v>
      </c>
      <c r="AC148">
        <f t="shared" si="76"/>
        <v>0</v>
      </c>
      <c r="AD148">
        <f t="shared" si="77"/>
        <v>140.87517786561264</v>
      </c>
      <c r="AE148">
        <f t="shared" si="78"/>
        <v>155.15333992094861</v>
      </c>
      <c r="AF148">
        <f t="shared" si="79"/>
        <v>169.43150197628458</v>
      </c>
      <c r="AG148">
        <f t="shared" si="80"/>
        <v>690.24343428000009</v>
      </c>
      <c r="AH148">
        <f t="shared" si="81"/>
        <v>920.32457904000012</v>
      </c>
      <c r="AI148">
        <f t="shared" si="82"/>
        <v>1150.4057238</v>
      </c>
      <c r="AJ148">
        <f t="shared" si="83"/>
        <v>1702.0252682400001</v>
      </c>
      <c r="AK148">
        <f t="shared" si="84"/>
        <v>2269.3670243199999</v>
      </c>
      <c r="AL148">
        <f t="shared" si="85"/>
        <v>2836.7087804000003</v>
      </c>
      <c r="AM148">
        <f t="shared" si="86"/>
        <v>1561.1500903743874</v>
      </c>
      <c r="AN148">
        <f t="shared" si="87"/>
        <v>1546.8719283190514</v>
      </c>
      <c r="AO148">
        <f t="shared" si="88"/>
        <v>1532.5937662637155</v>
      </c>
      <c r="AP148">
        <f t="shared" si="89"/>
        <v>2128.4918464543871</v>
      </c>
      <c r="AQ148">
        <f t="shared" si="90"/>
        <v>2114.2136843990511</v>
      </c>
      <c r="AR148">
        <f t="shared" si="91"/>
        <v>2099.9355223437155</v>
      </c>
      <c r="AS148">
        <f t="shared" si="92"/>
        <v>2695.8336025343874</v>
      </c>
      <c r="AT148">
        <f t="shared" si="93"/>
        <v>2681.5554404790519</v>
      </c>
      <c r="AU148">
        <f t="shared" si="94"/>
        <v>2667.2772784237159</v>
      </c>
      <c r="BF148" t="str">
        <f t="shared" si="95"/>
        <v>Kanawha 2020 3 Y 1 11 100 Y Endura_Sporecaster 0 0 0 76.69371492 5157.652328 1561.15009037439 1546.87192831905 1532.59376626372 2128.49184645439 2114.21368439905 2099.93552234372 2695.83360253439 2681.55544047905 2667.27727842372</v>
      </c>
    </row>
    <row r="149" spans="1:58" x14ac:dyDescent="0.35">
      <c r="A149" s="16" t="s">
        <v>18</v>
      </c>
      <c r="B149" s="16">
        <v>2020</v>
      </c>
      <c r="C149" s="16">
        <v>3</v>
      </c>
      <c r="D149" s="16" t="s">
        <v>17</v>
      </c>
      <c r="E149" s="16">
        <v>112</v>
      </c>
      <c r="F149" s="16">
        <v>1</v>
      </c>
      <c r="G149" s="16">
        <v>12</v>
      </c>
      <c r="H149" s="16">
        <v>100</v>
      </c>
      <c r="I149" s="16" t="s">
        <v>17</v>
      </c>
      <c r="J149" s="16" t="s">
        <v>28</v>
      </c>
      <c r="K149" s="16">
        <v>150</v>
      </c>
      <c r="L149" s="16">
        <f t="shared" si="65"/>
        <v>326.08695652173913</v>
      </c>
      <c r="M149" s="16">
        <f t="shared" si="66"/>
        <v>366.10671936758894</v>
      </c>
      <c r="N149" s="16" t="s">
        <v>14</v>
      </c>
      <c r="O149" s="16">
        <v>4.255319149</v>
      </c>
      <c r="P149" s="16">
        <v>3</v>
      </c>
      <c r="Q149" s="16">
        <v>4.26</v>
      </c>
      <c r="R149" s="16">
        <v>77.890000790000002</v>
      </c>
      <c r="S149" s="16">
        <v>5238.1025529999997</v>
      </c>
      <c r="T149" s="16">
        <f t="shared" si="67"/>
        <v>44.29</v>
      </c>
      <c r="U149" s="16">
        <f t="shared" si="68"/>
        <v>109.39</v>
      </c>
      <c r="V149" s="16">
        <f t="shared" si="69"/>
        <v>61.956521739130437</v>
      </c>
      <c r="W149" s="16">
        <f t="shared" si="70"/>
        <v>89.673913043478265</v>
      </c>
      <c r="X149" s="16">
        <f t="shared" si="71"/>
        <v>117.39130434782608</v>
      </c>
      <c r="Y149" s="16">
        <f t="shared" si="72"/>
        <v>31.485177865612645</v>
      </c>
      <c r="Z149" s="16">
        <f t="shared" si="73"/>
        <v>45.763339920948617</v>
      </c>
      <c r="AA149" s="16">
        <f t="shared" si="74"/>
        <v>60.041501976284586</v>
      </c>
      <c r="AB149">
        <f t="shared" si="75"/>
        <v>17.875</v>
      </c>
      <c r="AC149">
        <f t="shared" si="76"/>
        <v>44.15</v>
      </c>
      <c r="AD149">
        <f t="shared" si="77"/>
        <v>185.02517786561265</v>
      </c>
      <c r="AE149">
        <f t="shared" si="78"/>
        <v>199.30333992094862</v>
      </c>
      <c r="AF149">
        <f t="shared" si="79"/>
        <v>213.58150197628458</v>
      </c>
      <c r="AG149">
        <f t="shared" si="80"/>
        <v>701.01000711000006</v>
      </c>
      <c r="AH149">
        <f t="shared" si="81"/>
        <v>934.68000948000008</v>
      </c>
      <c r="AI149">
        <f t="shared" si="82"/>
        <v>1168.3500118500001</v>
      </c>
      <c r="AJ149">
        <f t="shared" si="83"/>
        <v>1728.5738424900001</v>
      </c>
      <c r="AK149">
        <f t="shared" si="84"/>
        <v>2304.7651233199999</v>
      </c>
      <c r="AL149">
        <f t="shared" si="85"/>
        <v>2880.9564041500003</v>
      </c>
      <c r="AM149">
        <f t="shared" si="86"/>
        <v>1543.5486646243874</v>
      </c>
      <c r="AN149">
        <f t="shared" si="87"/>
        <v>1529.2705025690514</v>
      </c>
      <c r="AO149">
        <f t="shared" si="88"/>
        <v>1514.9923405137156</v>
      </c>
      <c r="AP149">
        <f t="shared" si="89"/>
        <v>2119.7399454543875</v>
      </c>
      <c r="AQ149">
        <f t="shared" si="90"/>
        <v>2105.4617833990515</v>
      </c>
      <c r="AR149">
        <f t="shared" si="91"/>
        <v>2091.1836213437155</v>
      </c>
      <c r="AS149">
        <f t="shared" si="92"/>
        <v>2695.9312262843878</v>
      </c>
      <c r="AT149">
        <f t="shared" si="93"/>
        <v>2681.6530642290518</v>
      </c>
      <c r="AU149">
        <f t="shared" si="94"/>
        <v>2667.3749021737158</v>
      </c>
      <c r="BF149" t="str">
        <f t="shared" si="95"/>
        <v>Kanawha 2020 3 Y 1 12 100 Y Cobra_V5 4.255319149 3 4.26 77.89000079 5238.102553 1543.54866462439 1529.27050256905 1514.99234051372 2119.73994545439 2105.46178339905 2091.18362134372 2695.93122628439 2681.65306422905 2667.37490217372</v>
      </c>
    </row>
    <row r="150" spans="1:58" x14ac:dyDescent="0.35">
      <c r="A150" s="16" t="s">
        <v>18</v>
      </c>
      <c r="B150" s="16">
        <v>2020</v>
      </c>
      <c r="C150" s="16">
        <v>3</v>
      </c>
      <c r="D150" s="16" t="s">
        <v>17</v>
      </c>
      <c r="E150" s="16">
        <v>113</v>
      </c>
      <c r="F150" s="16">
        <v>1</v>
      </c>
      <c r="G150" s="16">
        <v>13</v>
      </c>
      <c r="H150" s="16">
        <v>160</v>
      </c>
      <c r="I150" s="16" t="s">
        <v>17</v>
      </c>
      <c r="J150" s="16" t="s">
        <v>27</v>
      </c>
      <c r="K150" s="16">
        <v>150</v>
      </c>
      <c r="L150" s="16">
        <f t="shared" si="65"/>
        <v>326.08695652173913</v>
      </c>
      <c r="M150" s="16">
        <f t="shared" si="66"/>
        <v>366.10671936758894</v>
      </c>
      <c r="N150" s="16" t="s">
        <v>14</v>
      </c>
      <c r="O150" s="16">
        <v>0</v>
      </c>
      <c r="P150" s="16">
        <v>0</v>
      </c>
      <c r="Q150" s="16">
        <v>0</v>
      </c>
      <c r="R150" s="16">
        <v>73.225089580000002</v>
      </c>
      <c r="S150" s="16">
        <v>4924.3872739999997</v>
      </c>
      <c r="T150" s="16">
        <f t="shared" si="67"/>
        <v>70.86</v>
      </c>
      <c r="U150" s="16">
        <f t="shared" si="68"/>
        <v>175.02</v>
      </c>
      <c r="V150" s="16">
        <f t="shared" si="69"/>
        <v>61.956521739130437</v>
      </c>
      <c r="W150" s="16">
        <f t="shared" si="70"/>
        <v>89.673913043478265</v>
      </c>
      <c r="X150" s="16">
        <f t="shared" si="71"/>
        <v>117.39130434782608</v>
      </c>
      <c r="Y150" s="16">
        <f t="shared" si="72"/>
        <v>31.485177865612645</v>
      </c>
      <c r="Z150" s="16">
        <f t="shared" si="73"/>
        <v>45.763339920948617</v>
      </c>
      <c r="AA150" s="16">
        <f t="shared" si="74"/>
        <v>60.041501976284586</v>
      </c>
      <c r="AB150">
        <f t="shared" si="75"/>
        <v>0</v>
      </c>
      <c r="AC150">
        <f t="shared" si="76"/>
        <v>0</v>
      </c>
      <c r="AD150">
        <f t="shared" si="77"/>
        <v>206.50517786561267</v>
      </c>
      <c r="AE150">
        <f t="shared" si="78"/>
        <v>220.78333992094863</v>
      </c>
      <c r="AF150">
        <f t="shared" si="79"/>
        <v>235.0615019762846</v>
      </c>
      <c r="AG150">
        <f t="shared" si="80"/>
        <v>659.02580622000005</v>
      </c>
      <c r="AH150">
        <f t="shared" si="81"/>
        <v>878.70107496000003</v>
      </c>
      <c r="AI150">
        <f t="shared" si="82"/>
        <v>1098.3763437</v>
      </c>
      <c r="AJ150">
        <f t="shared" si="83"/>
        <v>1625.0478004199999</v>
      </c>
      <c r="AK150">
        <f t="shared" si="84"/>
        <v>2166.7304005599999</v>
      </c>
      <c r="AL150">
        <f t="shared" si="85"/>
        <v>2708.4130006999999</v>
      </c>
      <c r="AM150">
        <f t="shared" si="86"/>
        <v>1418.5426225543872</v>
      </c>
      <c r="AN150">
        <f t="shared" si="87"/>
        <v>1404.2644604990512</v>
      </c>
      <c r="AO150">
        <f t="shared" si="88"/>
        <v>1389.9862984437154</v>
      </c>
      <c r="AP150">
        <f t="shared" si="89"/>
        <v>1960.2252226943872</v>
      </c>
      <c r="AQ150">
        <f t="shared" si="90"/>
        <v>1945.9470606390512</v>
      </c>
      <c r="AR150">
        <f t="shared" si="91"/>
        <v>1931.6688985837154</v>
      </c>
      <c r="AS150">
        <f t="shared" si="92"/>
        <v>2501.9078228343874</v>
      </c>
      <c r="AT150">
        <f t="shared" si="93"/>
        <v>2487.6296607790514</v>
      </c>
      <c r="AU150">
        <f t="shared" si="94"/>
        <v>2473.3514987237154</v>
      </c>
      <c r="BF150" t="str">
        <f t="shared" si="95"/>
        <v>Kanawha 2020 3 Y 1 13 160 Y Non-Treated 0 0 0 73.22508958 4924.387274 1418.54262255439 1404.26446049905 1389.98629844372 1960.22522269439 1945.94706063905 1931.66889858372 2501.90782283439 2487.62966077905 2473.35149872372</v>
      </c>
    </row>
    <row r="151" spans="1:58" x14ac:dyDescent="0.35">
      <c r="A151" s="16" t="s">
        <v>18</v>
      </c>
      <c r="B151" s="16">
        <v>2020</v>
      </c>
      <c r="C151" s="16">
        <v>3</v>
      </c>
      <c r="D151" s="16" t="s">
        <v>17</v>
      </c>
      <c r="E151" s="16">
        <v>114</v>
      </c>
      <c r="F151" s="16">
        <v>1</v>
      </c>
      <c r="G151" s="16">
        <v>14</v>
      </c>
      <c r="H151" s="16">
        <v>160</v>
      </c>
      <c r="I151" s="16" t="s">
        <v>17</v>
      </c>
      <c r="J151" s="16" t="s">
        <v>29</v>
      </c>
      <c r="K151" s="16">
        <v>150</v>
      </c>
      <c r="L151" s="16">
        <f t="shared" si="65"/>
        <v>326.08695652173913</v>
      </c>
      <c r="M151" s="16">
        <f t="shared" si="66"/>
        <v>366.10671936758894</v>
      </c>
      <c r="N151" s="16" t="s">
        <v>14</v>
      </c>
      <c r="O151" s="16">
        <v>5.4054054049999998</v>
      </c>
      <c r="P151" s="16">
        <v>3</v>
      </c>
      <c r="Q151" s="16">
        <v>5.41</v>
      </c>
      <c r="R151" s="16">
        <v>77.267028409999995</v>
      </c>
      <c r="S151" s="16">
        <v>5196.2076610000004</v>
      </c>
      <c r="T151" s="16">
        <f t="shared" si="67"/>
        <v>70.86</v>
      </c>
      <c r="U151" s="16">
        <f t="shared" si="68"/>
        <v>175.02</v>
      </c>
      <c r="V151" s="16">
        <f t="shared" si="69"/>
        <v>61.956521739130437</v>
      </c>
      <c r="W151" s="16">
        <f t="shared" si="70"/>
        <v>89.673913043478265</v>
      </c>
      <c r="X151" s="16">
        <f t="shared" si="71"/>
        <v>117.39130434782608</v>
      </c>
      <c r="Y151" s="16">
        <f t="shared" si="72"/>
        <v>31.485177865612645</v>
      </c>
      <c r="Z151" s="16">
        <f t="shared" si="73"/>
        <v>45.763339920948617</v>
      </c>
      <c r="AA151" s="16">
        <f t="shared" si="74"/>
        <v>60.041501976284586</v>
      </c>
      <c r="AB151">
        <f t="shared" si="75"/>
        <v>50.845999999999997</v>
      </c>
      <c r="AC151">
        <f t="shared" si="76"/>
        <v>125.59</v>
      </c>
      <c r="AD151">
        <f t="shared" si="77"/>
        <v>332.09517786561264</v>
      </c>
      <c r="AE151">
        <f t="shared" si="78"/>
        <v>346.37333992094864</v>
      </c>
      <c r="AF151">
        <f t="shared" si="79"/>
        <v>360.65150197628464</v>
      </c>
      <c r="AG151">
        <f t="shared" si="80"/>
        <v>695.40325568999992</v>
      </c>
      <c r="AH151">
        <f t="shared" si="81"/>
        <v>927.20434091999994</v>
      </c>
      <c r="AI151">
        <f t="shared" si="82"/>
        <v>1159.0054261499999</v>
      </c>
      <c r="AJ151">
        <f t="shared" si="83"/>
        <v>1714.7485281300003</v>
      </c>
      <c r="AK151">
        <f t="shared" si="84"/>
        <v>2286.3313708400001</v>
      </c>
      <c r="AL151">
        <f t="shared" si="85"/>
        <v>2857.9142135500006</v>
      </c>
      <c r="AM151">
        <f t="shared" si="86"/>
        <v>1382.6533502643877</v>
      </c>
      <c r="AN151">
        <f t="shared" si="87"/>
        <v>1368.3751882090517</v>
      </c>
      <c r="AO151">
        <f t="shared" si="88"/>
        <v>1354.0970261537157</v>
      </c>
      <c r="AP151">
        <f t="shared" si="89"/>
        <v>1954.2361929743874</v>
      </c>
      <c r="AQ151">
        <f t="shared" si="90"/>
        <v>1939.9580309190515</v>
      </c>
      <c r="AR151">
        <f t="shared" si="91"/>
        <v>1925.6798688637155</v>
      </c>
      <c r="AS151">
        <f t="shared" si="92"/>
        <v>2525.8190356843879</v>
      </c>
      <c r="AT151">
        <f t="shared" si="93"/>
        <v>2511.5408736290519</v>
      </c>
      <c r="AU151">
        <f t="shared" si="94"/>
        <v>2497.2627115737159</v>
      </c>
      <c r="BF151" t="str">
        <f t="shared" si="95"/>
        <v>Kanawha 2020 3 Y 1 14 160 Y Endura_R3 5.405405405 3 5.41 77.26702841 5196.207661 1382.65335026439 1368.37518820905 1354.09702615372 1954.23619297439 1939.95803091905 1925.67986886372 2525.81903568439 2511.54087362905 2497.26271157372</v>
      </c>
    </row>
    <row r="152" spans="1:58" x14ac:dyDescent="0.35">
      <c r="A152" s="16" t="s">
        <v>18</v>
      </c>
      <c r="B152" s="16">
        <v>2020</v>
      </c>
      <c r="C152" s="16">
        <v>3</v>
      </c>
      <c r="D152" s="16" t="s">
        <v>17</v>
      </c>
      <c r="E152" s="16">
        <v>115</v>
      </c>
      <c r="F152" s="16">
        <v>1</v>
      </c>
      <c r="G152" s="16">
        <v>15</v>
      </c>
      <c r="H152" s="16">
        <v>160</v>
      </c>
      <c r="I152" s="16" t="s">
        <v>17</v>
      </c>
      <c r="J152" s="16" t="s">
        <v>30</v>
      </c>
      <c r="K152" s="16">
        <v>150</v>
      </c>
      <c r="L152" s="16">
        <f t="shared" si="65"/>
        <v>326.08695652173913</v>
      </c>
      <c r="M152" s="16">
        <f t="shared" si="66"/>
        <v>366.10671936758894</v>
      </c>
      <c r="N152" s="16" t="s">
        <v>16</v>
      </c>
      <c r="O152" s="16">
        <v>0</v>
      </c>
      <c r="P152" s="16">
        <v>0</v>
      </c>
      <c r="Q152" s="16">
        <v>0</v>
      </c>
      <c r="R152" s="16">
        <v>63.912233380000004</v>
      </c>
      <c r="S152" s="16">
        <v>4298.0976950000004</v>
      </c>
      <c r="T152" s="16">
        <f t="shared" si="67"/>
        <v>70.86</v>
      </c>
      <c r="U152" s="16">
        <f t="shared" si="68"/>
        <v>175.02</v>
      </c>
      <c r="V152" s="16">
        <f t="shared" si="69"/>
        <v>61.956521739130437</v>
      </c>
      <c r="W152" s="16">
        <f t="shared" si="70"/>
        <v>89.673913043478265</v>
      </c>
      <c r="X152" s="16">
        <f t="shared" si="71"/>
        <v>117.39130434782608</v>
      </c>
      <c r="Y152" s="16">
        <f t="shared" si="72"/>
        <v>31.485177865612645</v>
      </c>
      <c r="Z152" s="16">
        <f t="shared" si="73"/>
        <v>45.763339920948617</v>
      </c>
      <c r="AA152" s="16">
        <f t="shared" si="74"/>
        <v>60.041501976284586</v>
      </c>
      <c r="AB152">
        <f t="shared" si="75"/>
        <v>0</v>
      </c>
      <c r="AC152">
        <f t="shared" si="76"/>
        <v>0</v>
      </c>
      <c r="AD152">
        <f t="shared" si="77"/>
        <v>206.50517786561267</v>
      </c>
      <c r="AE152">
        <f t="shared" si="78"/>
        <v>220.78333992094863</v>
      </c>
      <c r="AF152">
        <f t="shared" si="79"/>
        <v>235.0615019762846</v>
      </c>
      <c r="AG152">
        <f t="shared" si="80"/>
        <v>575.21010042</v>
      </c>
      <c r="AH152">
        <f t="shared" si="81"/>
        <v>766.94680056000004</v>
      </c>
      <c r="AI152">
        <f t="shared" si="82"/>
        <v>958.68350070000008</v>
      </c>
      <c r="AJ152">
        <f t="shared" si="83"/>
        <v>1418.3722393500002</v>
      </c>
      <c r="AK152">
        <f t="shared" si="84"/>
        <v>1891.1629858000001</v>
      </c>
      <c r="AL152">
        <f t="shared" si="85"/>
        <v>2363.9537322500005</v>
      </c>
      <c r="AM152">
        <f t="shared" si="86"/>
        <v>1211.8670614843875</v>
      </c>
      <c r="AN152">
        <f t="shared" si="87"/>
        <v>1197.5888994290515</v>
      </c>
      <c r="AO152">
        <f t="shared" si="88"/>
        <v>1183.3107373737157</v>
      </c>
      <c r="AP152">
        <f t="shared" si="89"/>
        <v>1684.6578079343874</v>
      </c>
      <c r="AQ152">
        <f t="shared" si="90"/>
        <v>1670.3796458790514</v>
      </c>
      <c r="AR152">
        <f t="shared" si="91"/>
        <v>1656.1014838237156</v>
      </c>
      <c r="AS152">
        <f t="shared" si="92"/>
        <v>2157.448554384388</v>
      </c>
      <c r="AT152">
        <f t="shared" si="93"/>
        <v>2143.170392329052</v>
      </c>
      <c r="AU152">
        <f t="shared" si="94"/>
        <v>2128.892230273716</v>
      </c>
      <c r="BF152" t="str">
        <f t="shared" si="95"/>
        <v>Kanawha 2020 3 Y 1 15 160 Y Endura_Sporecaster 0 0 0 63.91223338 4298.097695 1211.86706148439 1197.58889942905 1183.31073737372 1684.65780793439 1670.37964587905 1656.10148382372 2157.44855438439 2143.17039232905 2128.89223027372</v>
      </c>
    </row>
    <row r="153" spans="1:58" x14ac:dyDescent="0.35">
      <c r="A153" s="16" t="s">
        <v>18</v>
      </c>
      <c r="B153" s="16">
        <v>2020</v>
      </c>
      <c r="C153" s="16">
        <v>3</v>
      </c>
      <c r="D153" s="16" t="s">
        <v>17</v>
      </c>
      <c r="E153" s="16">
        <v>116</v>
      </c>
      <c r="F153" s="16">
        <v>1</v>
      </c>
      <c r="G153" s="16">
        <v>16</v>
      </c>
      <c r="H153" s="16">
        <v>160</v>
      </c>
      <c r="I153" s="16" t="s">
        <v>17</v>
      </c>
      <c r="J153" s="16" t="s">
        <v>28</v>
      </c>
      <c r="K153" s="16">
        <v>150</v>
      </c>
      <c r="L153" s="16">
        <f t="shared" si="65"/>
        <v>326.08695652173913</v>
      </c>
      <c r="M153" s="16">
        <f t="shared" si="66"/>
        <v>366.10671936758894</v>
      </c>
      <c r="N153" s="16" t="s">
        <v>14</v>
      </c>
      <c r="O153" s="16">
        <v>0</v>
      </c>
      <c r="P153" s="16">
        <v>0</v>
      </c>
      <c r="Q153" s="16">
        <v>0</v>
      </c>
      <c r="R153" s="16">
        <v>76.791182500000005</v>
      </c>
      <c r="S153" s="16">
        <v>5164.2070229999999</v>
      </c>
      <c r="T153" s="16">
        <f t="shared" si="67"/>
        <v>70.86</v>
      </c>
      <c r="U153" s="16">
        <f t="shared" si="68"/>
        <v>175.02</v>
      </c>
      <c r="V153" s="16">
        <f t="shared" si="69"/>
        <v>61.956521739130437</v>
      </c>
      <c r="W153" s="16">
        <f t="shared" si="70"/>
        <v>89.673913043478265</v>
      </c>
      <c r="X153" s="16">
        <f t="shared" si="71"/>
        <v>117.39130434782608</v>
      </c>
      <c r="Y153" s="16">
        <f t="shared" si="72"/>
        <v>31.485177865612645</v>
      </c>
      <c r="Z153" s="16">
        <f t="shared" si="73"/>
        <v>45.763339920948617</v>
      </c>
      <c r="AA153" s="16">
        <f t="shared" si="74"/>
        <v>60.041501976284586</v>
      </c>
      <c r="AB153">
        <f t="shared" si="75"/>
        <v>17.875</v>
      </c>
      <c r="AC153">
        <f t="shared" si="76"/>
        <v>44.15</v>
      </c>
      <c r="AD153">
        <f t="shared" si="77"/>
        <v>250.65517786561267</v>
      </c>
      <c r="AE153">
        <f t="shared" si="78"/>
        <v>264.93333992094864</v>
      </c>
      <c r="AF153">
        <f t="shared" si="79"/>
        <v>279.21150197628458</v>
      </c>
      <c r="AG153">
        <f t="shared" si="80"/>
        <v>691.12064250000003</v>
      </c>
      <c r="AH153">
        <f t="shared" si="81"/>
        <v>921.49419000000012</v>
      </c>
      <c r="AI153">
        <f t="shared" si="82"/>
        <v>1151.8677375</v>
      </c>
      <c r="AJ153">
        <f t="shared" si="83"/>
        <v>1704.18831759</v>
      </c>
      <c r="AK153">
        <f t="shared" si="84"/>
        <v>2272.2510901199998</v>
      </c>
      <c r="AL153">
        <f t="shared" si="85"/>
        <v>2840.3138626500004</v>
      </c>
      <c r="AM153">
        <f t="shared" si="86"/>
        <v>1453.5331397243874</v>
      </c>
      <c r="AN153">
        <f t="shared" si="87"/>
        <v>1439.2549776690514</v>
      </c>
      <c r="AO153">
        <f t="shared" si="88"/>
        <v>1424.9768156137154</v>
      </c>
      <c r="AP153">
        <f t="shared" si="89"/>
        <v>2021.5959122543873</v>
      </c>
      <c r="AQ153">
        <f t="shared" si="90"/>
        <v>2007.3177501990513</v>
      </c>
      <c r="AR153">
        <f t="shared" si="91"/>
        <v>1993.0395881437153</v>
      </c>
      <c r="AS153">
        <f t="shared" si="92"/>
        <v>2589.6586847843878</v>
      </c>
      <c r="AT153">
        <f t="shared" si="93"/>
        <v>2575.3805227290518</v>
      </c>
      <c r="AU153">
        <f t="shared" si="94"/>
        <v>2561.1023606737158</v>
      </c>
      <c r="BF153" t="str">
        <f t="shared" si="95"/>
        <v>Kanawha 2020 3 Y 1 16 160 Y Cobra_V5 0 0 0 76.7911825 5164.207023 1453.53313972439 1439.25497766905 1424.97681561372 2021.59591225439 2007.31775019905 1993.03958814372 2589.65868478439 2575.38052272905 2561.10236067372</v>
      </c>
    </row>
    <row r="154" spans="1:58" x14ac:dyDescent="0.35">
      <c r="A154" s="16" t="s">
        <v>18</v>
      </c>
      <c r="B154" s="16">
        <v>2020</v>
      </c>
      <c r="C154" s="16">
        <v>3</v>
      </c>
      <c r="D154" s="16" t="s">
        <v>17</v>
      </c>
      <c r="E154" s="16">
        <v>201</v>
      </c>
      <c r="F154" s="16">
        <v>2</v>
      </c>
      <c r="G154" s="16">
        <v>4</v>
      </c>
      <c r="H154" s="16">
        <v>100</v>
      </c>
      <c r="I154" s="16" t="s">
        <v>15</v>
      </c>
      <c r="J154" s="16" t="s">
        <v>28</v>
      </c>
      <c r="K154" s="16" t="s">
        <v>14</v>
      </c>
      <c r="L154" s="16" t="str">
        <f t="shared" si="65"/>
        <v>.</v>
      </c>
      <c r="M154" s="16" t="str">
        <f t="shared" si="66"/>
        <v>.</v>
      </c>
      <c r="N154" s="16" t="s">
        <v>14</v>
      </c>
      <c r="O154" s="16">
        <v>0</v>
      </c>
      <c r="P154" s="16">
        <v>0</v>
      </c>
      <c r="Q154" s="16">
        <v>0</v>
      </c>
      <c r="R154" s="16">
        <v>74.048766979999996</v>
      </c>
      <c r="S154" s="16">
        <v>4979.779579</v>
      </c>
      <c r="T154" s="16">
        <f t="shared" si="67"/>
        <v>44.29</v>
      </c>
      <c r="U154" s="16">
        <f t="shared" si="68"/>
        <v>109.39</v>
      </c>
      <c r="V154" s="16">
        <f t="shared" si="69"/>
        <v>0</v>
      </c>
      <c r="W154" s="16">
        <f t="shared" si="70"/>
        <v>0</v>
      </c>
      <c r="X154" s="16">
        <f t="shared" si="71"/>
        <v>0</v>
      </c>
      <c r="Y154" s="16">
        <f t="shared" si="72"/>
        <v>0</v>
      </c>
      <c r="Z154" s="16">
        <f t="shared" si="73"/>
        <v>0</v>
      </c>
      <c r="AA154" s="16">
        <f t="shared" si="74"/>
        <v>0</v>
      </c>
      <c r="AB154">
        <f t="shared" si="75"/>
        <v>17.875</v>
      </c>
      <c r="AC154">
        <f t="shared" si="76"/>
        <v>44.15</v>
      </c>
      <c r="AD154">
        <f t="shared" si="77"/>
        <v>153.54</v>
      </c>
      <c r="AE154">
        <f t="shared" si="78"/>
        <v>153.54</v>
      </c>
      <c r="AF154">
        <f t="shared" si="79"/>
        <v>153.54</v>
      </c>
      <c r="AG154">
        <f t="shared" si="80"/>
        <v>666.43890281999995</v>
      </c>
      <c r="AH154">
        <f t="shared" si="81"/>
        <v>888.58520376000001</v>
      </c>
      <c r="AI154">
        <f t="shared" si="82"/>
        <v>1110.7315047</v>
      </c>
      <c r="AJ154">
        <f t="shared" si="83"/>
        <v>1643.3272610700001</v>
      </c>
      <c r="AK154">
        <f t="shared" si="84"/>
        <v>2191.10301476</v>
      </c>
      <c r="AL154">
        <f t="shared" si="85"/>
        <v>2738.8787684500003</v>
      </c>
      <c r="AM154">
        <f t="shared" si="86"/>
        <v>1489.7872610700001</v>
      </c>
      <c r="AN154">
        <f t="shared" si="87"/>
        <v>1489.7872610700001</v>
      </c>
      <c r="AO154">
        <f t="shared" si="88"/>
        <v>1489.7872610700001</v>
      </c>
      <c r="AP154">
        <f t="shared" si="89"/>
        <v>2037.56301476</v>
      </c>
      <c r="AQ154">
        <f t="shared" si="90"/>
        <v>2037.56301476</v>
      </c>
      <c r="AR154">
        <f t="shared" si="91"/>
        <v>2037.56301476</v>
      </c>
      <c r="AS154">
        <f t="shared" si="92"/>
        <v>2585.3387684500003</v>
      </c>
      <c r="AT154">
        <f t="shared" si="93"/>
        <v>2585.3387684500003</v>
      </c>
      <c r="AU154">
        <f t="shared" si="94"/>
        <v>2585.3387684500003</v>
      </c>
      <c r="BF154" t="str">
        <f t="shared" si="95"/>
        <v>Kanawha 2020 3 Y 2 4 100 N  Cobra_V5 0 0 0 74.04876698 4979.779579 1489.78726107 1489.78726107 1489.78726107 2037.56301476 2037.56301476 2037.56301476 2585.33876845 2585.33876845 2585.33876845</v>
      </c>
    </row>
    <row r="155" spans="1:58" x14ac:dyDescent="0.35">
      <c r="A155" s="16" t="s">
        <v>18</v>
      </c>
      <c r="B155" s="16">
        <v>2020</v>
      </c>
      <c r="C155" s="16">
        <v>3</v>
      </c>
      <c r="D155" s="16" t="s">
        <v>17</v>
      </c>
      <c r="E155" s="16">
        <v>202</v>
      </c>
      <c r="F155" s="16">
        <v>2</v>
      </c>
      <c r="G155" s="16">
        <v>7</v>
      </c>
      <c r="H155" s="16">
        <v>160</v>
      </c>
      <c r="I155" s="16" t="s">
        <v>15</v>
      </c>
      <c r="J155" s="16" t="s">
        <v>30</v>
      </c>
      <c r="K155" s="16" t="s">
        <v>14</v>
      </c>
      <c r="L155" s="16" t="str">
        <f t="shared" si="65"/>
        <v>.</v>
      </c>
      <c r="M155" s="16" t="str">
        <f t="shared" si="66"/>
        <v>.</v>
      </c>
      <c r="N155" s="16" t="s">
        <v>16</v>
      </c>
      <c r="O155" s="16">
        <v>3.3333333330000001</v>
      </c>
      <c r="P155" s="16">
        <v>3</v>
      </c>
      <c r="Q155" s="16">
        <v>3.33</v>
      </c>
      <c r="R155" s="16">
        <v>84.566921460000003</v>
      </c>
      <c r="S155" s="16">
        <v>5687.1254680000002</v>
      </c>
      <c r="T155" s="16">
        <f t="shared" si="67"/>
        <v>70.86</v>
      </c>
      <c r="U155" s="16">
        <f t="shared" si="68"/>
        <v>175.02</v>
      </c>
      <c r="V155" s="16">
        <f t="shared" si="69"/>
        <v>0</v>
      </c>
      <c r="W155" s="16">
        <f t="shared" si="70"/>
        <v>0</v>
      </c>
      <c r="X155" s="16">
        <f t="shared" si="71"/>
        <v>0</v>
      </c>
      <c r="Y155" s="16">
        <f t="shared" si="72"/>
        <v>0</v>
      </c>
      <c r="Z155" s="16">
        <f t="shared" si="73"/>
        <v>0</v>
      </c>
      <c r="AA155" s="16">
        <f t="shared" si="74"/>
        <v>0</v>
      </c>
      <c r="AB155">
        <f t="shared" si="75"/>
        <v>0</v>
      </c>
      <c r="AC155">
        <f t="shared" si="76"/>
        <v>0</v>
      </c>
      <c r="AD155">
        <f t="shared" si="77"/>
        <v>175.02</v>
      </c>
      <c r="AE155">
        <f t="shared" si="78"/>
        <v>175.02</v>
      </c>
      <c r="AF155">
        <f t="shared" si="79"/>
        <v>175.02</v>
      </c>
      <c r="AG155">
        <f t="shared" si="80"/>
        <v>761.10229314000003</v>
      </c>
      <c r="AH155">
        <f t="shared" si="81"/>
        <v>1014.80305752</v>
      </c>
      <c r="AI155">
        <f t="shared" si="82"/>
        <v>1268.5038219</v>
      </c>
      <c r="AJ155">
        <f t="shared" si="83"/>
        <v>1876.7514044400002</v>
      </c>
      <c r="AK155">
        <f t="shared" si="84"/>
        <v>2502.3352059200001</v>
      </c>
      <c r="AL155">
        <f t="shared" si="85"/>
        <v>3127.9190074000003</v>
      </c>
      <c r="AM155">
        <f t="shared" si="86"/>
        <v>1701.7314044400002</v>
      </c>
      <c r="AN155">
        <f t="shared" si="87"/>
        <v>1701.7314044400002</v>
      </c>
      <c r="AO155">
        <f t="shared" si="88"/>
        <v>1701.7314044400002</v>
      </c>
      <c r="AP155">
        <f t="shared" si="89"/>
        <v>2327.3152059200002</v>
      </c>
      <c r="AQ155">
        <f t="shared" si="90"/>
        <v>2327.3152059200002</v>
      </c>
      <c r="AR155">
        <f t="shared" si="91"/>
        <v>2327.3152059200002</v>
      </c>
      <c r="AS155">
        <f t="shared" si="92"/>
        <v>2952.8990074000003</v>
      </c>
      <c r="AT155">
        <f t="shared" si="93"/>
        <v>2952.8990074000003</v>
      </c>
      <c r="AU155">
        <f t="shared" si="94"/>
        <v>2952.8990074000003</v>
      </c>
      <c r="BF155" t="str">
        <f t="shared" si="95"/>
        <v>Kanawha 2020 3 Y 2 7 160 N  Endura_Sporecaster 3.333333333 3 3.33 84.56692146 5687.125468 1701.73140444 1701.73140444 1701.73140444 2327.31520592 2327.31520592 2327.31520592 2952.8990074 2952.8990074 2952.8990074</v>
      </c>
    </row>
    <row r="156" spans="1:58" x14ac:dyDescent="0.35">
      <c r="A156" s="16" t="s">
        <v>18</v>
      </c>
      <c r="B156" s="16">
        <v>2020</v>
      </c>
      <c r="C156" s="16">
        <v>3</v>
      </c>
      <c r="D156" s="16" t="s">
        <v>17</v>
      </c>
      <c r="E156" s="16">
        <v>203</v>
      </c>
      <c r="F156" s="16">
        <v>2</v>
      </c>
      <c r="G156" s="16">
        <v>10</v>
      </c>
      <c r="H156" s="16">
        <v>100</v>
      </c>
      <c r="I156" s="16" t="s">
        <v>17</v>
      </c>
      <c r="J156" s="16" t="s">
        <v>29</v>
      </c>
      <c r="K156" s="16">
        <v>150</v>
      </c>
      <c r="L156" s="16">
        <f t="shared" si="65"/>
        <v>326.08695652173913</v>
      </c>
      <c r="M156" s="16">
        <f t="shared" si="66"/>
        <v>366.10671936758894</v>
      </c>
      <c r="N156" s="16" t="s">
        <v>14</v>
      </c>
      <c r="O156" s="16">
        <v>0</v>
      </c>
      <c r="P156" s="16">
        <v>0</v>
      </c>
      <c r="Q156" s="16">
        <v>0</v>
      </c>
      <c r="R156" s="16">
        <v>69.270614069999993</v>
      </c>
      <c r="S156" s="16">
        <v>4658.4487959999997</v>
      </c>
      <c r="T156" s="16">
        <f t="shared" si="67"/>
        <v>44.29</v>
      </c>
      <c r="U156" s="16">
        <f t="shared" si="68"/>
        <v>109.39</v>
      </c>
      <c r="V156" s="16">
        <f t="shared" si="69"/>
        <v>61.956521739130437</v>
      </c>
      <c r="W156" s="16">
        <f t="shared" si="70"/>
        <v>89.673913043478265</v>
      </c>
      <c r="X156" s="16">
        <f t="shared" si="71"/>
        <v>117.39130434782608</v>
      </c>
      <c r="Y156" s="16">
        <f t="shared" si="72"/>
        <v>31.485177865612645</v>
      </c>
      <c r="Z156" s="16">
        <f t="shared" si="73"/>
        <v>45.763339920948617</v>
      </c>
      <c r="AA156" s="16">
        <f t="shared" si="74"/>
        <v>60.041501976284586</v>
      </c>
      <c r="AB156">
        <f t="shared" si="75"/>
        <v>50.845999999999997</v>
      </c>
      <c r="AC156">
        <f t="shared" si="76"/>
        <v>125.59</v>
      </c>
      <c r="AD156">
        <f t="shared" si="77"/>
        <v>266.46517786561265</v>
      </c>
      <c r="AE156">
        <f t="shared" si="78"/>
        <v>280.74333992094864</v>
      </c>
      <c r="AF156">
        <f t="shared" si="79"/>
        <v>295.02150197628458</v>
      </c>
      <c r="AG156">
        <f t="shared" si="80"/>
        <v>623.43552662999991</v>
      </c>
      <c r="AH156">
        <f t="shared" si="81"/>
        <v>831.24736883999992</v>
      </c>
      <c r="AI156">
        <f t="shared" si="82"/>
        <v>1039.0592110499999</v>
      </c>
      <c r="AJ156">
        <f t="shared" si="83"/>
        <v>1537.2881026800001</v>
      </c>
      <c r="AK156">
        <f t="shared" si="84"/>
        <v>2049.7174702399998</v>
      </c>
      <c r="AL156">
        <f t="shared" si="85"/>
        <v>2562.1468378</v>
      </c>
      <c r="AM156">
        <f t="shared" si="86"/>
        <v>1270.8229248143875</v>
      </c>
      <c r="AN156">
        <f t="shared" si="87"/>
        <v>1256.5447627590515</v>
      </c>
      <c r="AO156">
        <f t="shared" si="88"/>
        <v>1242.2666007037155</v>
      </c>
      <c r="AP156">
        <f t="shared" si="89"/>
        <v>1783.2522923743873</v>
      </c>
      <c r="AQ156">
        <f t="shared" si="90"/>
        <v>1768.9741303190513</v>
      </c>
      <c r="AR156">
        <f t="shared" si="91"/>
        <v>1754.6959682637153</v>
      </c>
      <c r="AS156">
        <f t="shared" si="92"/>
        <v>2295.6816599343874</v>
      </c>
      <c r="AT156">
        <f t="shared" si="93"/>
        <v>2281.4034978790514</v>
      </c>
      <c r="AU156">
        <f t="shared" si="94"/>
        <v>2267.1253358237154</v>
      </c>
      <c r="BF156" t="str">
        <f t="shared" si="95"/>
        <v>Kanawha 2020 3 Y 2 10 100 Y Endura_R3 0 0 0 69.27061407 4658.448796 1270.82292481439 1256.54476275905 1242.26660070372 1783.25229237439 1768.97413031905 1754.69596826372 2295.68165993439 2281.40349787905 2267.12533582372</v>
      </c>
    </row>
    <row r="157" spans="1:58" x14ac:dyDescent="0.35">
      <c r="A157" s="16" t="s">
        <v>18</v>
      </c>
      <c r="B157" s="16">
        <v>2020</v>
      </c>
      <c r="C157" s="16">
        <v>3</v>
      </c>
      <c r="D157" s="16" t="s">
        <v>17</v>
      </c>
      <c r="E157" s="16">
        <v>204</v>
      </c>
      <c r="F157" s="16">
        <v>2</v>
      </c>
      <c r="G157" s="16">
        <v>8</v>
      </c>
      <c r="H157" s="16">
        <v>160</v>
      </c>
      <c r="I157" s="16" t="s">
        <v>15</v>
      </c>
      <c r="J157" s="16" t="s">
        <v>28</v>
      </c>
      <c r="K157" s="16" t="s">
        <v>14</v>
      </c>
      <c r="L157" s="16" t="str">
        <f t="shared" si="65"/>
        <v>.</v>
      </c>
      <c r="M157" s="16" t="str">
        <f t="shared" si="66"/>
        <v>.</v>
      </c>
      <c r="N157" s="16" t="s">
        <v>14</v>
      </c>
      <c r="O157" s="16">
        <v>0</v>
      </c>
      <c r="P157" s="16">
        <v>0</v>
      </c>
      <c r="Q157" s="16">
        <v>0</v>
      </c>
      <c r="R157" s="16">
        <v>81.191929849999994</v>
      </c>
      <c r="S157" s="16">
        <v>5460.1572829999996</v>
      </c>
      <c r="T157" s="16">
        <f t="shared" si="67"/>
        <v>70.86</v>
      </c>
      <c r="U157" s="16">
        <f t="shared" si="68"/>
        <v>175.02</v>
      </c>
      <c r="V157" s="16">
        <f t="shared" si="69"/>
        <v>0</v>
      </c>
      <c r="W157" s="16">
        <f t="shared" si="70"/>
        <v>0</v>
      </c>
      <c r="X157" s="16">
        <f t="shared" si="71"/>
        <v>0</v>
      </c>
      <c r="Y157" s="16">
        <f t="shared" si="72"/>
        <v>0</v>
      </c>
      <c r="Z157" s="16">
        <f t="shared" si="73"/>
        <v>0</v>
      </c>
      <c r="AA157" s="16">
        <f t="shared" si="74"/>
        <v>0</v>
      </c>
      <c r="AB157">
        <f t="shared" si="75"/>
        <v>17.875</v>
      </c>
      <c r="AC157">
        <f t="shared" si="76"/>
        <v>44.15</v>
      </c>
      <c r="AD157">
        <f t="shared" si="77"/>
        <v>219.17000000000002</v>
      </c>
      <c r="AE157">
        <f t="shared" si="78"/>
        <v>219.17000000000002</v>
      </c>
      <c r="AF157">
        <f t="shared" si="79"/>
        <v>219.17000000000002</v>
      </c>
      <c r="AG157">
        <f t="shared" si="80"/>
        <v>730.7273686499999</v>
      </c>
      <c r="AH157">
        <f t="shared" si="81"/>
        <v>974.30315819999987</v>
      </c>
      <c r="AI157">
        <f t="shared" si="82"/>
        <v>1217.87894775</v>
      </c>
      <c r="AJ157">
        <f t="shared" si="83"/>
        <v>1801.85190339</v>
      </c>
      <c r="AK157">
        <f t="shared" si="84"/>
        <v>2402.4692045199999</v>
      </c>
      <c r="AL157">
        <f t="shared" si="85"/>
        <v>3003.0865056500002</v>
      </c>
      <c r="AM157">
        <f t="shared" si="86"/>
        <v>1582.6819033899999</v>
      </c>
      <c r="AN157">
        <f t="shared" si="87"/>
        <v>1582.6819033899999</v>
      </c>
      <c r="AO157">
        <f t="shared" si="88"/>
        <v>1582.6819033899999</v>
      </c>
      <c r="AP157">
        <f t="shared" si="89"/>
        <v>2183.2992045199999</v>
      </c>
      <c r="AQ157">
        <f t="shared" si="90"/>
        <v>2183.2992045199999</v>
      </c>
      <c r="AR157">
        <f t="shared" si="91"/>
        <v>2183.2992045199999</v>
      </c>
      <c r="AS157">
        <f t="shared" si="92"/>
        <v>2783.9165056500001</v>
      </c>
      <c r="AT157">
        <f t="shared" si="93"/>
        <v>2783.9165056500001</v>
      </c>
      <c r="AU157">
        <f t="shared" si="94"/>
        <v>2783.9165056500001</v>
      </c>
      <c r="BF157" t="str">
        <f t="shared" si="95"/>
        <v>Kanawha 2020 3 Y 2 8 160 N  Cobra_V5 0 0 0 81.19192985 5460.157283 1582.68190339 1582.68190339 1582.68190339 2183.29920452 2183.29920452 2183.29920452 2783.91650565 2783.91650565 2783.91650565</v>
      </c>
    </row>
    <row r="158" spans="1:58" x14ac:dyDescent="0.35">
      <c r="A158" s="16" t="s">
        <v>18</v>
      </c>
      <c r="B158" s="16">
        <v>2020</v>
      </c>
      <c r="C158" s="16">
        <v>3</v>
      </c>
      <c r="D158" s="16" t="s">
        <v>17</v>
      </c>
      <c r="E158" s="16">
        <v>205</v>
      </c>
      <c r="F158" s="16">
        <v>2</v>
      </c>
      <c r="G158" s="16">
        <v>14</v>
      </c>
      <c r="H158" s="16">
        <v>160</v>
      </c>
      <c r="I158" s="16" t="s">
        <v>17</v>
      </c>
      <c r="J158" s="16" t="s">
        <v>29</v>
      </c>
      <c r="K158" s="16">
        <v>150</v>
      </c>
      <c r="L158" s="16">
        <f t="shared" si="65"/>
        <v>326.08695652173913</v>
      </c>
      <c r="M158" s="16">
        <f t="shared" si="66"/>
        <v>366.10671936758894</v>
      </c>
      <c r="N158" s="16" t="s">
        <v>14</v>
      </c>
      <c r="O158" s="16">
        <v>0</v>
      </c>
      <c r="P158" s="16">
        <v>0</v>
      </c>
      <c r="Q158" s="16">
        <v>0</v>
      </c>
      <c r="R158" s="16">
        <v>75.206256550000006</v>
      </c>
      <c r="S158" s="16">
        <v>5057.6207530000001</v>
      </c>
      <c r="T158" s="16">
        <f t="shared" si="67"/>
        <v>70.86</v>
      </c>
      <c r="U158" s="16">
        <f t="shared" si="68"/>
        <v>175.02</v>
      </c>
      <c r="V158" s="16">
        <f t="shared" si="69"/>
        <v>61.956521739130437</v>
      </c>
      <c r="W158" s="16">
        <f t="shared" si="70"/>
        <v>89.673913043478265</v>
      </c>
      <c r="X158" s="16">
        <f t="shared" si="71"/>
        <v>117.39130434782608</v>
      </c>
      <c r="Y158" s="16">
        <f t="shared" si="72"/>
        <v>31.485177865612645</v>
      </c>
      <c r="Z158" s="16">
        <f t="shared" si="73"/>
        <v>45.763339920948617</v>
      </c>
      <c r="AA158" s="16">
        <f t="shared" si="74"/>
        <v>60.041501976284586</v>
      </c>
      <c r="AB158">
        <f t="shared" si="75"/>
        <v>50.845999999999997</v>
      </c>
      <c r="AC158">
        <f t="shared" si="76"/>
        <v>125.59</v>
      </c>
      <c r="AD158">
        <f t="shared" si="77"/>
        <v>332.09517786561264</v>
      </c>
      <c r="AE158">
        <f t="shared" si="78"/>
        <v>346.37333992094864</v>
      </c>
      <c r="AF158">
        <f t="shared" si="79"/>
        <v>360.65150197628464</v>
      </c>
      <c r="AG158">
        <f t="shared" si="80"/>
        <v>676.85630895000008</v>
      </c>
      <c r="AH158">
        <f t="shared" si="81"/>
        <v>902.47507860000007</v>
      </c>
      <c r="AI158">
        <f t="shared" si="82"/>
        <v>1128.0938482500001</v>
      </c>
      <c r="AJ158">
        <f t="shared" si="83"/>
        <v>1669.0148484900001</v>
      </c>
      <c r="AK158">
        <f t="shared" si="84"/>
        <v>2225.3531313200001</v>
      </c>
      <c r="AL158">
        <f t="shared" si="85"/>
        <v>2781.6914141500001</v>
      </c>
      <c r="AM158">
        <f t="shared" si="86"/>
        <v>1336.9196706243874</v>
      </c>
      <c r="AN158">
        <f t="shared" si="87"/>
        <v>1322.6415085690514</v>
      </c>
      <c r="AO158">
        <f t="shared" si="88"/>
        <v>1308.3633465137154</v>
      </c>
      <c r="AP158">
        <f t="shared" si="89"/>
        <v>1893.2579534543875</v>
      </c>
      <c r="AQ158">
        <f t="shared" si="90"/>
        <v>1878.9797913990515</v>
      </c>
      <c r="AR158">
        <f t="shared" si="91"/>
        <v>1864.7016293437155</v>
      </c>
      <c r="AS158">
        <f t="shared" si="92"/>
        <v>2449.5962362843875</v>
      </c>
      <c r="AT158">
        <f t="shared" si="93"/>
        <v>2435.3180742290515</v>
      </c>
      <c r="AU158">
        <f t="shared" si="94"/>
        <v>2421.0399121737155</v>
      </c>
      <c r="BF158" t="str">
        <f t="shared" si="95"/>
        <v>Kanawha 2020 3 Y 2 14 160 Y Endura_R3 0 0 0 75.20625655 5057.620753 1336.91967062439 1322.64150856905 1308.36334651372 1893.25795345439 1878.97979139905 1864.70162934372 2449.59623628439 2435.31807422905 2421.03991217372</v>
      </c>
    </row>
    <row r="159" spans="1:58" x14ac:dyDescent="0.35">
      <c r="A159" s="16" t="s">
        <v>18</v>
      </c>
      <c r="B159" s="16">
        <v>2020</v>
      </c>
      <c r="C159" s="16">
        <v>3</v>
      </c>
      <c r="D159" s="16" t="s">
        <v>17</v>
      </c>
      <c r="E159" s="16">
        <v>206</v>
      </c>
      <c r="F159" s="16">
        <v>2</v>
      </c>
      <c r="G159" s="16">
        <v>15</v>
      </c>
      <c r="H159" s="16">
        <v>160</v>
      </c>
      <c r="I159" s="16" t="s">
        <v>17</v>
      </c>
      <c r="J159" s="16" t="s">
        <v>30</v>
      </c>
      <c r="K159" s="16">
        <v>150</v>
      </c>
      <c r="L159" s="16">
        <f t="shared" si="65"/>
        <v>326.08695652173913</v>
      </c>
      <c r="M159" s="16">
        <f t="shared" si="66"/>
        <v>366.10671936758894</v>
      </c>
      <c r="N159" s="16" t="s">
        <v>16</v>
      </c>
      <c r="O159" s="16">
        <v>15</v>
      </c>
      <c r="P159" s="16">
        <v>3</v>
      </c>
      <c r="Q159" s="16">
        <v>15</v>
      </c>
      <c r="R159" s="16">
        <v>70.484161810000003</v>
      </c>
      <c r="S159" s="16">
        <v>4740.0598819999996</v>
      </c>
      <c r="T159" s="16">
        <f t="shared" si="67"/>
        <v>70.86</v>
      </c>
      <c r="U159" s="16">
        <f t="shared" si="68"/>
        <v>175.02</v>
      </c>
      <c r="V159" s="16">
        <f t="shared" si="69"/>
        <v>61.956521739130437</v>
      </c>
      <c r="W159" s="16">
        <f t="shared" si="70"/>
        <v>89.673913043478265</v>
      </c>
      <c r="X159" s="16">
        <f t="shared" si="71"/>
        <v>117.39130434782608</v>
      </c>
      <c r="Y159" s="16">
        <f t="shared" si="72"/>
        <v>31.485177865612645</v>
      </c>
      <c r="Z159" s="16">
        <f t="shared" si="73"/>
        <v>45.763339920948617</v>
      </c>
      <c r="AA159" s="16">
        <f t="shared" si="74"/>
        <v>60.041501976284586</v>
      </c>
      <c r="AB159">
        <f t="shared" si="75"/>
        <v>0</v>
      </c>
      <c r="AC159">
        <f t="shared" si="76"/>
        <v>0</v>
      </c>
      <c r="AD159">
        <f t="shared" si="77"/>
        <v>206.50517786561267</v>
      </c>
      <c r="AE159">
        <f t="shared" si="78"/>
        <v>220.78333992094863</v>
      </c>
      <c r="AF159">
        <f t="shared" si="79"/>
        <v>235.0615019762846</v>
      </c>
      <c r="AG159">
        <f t="shared" si="80"/>
        <v>634.35745629000007</v>
      </c>
      <c r="AH159">
        <f t="shared" si="81"/>
        <v>845.8099417200001</v>
      </c>
      <c r="AI159">
        <f t="shared" si="82"/>
        <v>1057.2624271500001</v>
      </c>
      <c r="AJ159">
        <f t="shared" si="83"/>
        <v>1564.2197610599999</v>
      </c>
      <c r="AK159">
        <f t="shared" si="84"/>
        <v>2085.6263480799998</v>
      </c>
      <c r="AL159">
        <f t="shared" si="85"/>
        <v>2607.0329351</v>
      </c>
      <c r="AM159">
        <f t="shared" si="86"/>
        <v>1357.7145831943872</v>
      </c>
      <c r="AN159">
        <f t="shared" si="87"/>
        <v>1343.4364211390512</v>
      </c>
      <c r="AO159">
        <f t="shared" si="88"/>
        <v>1329.1582590837152</v>
      </c>
      <c r="AP159">
        <f t="shared" si="89"/>
        <v>1879.1211702143871</v>
      </c>
      <c r="AQ159">
        <f t="shared" si="90"/>
        <v>1864.8430081590511</v>
      </c>
      <c r="AR159">
        <f t="shared" si="91"/>
        <v>1850.5648461037154</v>
      </c>
      <c r="AS159">
        <f t="shared" si="92"/>
        <v>2400.5277572343875</v>
      </c>
      <c r="AT159">
        <f t="shared" si="93"/>
        <v>2386.2495951790515</v>
      </c>
      <c r="AU159">
        <f t="shared" si="94"/>
        <v>2371.9714331237155</v>
      </c>
      <c r="BF159" t="str">
        <f t="shared" si="95"/>
        <v>Kanawha 2020 3 Y 2 15 160 Y Endura_Sporecaster 15 3 15 70.48416181 4740.059882 1357.71458319439 1343.43642113905 1329.15825908372 1879.12117021439 1864.84300815905 1850.56484610372 2400.52775723439 2386.24959517905 2371.97143312372</v>
      </c>
    </row>
    <row r="160" spans="1:58" x14ac:dyDescent="0.35">
      <c r="A160" s="16" t="s">
        <v>18</v>
      </c>
      <c r="B160" s="16">
        <v>2020</v>
      </c>
      <c r="C160" s="16">
        <v>3</v>
      </c>
      <c r="D160" s="16" t="s">
        <v>17</v>
      </c>
      <c r="E160" s="16">
        <v>207</v>
      </c>
      <c r="F160" s="16">
        <v>2</v>
      </c>
      <c r="G160" s="16">
        <v>13</v>
      </c>
      <c r="H160" s="16">
        <v>160</v>
      </c>
      <c r="I160" s="16" t="s">
        <v>17</v>
      </c>
      <c r="J160" s="16" t="s">
        <v>27</v>
      </c>
      <c r="K160" s="16">
        <v>150</v>
      </c>
      <c r="L160" s="16">
        <f t="shared" si="65"/>
        <v>326.08695652173913</v>
      </c>
      <c r="M160" s="16">
        <f t="shared" si="66"/>
        <v>366.10671936758894</v>
      </c>
      <c r="N160" s="16" t="s">
        <v>14</v>
      </c>
      <c r="O160" s="16">
        <v>12.195121950000001</v>
      </c>
      <c r="P160" s="16">
        <v>3</v>
      </c>
      <c r="Q160" s="16">
        <v>12.2</v>
      </c>
      <c r="R160" s="16">
        <v>68.515287959999995</v>
      </c>
      <c r="S160" s="16">
        <v>4607.6531150000001</v>
      </c>
      <c r="T160" s="16">
        <f t="shared" si="67"/>
        <v>70.86</v>
      </c>
      <c r="U160" s="16">
        <f t="shared" si="68"/>
        <v>175.02</v>
      </c>
      <c r="V160" s="16">
        <f t="shared" si="69"/>
        <v>61.956521739130437</v>
      </c>
      <c r="W160" s="16">
        <f t="shared" si="70"/>
        <v>89.673913043478265</v>
      </c>
      <c r="X160" s="16">
        <f t="shared" si="71"/>
        <v>117.39130434782608</v>
      </c>
      <c r="Y160" s="16">
        <f t="shared" si="72"/>
        <v>31.485177865612645</v>
      </c>
      <c r="Z160" s="16">
        <f t="shared" si="73"/>
        <v>45.763339920948617</v>
      </c>
      <c r="AA160" s="16">
        <f t="shared" si="74"/>
        <v>60.041501976284586</v>
      </c>
      <c r="AB160">
        <f t="shared" si="75"/>
        <v>0</v>
      </c>
      <c r="AC160">
        <f t="shared" si="76"/>
        <v>0</v>
      </c>
      <c r="AD160">
        <f t="shared" si="77"/>
        <v>206.50517786561267</v>
      </c>
      <c r="AE160">
        <f t="shared" si="78"/>
        <v>220.78333992094863</v>
      </c>
      <c r="AF160">
        <f t="shared" si="79"/>
        <v>235.0615019762846</v>
      </c>
      <c r="AG160">
        <f t="shared" si="80"/>
        <v>616.63759163999998</v>
      </c>
      <c r="AH160">
        <f t="shared" si="81"/>
        <v>822.18345551999994</v>
      </c>
      <c r="AI160">
        <f t="shared" si="82"/>
        <v>1027.7293193999999</v>
      </c>
      <c r="AJ160">
        <f t="shared" si="83"/>
        <v>1520.5255279500002</v>
      </c>
      <c r="AK160">
        <f t="shared" si="84"/>
        <v>2027.3673706</v>
      </c>
      <c r="AL160">
        <f t="shared" si="85"/>
        <v>2534.2092132500002</v>
      </c>
      <c r="AM160">
        <f t="shared" si="86"/>
        <v>1314.0203500843875</v>
      </c>
      <c r="AN160">
        <f t="shared" si="87"/>
        <v>1299.7421880290515</v>
      </c>
      <c r="AO160">
        <f t="shared" si="88"/>
        <v>1285.4640259737157</v>
      </c>
      <c r="AP160">
        <f t="shared" si="89"/>
        <v>1820.8621927343872</v>
      </c>
      <c r="AQ160">
        <f t="shared" si="90"/>
        <v>1806.5840306790512</v>
      </c>
      <c r="AR160">
        <f t="shared" si="91"/>
        <v>1792.3058686237155</v>
      </c>
      <c r="AS160">
        <f t="shared" si="92"/>
        <v>2327.7040353843877</v>
      </c>
      <c r="AT160">
        <f t="shared" si="93"/>
        <v>2313.4258733290517</v>
      </c>
      <c r="AU160">
        <f t="shared" si="94"/>
        <v>2299.1477112737157</v>
      </c>
      <c r="BF160" t="str">
        <f t="shared" si="95"/>
        <v>Kanawha 2020 3 Y 2 13 160 Y Non-Treated 12.19512195 3 12.2 68.51528796 4607.653115 1314.02035008439 1299.74218802905 1285.46402597372 1820.86219273439 1806.58403067905 1792.30586862372 2327.70403538439 2313.42587332905 2299.14771127372</v>
      </c>
    </row>
    <row r="161" spans="1:58" x14ac:dyDescent="0.35">
      <c r="A161" s="16" t="s">
        <v>18</v>
      </c>
      <c r="B161" s="16">
        <v>2020</v>
      </c>
      <c r="C161" s="16">
        <v>3</v>
      </c>
      <c r="D161" s="16" t="s">
        <v>17</v>
      </c>
      <c r="E161" s="16">
        <v>208</v>
      </c>
      <c r="F161" s="16">
        <v>2</v>
      </c>
      <c r="G161" s="16">
        <v>2</v>
      </c>
      <c r="H161" s="16">
        <v>100</v>
      </c>
      <c r="I161" s="16" t="s">
        <v>15</v>
      </c>
      <c r="J161" s="16" t="s">
        <v>29</v>
      </c>
      <c r="K161" s="16" t="s">
        <v>14</v>
      </c>
      <c r="L161" s="16" t="str">
        <f t="shared" si="65"/>
        <v>.</v>
      </c>
      <c r="M161" s="16" t="str">
        <f t="shared" si="66"/>
        <v>.</v>
      </c>
      <c r="N161" s="16" t="s">
        <v>14</v>
      </c>
      <c r="O161" s="16">
        <v>0</v>
      </c>
      <c r="P161" s="16">
        <v>0</v>
      </c>
      <c r="Q161" s="16">
        <v>0</v>
      </c>
      <c r="R161" s="16">
        <v>69.674007799999998</v>
      </c>
      <c r="S161" s="16">
        <v>4685.5770249999996</v>
      </c>
      <c r="T161" s="16">
        <f t="shared" si="67"/>
        <v>44.29</v>
      </c>
      <c r="U161" s="16">
        <f t="shared" si="68"/>
        <v>109.39</v>
      </c>
      <c r="V161" s="16">
        <f t="shared" si="69"/>
        <v>0</v>
      </c>
      <c r="W161" s="16">
        <f t="shared" si="70"/>
        <v>0</v>
      </c>
      <c r="X161" s="16">
        <f t="shared" si="71"/>
        <v>0</v>
      </c>
      <c r="Y161" s="16">
        <f t="shared" si="72"/>
        <v>0</v>
      </c>
      <c r="Z161" s="16">
        <f t="shared" si="73"/>
        <v>0</v>
      </c>
      <c r="AA161" s="16">
        <f t="shared" si="74"/>
        <v>0</v>
      </c>
      <c r="AB161">
        <f t="shared" si="75"/>
        <v>50.845999999999997</v>
      </c>
      <c r="AC161">
        <f t="shared" si="76"/>
        <v>125.59</v>
      </c>
      <c r="AD161">
        <f t="shared" si="77"/>
        <v>234.98000000000002</v>
      </c>
      <c r="AE161">
        <f t="shared" si="78"/>
        <v>234.98000000000002</v>
      </c>
      <c r="AF161">
        <f t="shared" si="79"/>
        <v>234.98000000000002</v>
      </c>
      <c r="AG161">
        <f t="shared" si="80"/>
        <v>627.06607020000001</v>
      </c>
      <c r="AH161">
        <f t="shared" si="81"/>
        <v>836.08809359999998</v>
      </c>
      <c r="AI161">
        <f t="shared" si="82"/>
        <v>1045.1101169999999</v>
      </c>
      <c r="AJ161">
        <f t="shared" si="83"/>
        <v>1546.2404182499999</v>
      </c>
      <c r="AK161">
        <f t="shared" si="84"/>
        <v>2061.6538909999999</v>
      </c>
      <c r="AL161">
        <f t="shared" si="85"/>
        <v>2577.0673637499999</v>
      </c>
      <c r="AM161">
        <f t="shared" si="86"/>
        <v>1311.2604182499999</v>
      </c>
      <c r="AN161">
        <f t="shared" si="87"/>
        <v>1311.2604182499999</v>
      </c>
      <c r="AO161">
        <f t="shared" si="88"/>
        <v>1311.2604182499999</v>
      </c>
      <c r="AP161">
        <f t="shared" si="89"/>
        <v>1826.6738909999999</v>
      </c>
      <c r="AQ161">
        <f t="shared" si="90"/>
        <v>1826.6738909999999</v>
      </c>
      <c r="AR161">
        <f t="shared" si="91"/>
        <v>1826.6738909999999</v>
      </c>
      <c r="AS161">
        <f t="shared" si="92"/>
        <v>2342.0873637499999</v>
      </c>
      <c r="AT161">
        <f t="shared" si="93"/>
        <v>2342.0873637499999</v>
      </c>
      <c r="AU161">
        <f t="shared" si="94"/>
        <v>2342.0873637499999</v>
      </c>
      <c r="BF161" t="str">
        <f t="shared" si="95"/>
        <v>Kanawha 2020 3 Y 2 2 100 N  Endura_R3 0 0 0 69.6740078 4685.577025 1311.26041825 1311.26041825 1311.26041825 1826.673891 1826.673891 1826.673891 2342.08736375 2342.08736375 2342.08736375</v>
      </c>
    </row>
    <row r="162" spans="1:58" x14ac:dyDescent="0.35">
      <c r="A162" s="16" t="s">
        <v>18</v>
      </c>
      <c r="B162" s="16">
        <v>2020</v>
      </c>
      <c r="C162" s="16">
        <v>3</v>
      </c>
      <c r="D162" s="16" t="s">
        <v>17</v>
      </c>
      <c r="E162" s="16">
        <v>209</v>
      </c>
      <c r="F162" s="16">
        <v>2</v>
      </c>
      <c r="G162" s="16">
        <v>9</v>
      </c>
      <c r="H162" s="16">
        <v>100</v>
      </c>
      <c r="I162" s="16" t="s">
        <v>17</v>
      </c>
      <c r="J162" s="16" t="s">
        <v>27</v>
      </c>
      <c r="K162" s="16">
        <v>150</v>
      </c>
      <c r="L162" s="16">
        <f t="shared" si="65"/>
        <v>326.08695652173913</v>
      </c>
      <c r="M162" s="16">
        <f t="shared" si="66"/>
        <v>366.10671936758894</v>
      </c>
      <c r="N162" s="16" t="s">
        <v>14</v>
      </c>
      <c r="O162" s="16">
        <v>0</v>
      </c>
      <c r="P162" s="16">
        <v>0</v>
      </c>
      <c r="Q162" s="16">
        <v>0</v>
      </c>
      <c r="R162" s="16">
        <v>70.172599329999997</v>
      </c>
      <c r="S162" s="16">
        <v>4719.1073050000005</v>
      </c>
      <c r="T162" s="16">
        <f t="shared" si="67"/>
        <v>44.29</v>
      </c>
      <c r="U162" s="16">
        <f t="shared" si="68"/>
        <v>109.39</v>
      </c>
      <c r="V162" s="16">
        <f t="shared" si="69"/>
        <v>61.956521739130437</v>
      </c>
      <c r="W162" s="16">
        <f t="shared" si="70"/>
        <v>89.673913043478265</v>
      </c>
      <c r="X162" s="16">
        <f t="shared" si="71"/>
        <v>117.39130434782608</v>
      </c>
      <c r="Y162" s="16">
        <f t="shared" si="72"/>
        <v>31.485177865612645</v>
      </c>
      <c r="Z162" s="16">
        <f t="shared" si="73"/>
        <v>45.763339920948617</v>
      </c>
      <c r="AA162" s="16">
        <f t="shared" si="74"/>
        <v>60.041501976284586</v>
      </c>
      <c r="AB162">
        <f t="shared" si="75"/>
        <v>0</v>
      </c>
      <c r="AC162">
        <f t="shared" si="76"/>
        <v>0</v>
      </c>
      <c r="AD162">
        <f t="shared" si="77"/>
        <v>140.87517786561264</v>
      </c>
      <c r="AE162">
        <f t="shared" si="78"/>
        <v>155.15333992094861</v>
      </c>
      <c r="AF162">
        <f t="shared" si="79"/>
        <v>169.43150197628458</v>
      </c>
      <c r="AG162">
        <f t="shared" si="80"/>
        <v>631.55339397</v>
      </c>
      <c r="AH162">
        <f t="shared" si="81"/>
        <v>842.07119195999996</v>
      </c>
      <c r="AI162">
        <f t="shared" si="82"/>
        <v>1052.58898995</v>
      </c>
      <c r="AJ162">
        <f t="shared" si="83"/>
        <v>1557.3054106500001</v>
      </c>
      <c r="AK162">
        <f t="shared" si="84"/>
        <v>2076.4072142</v>
      </c>
      <c r="AL162">
        <f t="shared" si="85"/>
        <v>2595.5090177500006</v>
      </c>
      <c r="AM162">
        <f t="shared" si="86"/>
        <v>1416.4302327843875</v>
      </c>
      <c r="AN162">
        <f t="shared" si="87"/>
        <v>1402.1520707290515</v>
      </c>
      <c r="AO162">
        <f t="shared" si="88"/>
        <v>1387.8739086737155</v>
      </c>
      <c r="AP162">
        <f t="shared" si="89"/>
        <v>1935.5320363343874</v>
      </c>
      <c r="AQ162">
        <f t="shared" si="90"/>
        <v>1921.2538742790514</v>
      </c>
      <c r="AR162">
        <f t="shared" si="91"/>
        <v>1906.9757122237154</v>
      </c>
      <c r="AS162">
        <f t="shared" si="92"/>
        <v>2454.6338398843877</v>
      </c>
      <c r="AT162">
        <f t="shared" si="93"/>
        <v>2440.3556778290522</v>
      </c>
      <c r="AU162">
        <f t="shared" si="94"/>
        <v>2426.0775157737162</v>
      </c>
      <c r="BF162" t="str">
        <f t="shared" si="95"/>
        <v>Kanawha 2020 3 Y 2 9 100 Y Non-Treated 0 0 0 70.17259933 4719.107305 1416.43023278439 1402.15207072905 1387.87390867372 1935.53203633439 1921.25387427905 1906.97571222372 2454.63383988439 2440.35567782905 2426.07751577372</v>
      </c>
    </row>
    <row r="163" spans="1:58" x14ac:dyDescent="0.35">
      <c r="A163" s="16" t="s">
        <v>18</v>
      </c>
      <c r="B163" s="16">
        <v>2020</v>
      </c>
      <c r="C163" s="16">
        <v>3</v>
      </c>
      <c r="D163" s="16" t="s">
        <v>17</v>
      </c>
      <c r="E163" s="16">
        <v>210</v>
      </c>
      <c r="F163" s="16">
        <v>2</v>
      </c>
      <c r="G163" s="16">
        <v>3</v>
      </c>
      <c r="H163" s="16">
        <v>100</v>
      </c>
      <c r="I163" s="16" t="s">
        <v>15</v>
      </c>
      <c r="J163" s="16" t="s">
        <v>30</v>
      </c>
      <c r="K163" s="16" t="s">
        <v>14</v>
      </c>
      <c r="L163" s="16" t="str">
        <f t="shared" si="65"/>
        <v>.</v>
      </c>
      <c r="M163" s="16" t="str">
        <f t="shared" si="66"/>
        <v>.</v>
      </c>
      <c r="N163" s="16" t="s">
        <v>16</v>
      </c>
      <c r="O163" s="16">
        <v>0</v>
      </c>
      <c r="P163" s="16">
        <v>0</v>
      </c>
      <c r="Q163" s="16">
        <v>0</v>
      </c>
      <c r="R163" s="16">
        <v>75.735127879999993</v>
      </c>
      <c r="S163" s="16">
        <v>5093.1873500000002</v>
      </c>
      <c r="T163" s="16">
        <f t="shared" si="67"/>
        <v>44.29</v>
      </c>
      <c r="U163" s="16">
        <f t="shared" si="68"/>
        <v>109.39</v>
      </c>
      <c r="V163" s="16">
        <f t="shared" si="69"/>
        <v>0</v>
      </c>
      <c r="W163" s="16">
        <f t="shared" si="70"/>
        <v>0</v>
      </c>
      <c r="X163" s="16">
        <f t="shared" si="71"/>
        <v>0</v>
      </c>
      <c r="Y163" s="16">
        <f t="shared" si="72"/>
        <v>0</v>
      </c>
      <c r="Z163" s="16">
        <f t="shared" si="73"/>
        <v>0</v>
      </c>
      <c r="AA163" s="16">
        <f t="shared" si="74"/>
        <v>0</v>
      </c>
      <c r="AB163">
        <f t="shared" si="75"/>
        <v>0</v>
      </c>
      <c r="AC163">
        <f t="shared" si="76"/>
        <v>0</v>
      </c>
      <c r="AD163">
        <f t="shared" si="77"/>
        <v>109.39</v>
      </c>
      <c r="AE163">
        <f t="shared" si="78"/>
        <v>109.39</v>
      </c>
      <c r="AF163">
        <f t="shared" si="79"/>
        <v>109.39</v>
      </c>
      <c r="AG163">
        <f t="shared" si="80"/>
        <v>681.61615091999988</v>
      </c>
      <c r="AH163">
        <f t="shared" si="81"/>
        <v>908.82153455999992</v>
      </c>
      <c r="AI163">
        <f t="shared" si="82"/>
        <v>1136.0269182</v>
      </c>
      <c r="AJ163">
        <f t="shared" si="83"/>
        <v>1680.7518255000002</v>
      </c>
      <c r="AK163">
        <f t="shared" si="84"/>
        <v>2241.002434</v>
      </c>
      <c r="AL163">
        <f t="shared" si="85"/>
        <v>2801.2530425000004</v>
      </c>
      <c r="AM163">
        <f t="shared" si="86"/>
        <v>1571.3618255000001</v>
      </c>
      <c r="AN163">
        <f t="shared" si="87"/>
        <v>1571.3618255000001</v>
      </c>
      <c r="AO163">
        <f t="shared" si="88"/>
        <v>1571.3618255000001</v>
      </c>
      <c r="AP163">
        <f t="shared" si="89"/>
        <v>2131.6124340000001</v>
      </c>
      <c r="AQ163">
        <f t="shared" si="90"/>
        <v>2131.6124340000001</v>
      </c>
      <c r="AR163">
        <f t="shared" si="91"/>
        <v>2131.6124340000001</v>
      </c>
      <c r="AS163">
        <f t="shared" si="92"/>
        <v>2691.8630425000006</v>
      </c>
      <c r="AT163">
        <f t="shared" si="93"/>
        <v>2691.8630425000006</v>
      </c>
      <c r="AU163">
        <f t="shared" si="94"/>
        <v>2691.8630425000006</v>
      </c>
      <c r="BF163" t="str">
        <f t="shared" si="95"/>
        <v>Kanawha 2020 3 Y 2 3 100 N  Endura_Sporecaster 0 0 0 75.73512788 5093.18735 1571.3618255 1571.3618255 1571.3618255 2131.612434 2131.612434 2131.612434 2691.8630425 2691.8630425 2691.8630425</v>
      </c>
    </row>
    <row r="164" spans="1:58" x14ac:dyDescent="0.35">
      <c r="A164" s="16" t="s">
        <v>18</v>
      </c>
      <c r="B164" s="16">
        <v>2020</v>
      </c>
      <c r="C164" s="16">
        <v>3</v>
      </c>
      <c r="D164" s="16" t="s">
        <v>17</v>
      </c>
      <c r="E164" s="16">
        <v>211</v>
      </c>
      <c r="F164" s="16">
        <v>2</v>
      </c>
      <c r="G164" s="16">
        <v>16</v>
      </c>
      <c r="H164" s="16">
        <v>160</v>
      </c>
      <c r="I164" s="16" t="s">
        <v>17</v>
      </c>
      <c r="J164" s="16" t="s">
        <v>28</v>
      </c>
      <c r="K164" s="16">
        <v>150</v>
      </c>
      <c r="L164" s="16">
        <f t="shared" si="65"/>
        <v>326.08695652173913</v>
      </c>
      <c r="M164" s="16">
        <f t="shared" si="66"/>
        <v>366.10671936758894</v>
      </c>
      <c r="N164" s="16" t="s">
        <v>14</v>
      </c>
      <c r="O164" s="16">
        <v>0</v>
      </c>
      <c r="P164" s="16">
        <v>0</v>
      </c>
      <c r="Q164" s="16">
        <v>0</v>
      </c>
      <c r="R164" s="16">
        <v>69.543408869999993</v>
      </c>
      <c r="S164" s="16">
        <v>4676.7942460000004</v>
      </c>
      <c r="T164" s="16">
        <f t="shared" si="67"/>
        <v>70.86</v>
      </c>
      <c r="U164" s="16">
        <f t="shared" si="68"/>
        <v>175.02</v>
      </c>
      <c r="V164" s="16">
        <f t="shared" si="69"/>
        <v>61.956521739130437</v>
      </c>
      <c r="W164" s="16">
        <f t="shared" si="70"/>
        <v>89.673913043478265</v>
      </c>
      <c r="X164" s="16">
        <f t="shared" si="71"/>
        <v>117.39130434782608</v>
      </c>
      <c r="Y164" s="16">
        <f t="shared" si="72"/>
        <v>31.485177865612645</v>
      </c>
      <c r="Z164" s="16">
        <f t="shared" si="73"/>
        <v>45.763339920948617</v>
      </c>
      <c r="AA164" s="16">
        <f t="shared" si="74"/>
        <v>60.041501976284586</v>
      </c>
      <c r="AB164">
        <f t="shared" si="75"/>
        <v>17.875</v>
      </c>
      <c r="AC164">
        <f t="shared" si="76"/>
        <v>44.15</v>
      </c>
      <c r="AD164">
        <f t="shared" si="77"/>
        <v>250.65517786561267</v>
      </c>
      <c r="AE164">
        <f t="shared" si="78"/>
        <v>264.93333992094864</v>
      </c>
      <c r="AF164">
        <f t="shared" si="79"/>
        <v>279.21150197628458</v>
      </c>
      <c r="AG164">
        <f t="shared" si="80"/>
        <v>625.89067982999995</v>
      </c>
      <c r="AH164">
        <f t="shared" si="81"/>
        <v>834.52090643999986</v>
      </c>
      <c r="AI164">
        <f t="shared" si="82"/>
        <v>1043.15113305</v>
      </c>
      <c r="AJ164">
        <f t="shared" si="83"/>
        <v>1543.3421011800001</v>
      </c>
      <c r="AK164">
        <f t="shared" si="84"/>
        <v>2057.7894682400001</v>
      </c>
      <c r="AL164">
        <f t="shared" si="85"/>
        <v>2572.2368353000006</v>
      </c>
      <c r="AM164">
        <f t="shared" si="86"/>
        <v>1292.6869233143875</v>
      </c>
      <c r="AN164">
        <f t="shared" si="87"/>
        <v>1278.4087612590515</v>
      </c>
      <c r="AO164">
        <f t="shared" si="88"/>
        <v>1264.1305992037155</v>
      </c>
      <c r="AP164">
        <f t="shared" si="89"/>
        <v>1807.1342903743875</v>
      </c>
      <c r="AQ164">
        <f t="shared" si="90"/>
        <v>1792.8561283190515</v>
      </c>
      <c r="AR164">
        <f t="shared" si="91"/>
        <v>1778.5779662637156</v>
      </c>
      <c r="AS164">
        <f t="shared" si="92"/>
        <v>2321.581657434388</v>
      </c>
      <c r="AT164">
        <f t="shared" si="93"/>
        <v>2307.303495379052</v>
      </c>
      <c r="AU164">
        <f t="shared" si="94"/>
        <v>2293.025333323716</v>
      </c>
      <c r="BF164" t="str">
        <f t="shared" si="95"/>
        <v>Kanawha 2020 3 Y 2 16 160 Y Cobra_V5 0 0 0 69.54340887 4676.794246 1292.68692331439 1278.40876125905 1264.13059920372 1807.13429037439 1792.85612831905 1778.57796626372 2321.58165743439 2307.30349537905 2293.02533332372</v>
      </c>
    </row>
    <row r="165" spans="1:58" x14ac:dyDescent="0.35">
      <c r="A165" s="16" t="s">
        <v>18</v>
      </c>
      <c r="B165" s="16">
        <v>2020</v>
      </c>
      <c r="C165" s="16">
        <v>3</v>
      </c>
      <c r="D165" s="16" t="s">
        <v>17</v>
      </c>
      <c r="E165" s="16">
        <v>212</v>
      </c>
      <c r="F165" s="16">
        <v>2</v>
      </c>
      <c r="G165" s="16">
        <v>11</v>
      </c>
      <c r="H165" s="16">
        <v>100</v>
      </c>
      <c r="I165" s="16" t="s">
        <v>17</v>
      </c>
      <c r="J165" s="16" t="s">
        <v>30</v>
      </c>
      <c r="K165" s="16">
        <v>150</v>
      </c>
      <c r="L165" s="16">
        <f t="shared" si="65"/>
        <v>326.08695652173913</v>
      </c>
      <c r="M165" s="16">
        <f t="shared" si="66"/>
        <v>366.10671936758894</v>
      </c>
      <c r="N165" s="16" t="s">
        <v>16</v>
      </c>
      <c r="O165" s="16">
        <v>0</v>
      </c>
      <c r="P165" s="16">
        <v>0</v>
      </c>
      <c r="Q165" s="16">
        <v>0</v>
      </c>
      <c r="R165" s="16">
        <v>67.921546329999998</v>
      </c>
      <c r="S165" s="16">
        <v>4567.7239900000004</v>
      </c>
      <c r="T165" s="16">
        <f t="shared" si="67"/>
        <v>44.29</v>
      </c>
      <c r="U165" s="16">
        <f t="shared" si="68"/>
        <v>109.39</v>
      </c>
      <c r="V165" s="16">
        <f t="shared" si="69"/>
        <v>61.956521739130437</v>
      </c>
      <c r="W165" s="16">
        <f t="shared" si="70"/>
        <v>89.673913043478265</v>
      </c>
      <c r="X165" s="16">
        <f t="shared" si="71"/>
        <v>117.39130434782608</v>
      </c>
      <c r="Y165" s="16">
        <f t="shared" si="72"/>
        <v>31.485177865612645</v>
      </c>
      <c r="Z165" s="16">
        <f t="shared" si="73"/>
        <v>45.763339920948617</v>
      </c>
      <c r="AA165" s="16">
        <f t="shared" si="74"/>
        <v>60.041501976284586</v>
      </c>
      <c r="AB165">
        <f t="shared" si="75"/>
        <v>0</v>
      </c>
      <c r="AC165">
        <f t="shared" si="76"/>
        <v>0</v>
      </c>
      <c r="AD165">
        <f t="shared" si="77"/>
        <v>140.87517786561264</v>
      </c>
      <c r="AE165">
        <f t="shared" si="78"/>
        <v>155.15333992094861</v>
      </c>
      <c r="AF165">
        <f t="shared" si="79"/>
        <v>169.43150197628458</v>
      </c>
      <c r="AG165">
        <f t="shared" si="80"/>
        <v>611.29391696999994</v>
      </c>
      <c r="AH165">
        <f t="shared" si="81"/>
        <v>815.05855595999992</v>
      </c>
      <c r="AI165">
        <f t="shared" si="82"/>
        <v>1018.82319495</v>
      </c>
      <c r="AJ165">
        <f t="shared" si="83"/>
        <v>1507.3489167000002</v>
      </c>
      <c r="AK165">
        <f t="shared" si="84"/>
        <v>2009.7985556000001</v>
      </c>
      <c r="AL165">
        <f t="shared" si="85"/>
        <v>2512.2481945000004</v>
      </c>
      <c r="AM165">
        <f t="shared" si="86"/>
        <v>1366.4737388343876</v>
      </c>
      <c r="AN165">
        <f t="shared" si="87"/>
        <v>1352.1955767790516</v>
      </c>
      <c r="AO165">
        <f t="shared" si="88"/>
        <v>1337.9174147237156</v>
      </c>
      <c r="AP165">
        <f t="shared" si="89"/>
        <v>1868.9233777343875</v>
      </c>
      <c r="AQ165">
        <f t="shared" si="90"/>
        <v>1854.6452156790515</v>
      </c>
      <c r="AR165">
        <f t="shared" si="91"/>
        <v>1840.3670536237155</v>
      </c>
      <c r="AS165">
        <f t="shared" si="92"/>
        <v>2371.3730166343876</v>
      </c>
      <c r="AT165">
        <f t="shared" si="93"/>
        <v>2357.0948545790516</v>
      </c>
      <c r="AU165">
        <f t="shared" si="94"/>
        <v>2342.816692523716</v>
      </c>
      <c r="BF165" t="str">
        <f t="shared" si="95"/>
        <v>Kanawha 2020 3 Y 2 11 100 Y Endura_Sporecaster 0 0 0 67.92154633 4567.72399 1366.47373883439 1352.19557677905 1337.91741472372 1868.92337773439 1854.64521567905 1840.36705362372 2371.37301663439 2357.09485457905 2342.81669252372</v>
      </c>
    </row>
    <row r="166" spans="1:58" x14ac:dyDescent="0.35">
      <c r="A166" s="16" t="s">
        <v>18</v>
      </c>
      <c r="B166" s="16">
        <v>2020</v>
      </c>
      <c r="C166" s="16">
        <v>3</v>
      </c>
      <c r="D166" s="16" t="s">
        <v>17</v>
      </c>
      <c r="E166" s="16">
        <v>213</v>
      </c>
      <c r="F166" s="16">
        <v>2</v>
      </c>
      <c r="G166" s="16">
        <v>12</v>
      </c>
      <c r="H166" s="16">
        <v>100</v>
      </c>
      <c r="I166" s="16" t="s">
        <v>17</v>
      </c>
      <c r="J166" s="16" t="s">
        <v>28</v>
      </c>
      <c r="K166" s="16">
        <v>150</v>
      </c>
      <c r="L166" s="16">
        <f t="shared" si="65"/>
        <v>326.08695652173913</v>
      </c>
      <c r="M166" s="16">
        <f t="shared" si="66"/>
        <v>366.10671936758894</v>
      </c>
      <c r="N166" s="16" t="s">
        <v>14</v>
      </c>
      <c r="O166" s="16">
        <v>2.1739130430000002</v>
      </c>
      <c r="P166" s="16">
        <v>3</v>
      </c>
      <c r="Q166" s="16">
        <v>2.17</v>
      </c>
      <c r="R166" s="16">
        <v>73.06034837</v>
      </c>
      <c r="S166" s="16">
        <v>4913.3084280000003</v>
      </c>
      <c r="T166" s="16">
        <f t="shared" si="67"/>
        <v>44.29</v>
      </c>
      <c r="U166" s="16">
        <f t="shared" si="68"/>
        <v>109.39</v>
      </c>
      <c r="V166" s="16">
        <f t="shared" si="69"/>
        <v>61.956521739130437</v>
      </c>
      <c r="W166" s="16">
        <f t="shared" si="70"/>
        <v>89.673913043478265</v>
      </c>
      <c r="X166" s="16">
        <f t="shared" si="71"/>
        <v>117.39130434782608</v>
      </c>
      <c r="Y166" s="16">
        <f t="shared" si="72"/>
        <v>31.485177865612645</v>
      </c>
      <c r="Z166" s="16">
        <f t="shared" si="73"/>
        <v>45.763339920948617</v>
      </c>
      <c r="AA166" s="16">
        <f t="shared" si="74"/>
        <v>60.041501976284586</v>
      </c>
      <c r="AB166">
        <f t="shared" si="75"/>
        <v>17.875</v>
      </c>
      <c r="AC166">
        <f t="shared" si="76"/>
        <v>44.15</v>
      </c>
      <c r="AD166">
        <f t="shared" si="77"/>
        <v>185.02517786561265</v>
      </c>
      <c r="AE166">
        <f t="shared" si="78"/>
        <v>199.30333992094862</v>
      </c>
      <c r="AF166">
        <f t="shared" si="79"/>
        <v>213.58150197628458</v>
      </c>
      <c r="AG166">
        <f t="shared" si="80"/>
        <v>657.54313533000004</v>
      </c>
      <c r="AH166">
        <f t="shared" si="81"/>
        <v>876.72418044000005</v>
      </c>
      <c r="AI166">
        <f t="shared" si="82"/>
        <v>1095.9052255500001</v>
      </c>
      <c r="AJ166">
        <f t="shared" si="83"/>
        <v>1621.3917812400002</v>
      </c>
      <c r="AK166">
        <f t="shared" si="84"/>
        <v>2161.8557083200003</v>
      </c>
      <c r="AL166">
        <f t="shared" si="85"/>
        <v>2702.3196354000002</v>
      </c>
      <c r="AM166">
        <f t="shared" si="86"/>
        <v>1436.3666033743875</v>
      </c>
      <c r="AN166">
        <f t="shared" si="87"/>
        <v>1422.0884413190515</v>
      </c>
      <c r="AO166">
        <f t="shared" si="88"/>
        <v>1407.8102792637155</v>
      </c>
      <c r="AP166">
        <f t="shared" si="89"/>
        <v>1976.8305304543876</v>
      </c>
      <c r="AQ166">
        <f t="shared" si="90"/>
        <v>1962.5523683990516</v>
      </c>
      <c r="AR166">
        <f t="shared" si="91"/>
        <v>1948.2742063437158</v>
      </c>
      <c r="AS166">
        <f t="shared" si="92"/>
        <v>2517.2944575343877</v>
      </c>
      <c r="AT166">
        <f t="shared" si="93"/>
        <v>2503.0162954790517</v>
      </c>
      <c r="AU166">
        <f t="shared" si="94"/>
        <v>2488.7381334237157</v>
      </c>
      <c r="BF166" t="str">
        <f t="shared" si="95"/>
        <v>Kanawha 2020 3 Y 2 12 100 Y Cobra_V5 2.173913043 3 2.17 73.06034837 4913.308428 1436.36660337439 1422.08844131905 1407.81027926372 1976.83053045439 1962.55236839905 1948.27420634372 2517.29445753439 2503.01629547905 2488.73813342372</v>
      </c>
    </row>
    <row r="167" spans="1:58" x14ac:dyDescent="0.35">
      <c r="A167" s="16" t="s">
        <v>18</v>
      </c>
      <c r="B167" s="16">
        <v>2020</v>
      </c>
      <c r="C167" s="16">
        <v>3</v>
      </c>
      <c r="D167" s="16" t="s">
        <v>17</v>
      </c>
      <c r="E167" s="16">
        <v>214</v>
      </c>
      <c r="F167" s="16">
        <v>2</v>
      </c>
      <c r="G167" s="16">
        <v>1</v>
      </c>
      <c r="H167" s="16">
        <v>100</v>
      </c>
      <c r="I167" s="16" t="s">
        <v>15</v>
      </c>
      <c r="J167" s="16" t="s">
        <v>27</v>
      </c>
      <c r="K167" s="16" t="s">
        <v>14</v>
      </c>
      <c r="L167" s="16" t="str">
        <f t="shared" si="65"/>
        <v>.</v>
      </c>
      <c r="M167" s="16" t="str">
        <f t="shared" si="66"/>
        <v>.</v>
      </c>
      <c r="N167" s="16" t="s">
        <v>14</v>
      </c>
      <c r="O167" s="16">
        <v>0</v>
      </c>
      <c r="P167" s="16">
        <v>0</v>
      </c>
      <c r="Q167" s="16">
        <v>0</v>
      </c>
      <c r="R167" s="16">
        <v>71.794404650000004</v>
      </c>
      <c r="S167" s="16">
        <v>4828.1737130000001</v>
      </c>
      <c r="T167" s="16">
        <f t="shared" si="67"/>
        <v>44.29</v>
      </c>
      <c r="U167" s="16">
        <f t="shared" si="68"/>
        <v>109.39</v>
      </c>
      <c r="V167" s="16">
        <f t="shared" si="69"/>
        <v>0</v>
      </c>
      <c r="W167" s="16">
        <f t="shared" si="70"/>
        <v>0</v>
      </c>
      <c r="X167" s="16">
        <f t="shared" si="71"/>
        <v>0</v>
      </c>
      <c r="Y167" s="16">
        <f t="shared" si="72"/>
        <v>0</v>
      </c>
      <c r="Z167" s="16">
        <f t="shared" si="73"/>
        <v>0</v>
      </c>
      <c r="AA167" s="16">
        <f t="shared" si="74"/>
        <v>0</v>
      </c>
      <c r="AB167">
        <f t="shared" si="75"/>
        <v>0</v>
      </c>
      <c r="AC167">
        <f t="shared" si="76"/>
        <v>0</v>
      </c>
      <c r="AD167">
        <f t="shared" si="77"/>
        <v>109.39</v>
      </c>
      <c r="AE167">
        <f t="shared" si="78"/>
        <v>109.39</v>
      </c>
      <c r="AF167">
        <f t="shared" si="79"/>
        <v>109.39</v>
      </c>
      <c r="AG167">
        <f t="shared" si="80"/>
        <v>646.14964185000008</v>
      </c>
      <c r="AH167">
        <f t="shared" si="81"/>
        <v>861.53285580000011</v>
      </c>
      <c r="AI167">
        <f t="shared" si="82"/>
        <v>1076.9160697500001</v>
      </c>
      <c r="AJ167">
        <f t="shared" si="83"/>
        <v>1593.2973252900001</v>
      </c>
      <c r="AK167">
        <f t="shared" si="84"/>
        <v>2124.39643372</v>
      </c>
      <c r="AL167">
        <f t="shared" si="85"/>
        <v>2655.4955421500003</v>
      </c>
      <c r="AM167">
        <f t="shared" si="86"/>
        <v>1483.90732529</v>
      </c>
      <c r="AN167">
        <f t="shared" si="87"/>
        <v>1483.90732529</v>
      </c>
      <c r="AO167">
        <f t="shared" si="88"/>
        <v>1483.90732529</v>
      </c>
      <c r="AP167">
        <f t="shared" si="89"/>
        <v>2015.0064337199999</v>
      </c>
      <c r="AQ167">
        <f t="shared" si="90"/>
        <v>2015.0064337199999</v>
      </c>
      <c r="AR167">
        <f t="shared" si="91"/>
        <v>2015.0064337199999</v>
      </c>
      <c r="AS167">
        <f t="shared" si="92"/>
        <v>2546.1055421500005</v>
      </c>
      <c r="AT167">
        <f t="shared" si="93"/>
        <v>2546.1055421500005</v>
      </c>
      <c r="AU167">
        <f t="shared" si="94"/>
        <v>2546.1055421500005</v>
      </c>
      <c r="BF167" t="str">
        <f t="shared" si="95"/>
        <v>Kanawha 2020 3 Y 2 1 100 N  Non-Treated 0 0 0 71.79440465 4828.173713 1483.90732529 1483.90732529 1483.90732529 2015.00643372 2015.00643372 2015.00643372 2546.10554215 2546.10554215 2546.10554215</v>
      </c>
    </row>
    <row r="168" spans="1:58" x14ac:dyDescent="0.35">
      <c r="A168" s="16" t="s">
        <v>18</v>
      </c>
      <c r="B168" s="16">
        <v>2020</v>
      </c>
      <c r="C168" s="16">
        <v>3</v>
      </c>
      <c r="D168" s="16" t="s">
        <v>17</v>
      </c>
      <c r="E168" s="16">
        <v>215</v>
      </c>
      <c r="F168" s="16">
        <v>2</v>
      </c>
      <c r="G168" s="16">
        <v>6</v>
      </c>
      <c r="H168" s="16">
        <v>160</v>
      </c>
      <c r="I168" s="16" t="s">
        <v>15</v>
      </c>
      <c r="J168" s="16" t="s">
        <v>29</v>
      </c>
      <c r="K168" s="16" t="s">
        <v>14</v>
      </c>
      <c r="L168" s="16" t="str">
        <f t="shared" si="65"/>
        <v>.</v>
      </c>
      <c r="M168" s="16" t="str">
        <f t="shared" si="66"/>
        <v>.</v>
      </c>
      <c r="N168" s="16" t="s">
        <v>14</v>
      </c>
      <c r="O168" s="16">
        <v>0</v>
      </c>
      <c r="P168" s="16">
        <v>0</v>
      </c>
      <c r="Q168" s="16">
        <v>0</v>
      </c>
      <c r="R168" s="16">
        <v>77.817071760000005</v>
      </c>
      <c r="S168" s="16">
        <v>5233.1980759999997</v>
      </c>
      <c r="T168" s="16">
        <f t="shared" si="67"/>
        <v>70.86</v>
      </c>
      <c r="U168" s="16">
        <f t="shared" si="68"/>
        <v>175.02</v>
      </c>
      <c r="V168" s="16">
        <f t="shared" si="69"/>
        <v>0</v>
      </c>
      <c r="W168" s="16">
        <f t="shared" si="70"/>
        <v>0</v>
      </c>
      <c r="X168" s="16">
        <f t="shared" si="71"/>
        <v>0</v>
      </c>
      <c r="Y168" s="16">
        <f t="shared" si="72"/>
        <v>0</v>
      </c>
      <c r="Z168" s="16">
        <f t="shared" si="73"/>
        <v>0</v>
      </c>
      <c r="AA168" s="16">
        <f t="shared" si="74"/>
        <v>0</v>
      </c>
      <c r="AB168">
        <f t="shared" si="75"/>
        <v>50.845999999999997</v>
      </c>
      <c r="AC168">
        <f t="shared" si="76"/>
        <v>125.59</v>
      </c>
      <c r="AD168">
        <f t="shared" si="77"/>
        <v>300.61</v>
      </c>
      <c r="AE168">
        <f t="shared" si="78"/>
        <v>300.61</v>
      </c>
      <c r="AF168">
        <f t="shared" si="79"/>
        <v>300.61</v>
      </c>
      <c r="AG168">
        <f t="shared" si="80"/>
        <v>700.35364584000001</v>
      </c>
      <c r="AH168">
        <f t="shared" si="81"/>
        <v>933.80486112000006</v>
      </c>
      <c r="AI168">
        <f t="shared" si="82"/>
        <v>1167.2560764</v>
      </c>
      <c r="AJ168">
        <f t="shared" si="83"/>
        <v>1726.9553650799999</v>
      </c>
      <c r="AK168">
        <f t="shared" si="84"/>
        <v>2302.6071534399998</v>
      </c>
      <c r="AL168">
        <f t="shared" si="85"/>
        <v>2878.2589418000002</v>
      </c>
      <c r="AM168">
        <f t="shared" si="86"/>
        <v>1426.3453650799997</v>
      </c>
      <c r="AN168">
        <f t="shared" si="87"/>
        <v>1426.3453650799997</v>
      </c>
      <c r="AO168">
        <f t="shared" si="88"/>
        <v>1426.3453650799997</v>
      </c>
      <c r="AP168">
        <f t="shared" si="89"/>
        <v>2001.9971534399997</v>
      </c>
      <c r="AQ168">
        <f t="shared" si="90"/>
        <v>2001.9971534399997</v>
      </c>
      <c r="AR168">
        <f t="shared" si="91"/>
        <v>2001.9971534399997</v>
      </c>
      <c r="AS168">
        <f t="shared" si="92"/>
        <v>2577.6489418000001</v>
      </c>
      <c r="AT168">
        <f t="shared" si="93"/>
        <v>2577.6489418000001</v>
      </c>
      <c r="AU168">
        <f t="shared" si="94"/>
        <v>2577.6489418000001</v>
      </c>
      <c r="BF168" t="str">
        <f t="shared" si="95"/>
        <v>Kanawha 2020 3 Y 2 6 160 N  Endura_R3 0 0 0 77.81707176 5233.198076 1426.34536508 1426.34536508 1426.34536508 2001.99715344 2001.99715344 2001.99715344 2577.6489418 2577.6489418 2577.6489418</v>
      </c>
    </row>
    <row r="169" spans="1:58" x14ac:dyDescent="0.35">
      <c r="A169" s="16" t="s">
        <v>18</v>
      </c>
      <c r="B169" s="16">
        <v>2020</v>
      </c>
      <c r="C169" s="16">
        <v>3</v>
      </c>
      <c r="D169" s="16" t="s">
        <v>17</v>
      </c>
      <c r="E169" s="16">
        <v>216</v>
      </c>
      <c r="F169" s="16">
        <v>2</v>
      </c>
      <c r="G169" s="16">
        <v>5</v>
      </c>
      <c r="H169" s="16">
        <v>160</v>
      </c>
      <c r="I169" s="16" t="s">
        <v>15</v>
      </c>
      <c r="J169" s="16" t="s">
        <v>27</v>
      </c>
      <c r="K169" s="16" t="s">
        <v>14</v>
      </c>
      <c r="L169" s="16" t="str">
        <f t="shared" si="65"/>
        <v>.</v>
      </c>
      <c r="M169" s="16" t="str">
        <f t="shared" si="66"/>
        <v>.</v>
      </c>
      <c r="N169" s="16" t="s">
        <v>14</v>
      </c>
      <c r="O169" s="16">
        <v>0</v>
      </c>
      <c r="P169" s="16">
        <v>0</v>
      </c>
      <c r="Q169" s="16">
        <v>0</v>
      </c>
      <c r="R169" s="16">
        <v>81.872228809999996</v>
      </c>
      <c r="S169" s="16">
        <v>5505.9073870000002</v>
      </c>
      <c r="T169" s="16">
        <f t="shared" si="67"/>
        <v>70.86</v>
      </c>
      <c r="U169" s="16">
        <f t="shared" si="68"/>
        <v>175.02</v>
      </c>
      <c r="V169" s="16">
        <f t="shared" si="69"/>
        <v>0</v>
      </c>
      <c r="W169" s="16">
        <f t="shared" si="70"/>
        <v>0</v>
      </c>
      <c r="X169" s="16">
        <f t="shared" si="71"/>
        <v>0</v>
      </c>
      <c r="Y169" s="16">
        <f t="shared" si="72"/>
        <v>0</v>
      </c>
      <c r="Z169" s="16">
        <f t="shared" si="73"/>
        <v>0</v>
      </c>
      <c r="AA169" s="16">
        <f t="shared" si="74"/>
        <v>0</v>
      </c>
      <c r="AB169">
        <f t="shared" si="75"/>
        <v>0</v>
      </c>
      <c r="AC169">
        <f t="shared" si="76"/>
        <v>0</v>
      </c>
      <c r="AD169">
        <f t="shared" si="77"/>
        <v>175.02</v>
      </c>
      <c r="AE169">
        <f t="shared" si="78"/>
        <v>175.02</v>
      </c>
      <c r="AF169">
        <f t="shared" si="79"/>
        <v>175.02</v>
      </c>
      <c r="AG169">
        <f t="shared" si="80"/>
        <v>736.85005928999999</v>
      </c>
      <c r="AH169">
        <f t="shared" si="81"/>
        <v>982.46674571999995</v>
      </c>
      <c r="AI169">
        <f t="shared" si="82"/>
        <v>1228.0834321499999</v>
      </c>
      <c r="AJ169">
        <f t="shared" si="83"/>
        <v>1816.9494377100002</v>
      </c>
      <c r="AK169">
        <f t="shared" si="84"/>
        <v>2422.59925028</v>
      </c>
      <c r="AL169">
        <f t="shared" si="85"/>
        <v>3028.2490628500004</v>
      </c>
      <c r="AM169">
        <f t="shared" si="86"/>
        <v>1641.9294377100002</v>
      </c>
      <c r="AN169">
        <f t="shared" si="87"/>
        <v>1641.9294377100002</v>
      </c>
      <c r="AO169">
        <f t="shared" si="88"/>
        <v>1641.9294377100002</v>
      </c>
      <c r="AP169">
        <f t="shared" si="89"/>
        <v>2247.57925028</v>
      </c>
      <c r="AQ169">
        <f t="shared" si="90"/>
        <v>2247.57925028</v>
      </c>
      <c r="AR169">
        <f t="shared" si="91"/>
        <v>2247.57925028</v>
      </c>
      <c r="AS169">
        <f t="shared" si="92"/>
        <v>2853.2290628500004</v>
      </c>
      <c r="AT169">
        <f t="shared" si="93"/>
        <v>2853.2290628500004</v>
      </c>
      <c r="AU169">
        <f t="shared" si="94"/>
        <v>2853.2290628500004</v>
      </c>
      <c r="BF169" t="str">
        <f t="shared" si="95"/>
        <v>Kanawha 2020 3 Y 2 5 160 N  Non-Treated 0 0 0 81.87222881 5505.907387 1641.92943771 1641.92943771 1641.92943771 2247.57925028 2247.57925028 2247.57925028 2853.22906285 2853.22906285 2853.22906285</v>
      </c>
    </row>
    <row r="170" spans="1:58" x14ac:dyDescent="0.35">
      <c r="A170" s="16" t="s">
        <v>19</v>
      </c>
      <c r="B170" s="16">
        <v>2020</v>
      </c>
      <c r="C170" s="16">
        <v>4</v>
      </c>
      <c r="D170" s="16" t="s">
        <v>17</v>
      </c>
      <c r="E170" s="16">
        <v>101</v>
      </c>
      <c r="F170" s="16">
        <v>1</v>
      </c>
      <c r="G170" s="16">
        <v>1</v>
      </c>
      <c r="H170" s="16">
        <v>100</v>
      </c>
      <c r="I170" s="16" t="s">
        <v>15</v>
      </c>
      <c r="J170" s="16" t="s">
        <v>27</v>
      </c>
      <c r="K170" s="16" t="s">
        <v>14</v>
      </c>
      <c r="L170" s="16" t="str">
        <f t="shared" si="65"/>
        <v>.</v>
      </c>
      <c r="M170" s="16" t="str">
        <f t="shared" si="66"/>
        <v>.</v>
      </c>
      <c r="N170" s="16" t="s">
        <v>14</v>
      </c>
      <c r="O170" s="16">
        <v>3.3333333330000001</v>
      </c>
      <c r="P170" s="16">
        <v>3</v>
      </c>
      <c r="Q170" s="16">
        <v>3.3333333330000001</v>
      </c>
      <c r="R170" s="16">
        <v>62.136995599999999</v>
      </c>
      <c r="S170" s="16">
        <v>4178.7129539999996</v>
      </c>
      <c r="T170" s="16">
        <f t="shared" si="67"/>
        <v>44.29</v>
      </c>
      <c r="U170" s="16">
        <f t="shared" si="68"/>
        <v>109.39</v>
      </c>
      <c r="V170" s="16">
        <f t="shared" si="69"/>
        <v>0</v>
      </c>
      <c r="W170" s="16">
        <f t="shared" si="70"/>
        <v>0</v>
      </c>
      <c r="X170" s="16">
        <f t="shared" si="71"/>
        <v>0</v>
      </c>
      <c r="Y170" s="16">
        <f t="shared" si="72"/>
        <v>0</v>
      </c>
      <c r="Z170" s="16">
        <f t="shared" si="73"/>
        <v>0</v>
      </c>
      <c r="AA170" s="16">
        <f t="shared" si="74"/>
        <v>0</v>
      </c>
      <c r="AB170">
        <f t="shared" si="75"/>
        <v>0</v>
      </c>
      <c r="AC170">
        <f t="shared" si="76"/>
        <v>0</v>
      </c>
      <c r="AD170">
        <f t="shared" si="77"/>
        <v>109.39</v>
      </c>
      <c r="AE170">
        <f t="shared" si="78"/>
        <v>109.39</v>
      </c>
      <c r="AF170">
        <f t="shared" si="79"/>
        <v>109.39</v>
      </c>
      <c r="AG170">
        <f t="shared" si="80"/>
        <v>559.23296040000002</v>
      </c>
      <c r="AH170">
        <f t="shared" si="81"/>
        <v>745.64394719999996</v>
      </c>
      <c r="AI170">
        <f t="shared" si="82"/>
        <v>932.054934</v>
      </c>
      <c r="AJ170">
        <f t="shared" si="83"/>
        <v>1378.9752748199999</v>
      </c>
      <c r="AK170">
        <f t="shared" si="84"/>
        <v>1838.6336997599999</v>
      </c>
      <c r="AL170">
        <f t="shared" si="85"/>
        <v>2298.2921246999999</v>
      </c>
      <c r="AM170">
        <f t="shared" si="86"/>
        <v>1269.5852748199998</v>
      </c>
      <c r="AN170">
        <f t="shared" si="87"/>
        <v>1269.5852748199998</v>
      </c>
      <c r="AO170">
        <f t="shared" si="88"/>
        <v>1269.5852748199998</v>
      </c>
      <c r="AP170">
        <f t="shared" si="89"/>
        <v>1729.2436997599998</v>
      </c>
      <c r="AQ170">
        <f t="shared" si="90"/>
        <v>1729.2436997599998</v>
      </c>
      <c r="AR170">
        <f t="shared" si="91"/>
        <v>1729.2436997599998</v>
      </c>
      <c r="AS170">
        <f t="shared" si="92"/>
        <v>2188.9021247000001</v>
      </c>
      <c r="AT170">
        <f t="shared" si="93"/>
        <v>2188.9021247000001</v>
      </c>
      <c r="AU170">
        <f t="shared" si="94"/>
        <v>2188.9021247000001</v>
      </c>
      <c r="BF170" t="str">
        <f t="shared" si="95"/>
        <v>Larchwood 2020 4 Y 1 1 100 N  Non-Treated 3.333333333 3 3.333333333 62.1369956 4178.712954 1269.58527482 1269.58527482 1269.58527482 1729.24369976 1729.24369976 1729.24369976 2188.9021247 2188.9021247 2188.9021247</v>
      </c>
    </row>
    <row r="171" spans="1:58" x14ac:dyDescent="0.35">
      <c r="A171" s="16" t="s">
        <v>19</v>
      </c>
      <c r="B171" s="16">
        <v>2020</v>
      </c>
      <c r="C171" s="16">
        <v>4</v>
      </c>
      <c r="D171" s="16" t="s">
        <v>17</v>
      </c>
      <c r="E171" s="16">
        <v>102</v>
      </c>
      <c r="F171" s="16">
        <v>1</v>
      </c>
      <c r="G171" s="16">
        <v>2</v>
      </c>
      <c r="H171" s="16">
        <v>100</v>
      </c>
      <c r="I171" s="16" t="s">
        <v>15</v>
      </c>
      <c r="J171" s="16" t="s">
        <v>29</v>
      </c>
      <c r="K171" s="16" t="s">
        <v>14</v>
      </c>
      <c r="L171" s="16" t="str">
        <f t="shared" si="65"/>
        <v>.</v>
      </c>
      <c r="M171" s="16" t="str">
        <f t="shared" si="66"/>
        <v>.</v>
      </c>
      <c r="N171" s="16" t="s">
        <v>14</v>
      </c>
      <c r="O171" s="16">
        <v>10</v>
      </c>
      <c r="P171" s="16">
        <v>3</v>
      </c>
      <c r="Q171" s="16">
        <v>10</v>
      </c>
      <c r="R171" s="16">
        <v>59.534645599999998</v>
      </c>
      <c r="S171" s="16">
        <v>4003.704917</v>
      </c>
      <c r="T171" s="16">
        <f t="shared" si="67"/>
        <v>44.29</v>
      </c>
      <c r="U171" s="16">
        <f t="shared" si="68"/>
        <v>109.39</v>
      </c>
      <c r="V171" s="16">
        <f t="shared" si="69"/>
        <v>0</v>
      </c>
      <c r="W171" s="16">
        <f t="shared" si="70"/>
        <v>0</v>
      </c>
      <c r="X171" s="16">
        <f t="shared" si="71"/>
        <v>0</v>
      </c>
      <c r="Y171" s="16">
        <f t="shared" si="72"/>
        <v>0</v>
      </c>
      <c r="Z171" s="16">
        <f t="shared" si="73"/>
        <v>0</v>
      </c>
      <c r="AA171" s="16">
        <f t="shared" si="74"/>
        <v>0</v>
      </c>
      <c r="AB171">
        <f t="shared" si="75"/>
        <v>50.845999999999997</v>
      </c>
      <c r="AC171">
        <f t="shared" si="76"/>
        <v>125.59</v>
      </c>
      <c r="AD171">
        <f t="shared" si="77"/>
        <v>234.98000000000002</v>
      </c>
      <c r="AE171">
        <f t="shared" si="78"/>
        <v>234.98000000000002</v>
      </c>
      <c r="AF171">
        <f t="shared" si="79"/>
        <v>234.98000000000002</v>
      </c>
      <c r="AG171">
        <f t="shared" si="80"/>
        <v>535.81181040000001</v>
      </c>
      <c r="AH171">
        <f t="shared" si="81"/>
        <v>714.41574719999994</v>
      </c>
      <c r="AI171">
        <f t="shared" si="82"/>
        <v>893.01968399999998</v>
      </c>
      <c r="AJ171">
        <f t="shared" si="83"/>
        <v>1321.2226226100001</v>
      </c>
      <c r="AK171">
        <f t="shared" si="84"/>
        <v>1761.63016348</v>
      </c>
      <c r="AL171">
        <f t="shared" si="85"/>
        <v>2202.0377043500002</v>
      </c>
      <c r="AM171">
        <f t="shared" si="86"/>
        <v>1086.2426226100001</v>
      </c>
      <c r="AN171">
        <f t="shared" si="87"/>
        <v>1086.2426226100001</v>
      </c>
      <c r="AO171">
        <f t="shared" si="88"/>
        <v>1086.2426226100001</v>
      </c>
      <c r="AP171">
        <f t="shared" si="89"/>
        <v>1526.6501634799999</v>
      </c>
      <c r="AQ171">
        <f t="shared" si="90"/>
        <v>1526.6501634799999</v>
      </c>
      <c r="AR171">
        <f t="shared" si="91"/>
        <v>1526.6501634799999</v>
      </c>
      <c r="AS171">
        <f t="shared" si="92"/>
        <v>1967.0577043500002</v>
      </c>
      <c r="AT171">
        <f t="shared" si="93"/>
        <v>1967.0577043500002</v>
      </c>
      <c r="AU171">
        <f t="shared" si="94"/>
        <v>1967.0577043500002</v>
      </c>
      <c r="BF171" t="str">
        <f t="shared" si="95"/>
        <v>Larchwood 2020 4 Y 1 2 100 N  Endura_R3 10 3 10 59.5346456 4003.704917 1086.24262261 1086.24262261 1086.24262261 1526.65016348 1526.65016348 1526.65016348 1967.05770435 1967.05770435 1967.05770435</v>
      </c>
    </row>
    <row r="172" spans="1:58" x14ac:dyDescent="0.35">
      <c r="A172" s="16" t="s">
        <v>19</v>
      </c>
      <c r="B172" s="16">
        <v>2020</v>
      </c>
      <c r="C172" s="16">
        <v>4</v>
      </c>
      <c r="D172" s="16" t="s">
        <v>17</v>
      </c>
      <c r="E172" s="16">
        <v>103</v>
      </c>
      <c r="F172" s="16">
        <v>1</v>
      </c>
      <c r="G172" s="16">
        <v>3</v>
      </c>
      <c r="H172" s="16">
        <v>100</v>
      </c>
      <c r="I172" s="16" t="s">
        <v>15</v>
      </c>
      <c r="J172" s="16" t="s">
        <v>30</v>
      </c>
      <c r="K172" s="16" t="s">
        <v>14</v>
      </c>
      <c r="L172" s="16" t="str">
        <f t="shared" si="65"/>
        <v>.</v>
      </c>
      <c r="M172" s="16" t="str">
        <f t="shared" si="66"/>
        <v>.</v>
      </c>
      <c r="N172" s="16" t="s">
        <v>16</v>
      </c>
      <c r="O172" s="16">
        <v>0</v>
      </c>
      <c r="P172" s="16">
        <v>0</v>
      </c>
      <c r="Q172" s="16">
        <v>0</v>
      </c>
      <c r="R172" s="16">
        <v>63.010729900000001</v>
      </c>
      <c r="S172" s="16">
        <v>4237.4715859999997</v>
      </c>
      <c r="T172" s="16">
        <f t="shared" si="67"/>
        <v>44.29</v>
      </c>
      <c r="U172" s="16">
        <f t="shared" si="68"/>
        <v>109.39</v>
      </c>
      <c r="V172" s="16">
        <f t="shared" si="69"/>
        <v>0</v>
      </c>
      <c r="W172" s="16">
        <f t="shared" si="70"/>
        <v>0</v>
      </c>
      <c r="X172" s="16">
        <f t="shared" si="71"/>
        <v>0</v>
      </c>
      <c r="Y172" s="16">
        <f t="shared" si="72"/>
        <v>0</v>
      </c>
      <c r="Z172" s="16">
        <f t="shared" si="73"/>
        <v>0</v>
      </c>
      <c r="AA172" s="16">
        <f t="shared" si="74"/>
        <v>0</v>
      </c>
      <c r="AB172">
        <f t="shared" si="75"/>
        <v>0</v>
      </c>
      <c r="AC172">
        <f t="shared" si="76"/>
        <v>0</v>
      </c>
      <c r="AD172">
        <f t="shared" si="77"/>
        <v>109.39</v>
      </c>
      <c r="AE172">
        <f t="shared" si="78"/>
        <v>109.39</v>
      </c>
      <c r="AF172">
        <f t="shared" si="79"/>
        <v>109.39</v>
      </c>
      <c r="AG172">
        <f t="shared" si="80"/>
        <v>567.09656910000001</v>
      </c>
      <c r="AH172">
        <f t="shared" si="81"/>
        <v>756.12875880000001</v>
      </c>
      <c r="AI172">
        <f t="shared" si="82"/>
        <v>945.16094850000002</v>
      </c>
      <c r="AJ172">
        <f t="shared" si="83"/>
        <v>1398.36562338</v>
      </c>
      <c r="AK172">
        <f t="shared" si="84"/>
        <v>1864.4874978399998</v>
      </c>
      <c r="AL172">
        <f t="shared" si="85"/>
        <v>2330.6093722999999</v>
      </c>
      <c r="AM172">
        <f t="shared" si="86"/>
        <v>1288.9756233799999</v>
      </c>
      <c r="AN172">
        <f t="shared" si="87"/>
        <v>1288.9756233799999</v>
      </c>
      <c r="AO172">
        <f t="shared" si="88"/>
        <v>1288.9756233799999</v>
      </c>
      <c r="AP172">
        <f t="shared" si="89"/>
        <v>1755.0974978399997</v>
      </c>
      <c r="AQ172">
        <f t="shared" si="90"/>
        <v>1755.0974978399997</v>
      </c>
      <c r="AR172">
        <f t="shared" si="91"/>
        <v>1755.0974978399997</v>
      </c>
      <c r="AS172">
        <f t="shared" si="92"/>
        <v>2221.2193723</v>
      </c>
      <c r="AT172">
        <f t="shared" si="93"/>
        <v>2221.2193723</v>
      </c>
      <c r="AU172">
        <f t="shared" si="94"/>
        <v>2221.2193723</v>
      </c>
      <c r="BF172" t="str">
        <f t="shared" si="95"/>
        <v>Larchwood 2020 4 Y 1 3 100 N  Endura_Sporecaster 0 0 0 63.0107299 4237.471586 1288.97562338 1288.97562338 1288.97562338 1755.09749784 1755.09749784 1755.09749784 2221.2193723 2221.2193723 2221.2193723</v>
      </c>
    </row>
    <row r="173" spans="1:58" x14ac:dyDescent="0.35">
      <c r="A173" s="16" t="s">
        <v>19</v>
      </c>
      <c r="B173" s="16">
        <v>2020</v>
      </c>
      <c r="C173" s="16">
        <v>4</v>
      </c>
      <c r="D173" s="16" t="s">
        <v>17</v>
      </c>
      <c r="E173" s="16">
        <v>104</v>
      </c>
      <c r="F173" s="16">
        <v>1</v>
      </c>
      <c r="G173" s="16">
        <v>4</v>
      </c>
      <c r="H173" s="16">
        <v>100</v>
      </c>
      <c r="I173" s="16" t="s">
        <v>15</v>
      </c>
      <c r="J173" s="16" t="s">
        <v>28</v>
      </c>
      <c r="K173" s="16" t="s">
        <v>14</v>
      </c>
      <c r="L173" s="16" t="str">
        <f t="shared" si="65"/>
        <v>.</v>
      </c>
      <c r="M173" s="16" t="str">
        <f t="shared" si="66"/>
        <v>.</v>
      </c>
      <c r="N173" s="16" t="s">
        <v>14</v>
      </c>
      <c r="O173" s="16">
        <v>0</v>
      </c>
      <c r="P173" s="16">
        <v>0</v>
      </c>
      <c r="Q173" s="16">
        <v>0</v>
      </c>
      <c r="R173" s="16">
        <v>62.435616799999998</v>
      </c>
      <c r="S173" s="16">
        <v>4198.7952299999997</v>
      </c>
      <c r="T173" s="16">
        <f t="shared" si="67"/>
        <v>44.29</v>
      </c>
      <c r="U173" s="16">
        <f t="shared" si="68"/>
        <v>109.39</v>
      </c>
      <c r="V173" s="16">
        <f t="shared" si="69"/>
        <v>0</v>
      </c>
      <c r="W173" s="16">
        <f t="shared" si="70"/>
        <v>0</v>
      </c>
      <c r="X173" s="16">
        <f t="shared" si="71"/>
        <v>0</v>
      </c>
      <c r="Y173" s="16">
        <f t="shared" si="72"/>
        <v>0</v>
      </c>
      <c r="Z173" s="16">
        <f t="shared" si="73"/>
        <v>0</v>
      </c>
      <c r="AA173" s="16">
        <f t="shared" si="74"/>
        <v>0</v>
      </c>
      <c r="AB173">
        <f t="shared" si="75"/>
        <v>17.875</v>
      </c>
      <c r="AC173">
        <f t="shared" si="76"/>
        <v>44.15</v>
      </c>
      <c r="AD173">
        <f t="shared" si="77"/>
        <v>153.54</v>
      </c>
      <c r="AE173">
        <f t="shared" si="78"/>
        <v>153.54</v>
      </c>
      <c r="AF173">
        <f t="shared" si="79"/>
        <v>153.54</v>
      </c>
      <c r="AG173">
        <f t="shared" si="80"/>
        <v>561.92055119999998</v>
      </c>
      <c r="AH173">
        <f t="shared" si="81"/>
        <v>749.22740160000001</v>
      </c>
      <c r="AI173">
        <f t="shared" si="82"/>
        <v>936.53425199999992</v>
      </c>
      <c r="AJ173">
        <f t="shared" si="83"/>
        <v>1385.6024259000001</v>
      </c>
      <c r="AK173">
        <f t="shared" si="84"/>
        <v>1847.4699011999999</v>
      </c>
      <c r="AL173">
        <f t="shared" si="85"/>
        <v>2309.3373765000001</v>
      </c>
      <c r="AM173">
        <f t="shared" si="86"/>
        <v>1232.0624259000001</v>
      </c>
      <c r="AN173">
        <f t="shared" si="87"/>
        <v>1232.0624259000001</v>
      </c>
      <c r="AO173">
        <f t="shared" si="88"/>
        <v>1232.0624259000001</v>
      </c>
      <c r="AP173">
        <f t="shared" si="89"/>
        <v>1693.9299011999999</v>
      </c>
      <c r="AQ173">
        <f t="shared" si="90"/>
        <v>1693.9299011999999</v>
      </c>
      <c r="AR173">
        <f t="shared" si="91"/>
        <v>1693.9299011999999</v>
      </c>
      <c r="AS173">
        <f t="shared" si="92"/>
        <v>2155.7973765000002</v>
      </c>
      <c r="AT173">
        <f t="shared" si="93"/>
        <v>2155.7973765000002</v>
      </c>
      <c r="AU173">
        <f t="shared" si="94"/>
        <v>2155.7973765000002</v>
      </c>
      <c r="BF173" t="str">
        <f t="shared" si="95"/>
        <v>Larchwood 2020 4 Y 1 4 100 N  Cobra_V5 0 0 0 62.4356168 4198.79523 1232.0624259 1232.0624259 1232.0624259 1693.9299012 1693.9299012 1693.9299012 2155.7973765 2155.7973765 2155.7973765</v>
      </c>
    </row>
    <row r="174" spans="1:58" x14ac:dyDescent="0.35">
      <c r="A174" s="16" t="s">
        <v>19</v>
      </c>
      <c r="B174" s="16">
        <v>2020</v>
      </c>
      <c r="C174" s="16">
        <v>4</v>
      </c>
      <c r="D174" s="16" t="s">
        <v>17</v>
      </c>
      <c r="E174" s="16">
        <v>201</v>
      </c>
      <c r="F174" s="16">
        <v>2</v>
      </c>
      <c r="G174" s="16">
        <v>3</v>
      </c>
      <c r="H174" s="16">
        <v>100</v>
      </c>
      <c r="I174" s="16" t="s">
        <v>15</v>
      </c>
      <c r="J174" s="16" t="s">
        <v>30</v>
      </c>
      <c r="K174" s="16" t="s">
        <v>14</v>
      </c>
      <c r="L174" s="16" t="str">
        <f t="shared" si="65"/>
        <v>.</v>
      </c>
      <c r="M174" s="16" t="str">
        <f t="shared" si="66"/>
        <v>.</v>
      </c>
      <c r="N174" s="16" t="s">
        <v>16</v>
      </c>
      <c r="O174" s="16">
        <v>0</v>
      </c>
      <c r="P174" s="16">
        <v>0</v>
      </c>
      <c r="Q174" s="16">
        <v>0</v>
      </c>
      <c r="R174" s="16">
        <v>58.070406499999997</v>
      </c>
      <c r="S174" s="16">
        <v>3905.234837</v>
      </c>
      <c r="T174" s="16">
        <f t="shared" si="67"/>
        <v>44.29</v>
      </c>
      <c r="U174" s="16">
        <f t="shared" si="68"/>
        <v>109.39</v>
      </c>
      <c r="V174" s="16">
        <f t="shared" si="69"/>
        <v>0</v>
      </c>
      <c r="W174" s="16">
        <f t="shared" si="70"/>
        <v>0</v>
      </c>
      <c r="X174" s="16">
        <f t="shared" si="71"/>
        <v>0</v>
      </c>
      <c r="Y174" s="16">
        <f t="shared" si="72"/>
        <v>0</v>
      </c>
      <c r="Z174" s="16">
        <f t="shared" si="73"/>
        <v>0</v>
      </c>
      <c r="AA174" s="16">
        <f t="shared" si="74"/>
        <v>0</v>
      </c>
      <c r="AB174">
        <f t="shared" si="75"/>
        <v>0</v>
      </c>
      <c r="AC174">
        <f t="shared" si="76"/>
        <v>0</v>
      </c>
      <c r="AD174">
        <f t="shared" si="77"/>
        <v>109.39</v>
      </c>
      <c r="AE174">
        <f t="shared" si="78"/>
        <v>109.39</v>
      </c>
      <c r="AF174">
        <f t="shared" si="79"/>
        <v>109.39</v>
      </c>
      <c r="AG174">
        <f t="shared" si="80"/>
        <v>522.63365850000002</v>
      </c>
      <c r="AH174">
        <f t="shared" si="81"/>
        <v>696.84487799999999</v>
      </c>
      <c r="AI174">
        <f t="shared" si="82"/>
        <v>871.05609749999996</v>
      </c>
      <c r="AJ174">
        <f t="shared" si="83"/>
        <v>1288.72749621</v>
      </c>
      <c r="AK174">
        <f t="shared" si="84"/>
        <v>1718.30332828</v>
      </c>
      <c r="AL174">
        <f t="shared" si="85"/>
        <v>2147.8791603500003</v>
      </c>
      <c r="AM174">
        <f t="shared" si="86"/>
        <v>1179.3374962099999</v>
      </c>
      <c r="AN174">
        <f t="shared" si="87"/>
        <v>1179.3374962099999</v>
      </c>
      <c r="AO174">
        <f t="shared" si="88"/>
        <v>1179.3374962099999</v>
      </c>
      <c r="AP174">
        <f t="shared" si="89"/>
        <v>1608.9133282799999</v>
      </c>
      <c r="AQ174">
        <f t="shared" si="90"/>
        <v>1608.9133282799999</v>
      </c>
      <c r="AR174">
        <f t="shared" si="91"/>
        <v>1608.9133282799999</v>
      </c>
      <c r="AS174">
        <f t="shared" si="92"/>
        <v>2038.4891603500002</v>
      </c>
      <c r="AT174">
        <f t="shared" si="93"/>
        <v>2038.4891603500002</v>
      </c>
      <c r="AU174">
        <f t="shared" si="94"/>
        <v>2038.4891603500002</v>
      </c>
      <c r="BF174" t="str">
        <f t="shared" si="95"/>
        <v>Larchwood 2020 4 Y 2 3 100 N  Endura_Sporecaster 0 0 0 58.0704065 3905.234837 1179.33749621 1179.33749621 1179.33749621 1608.91332828 1608.91332828 1608.91332828 2038.48916035 2038.48916035 2038.48916035</v>
      </c>
    </row>
    <row r="175" spans="1:58" x14ac:dyDescent="0.35">
      <c r="A175" s="16" t="s">
        <v>19</v>
      </c>
      <c r="B175" s="16">
        <v>2020</v>
      </c>
      <c r="C175" s="16">
        <v>4</v>
      </c>
      <c r="D175" s="16" t="s">
        <v>17</v>
      </c>
      <c r="E175" s="16">
        <v>202</v>
      </c>
      <c r="F175" s="16">
        <v>2</v>
      </c>
      <c r="G175" s="16">
        <v>4</v>
      </c>
      <c r="H175" s="16">
        <v>100</v>
      </c>
      <c r="I175" s="16" t="s">
        <v>15</v>
      </c>
      <c r="J175" s="16" t="s">
        <v>28</v>
      </c>
      <c r="K175" s="16" t="s">
        <v>14</v>
      </c>
      <c r="L175" s="16" t="str">
        <f t="shared" si="65"/>
        <v>.</v>
      </c>
      <c r="M175" s="16" t="str">
        <f t="shared" si="66"/>
        <v>.</v>
      </c>
      <c r="N175" s="16" t="s">
        <v>14</v>
      </c>
      <c r="O175" s="16">
        <v>0</v>
      </c>
      <c r="P175" s="16">
        <v>0</v>
      </c>
      <c r="Q175" s="16">
        <v>0</v>
      </c>
      <c r="R175" s="16">
        <v>68.975563199999996</v>
      </c>
      <c r="S175" s="16">
        <v>4638.6066250000003</v>
      </c>
      <c r="T175" s="16">
        <f t="shared" si="67"/>
        <v>44.29</v>
      </c>
      <c r="U175" s="16">
        <f t="shared" si="68"/>
        <v>109.39</v>
      </c>
      <c r="V175" s="16">
        <f t="shared" si="69"/>
        <v>0</v>
      </c>
      <c r="W175" s="16">
        <f t="shared" si="70"/>
        <v>0</v>
      </c>
      <c r="X175" s="16">
        <f t="shared" si="71"/>
        <v>0</v>
      </c>
      <c r="Y175" s="16">
        <f t="shared" si="72"/>
        <v>0</v>
      </c>
      <c r="Z175" s="16">
        <f t="shared" si="73"/>
        <v>0</v>
      </c>
      <c r="AA175" s="16">
        <f t="shared" si="74"/>
        <v>0</v>
      </c>
      <c r="AB175">
        <f t="shared" si="75"/>
        <v>17.875</v>
      </c>
      <c r="AC175">
        <f t="shared" si="76"/>
        <v>44.15</v>
      </c>
      <c r="AD175">
        <f t="shared" si="77"/>
        <v>153.54</v>
      </c>
      <c r="AE175">
        <f t="shared" si="78"/>
        <v>153.54</v>
      </c>
      <c r="AF175">
        <f t="shared" si="79"/>
        <v>153.54</v>
      </c>
      <c r="AG175">
        <f t="shared" si="80"/>
        <v>620.78006879999998</v>
      </c>
      <c r="AH175">
        <f t="shared" si="81"/>
        <v>827.7067583999999</v>
      </c>
      <c r="AI175">
        <f t="shared" si="82"/>
        <v>1034.633448</v>
      </c>
      <c r="AJ175">
        <f t="shared" si="83"/>
        <v>1530.7401862500001</v>
      </c>
      <c r="AK175">
        <f t="shared" si="84"/>
        <v>2040.9869150000002</v>
      </c>
      <c r="AL175">
        <f t="shared" si="85"/>
        <v>2551.2336437500003</v>
      </c>
      <c r="AM175">
        <f t="shared" si="86"/>
        <v>1377.2001862500001</v>
      </c>
      <c r="AN175">
        <f t="shared" si="87"/>
        <v>1377.2001862500001</v>
      </c>
      <c r="AO175">
        <f t="shared" si="88"/>
        <v>1377.2001862500001</v>
      </c>
      <c r="AP175">
        <f t="shared" si="89"/>
        <v>1887.4469150000002</v>
      </c>
      <c r="AQ175">
        <f t="shared" si="90"/>
        <v>1887.4469150000002</v>
      </c>
      <c r="AR175">
        <f t="shared" si="91"/>
        <v>1887.4469150000002</v>
      </c>
      <c r="AS175">
        <f t="shared" si="92"/>
        <v>2397.6936437500003</v>
      </c>
      <c r="AT175">
        <f t="shared" si="93"/>
        <v>2397.6936437500003</v>
      </c>
      <c r="AU175">
        <f t="shared" si="94"/>
        <v>2397.6936437500003</v>
      </c>
      <c r="BF175" t="str">
        <f t="shared" si="95"/>
        <v>Larchwood 2020 4 Y 2 4 100 N  Cobra_V5 0 0 0 68.9755632 4638.606625 1377.20018625 1377.20018625 1377.20018625 1887.446915 1887.446915 1887.446915 2397.69364375 2397.69364375 2397.69364375</v>
      </c>
    </row>
    <row r="176" spans="1:58" x14ac:dyDescent="0.35">
      <c r="A176" s="16" t="s">
        <v>19</v>
      </c>
      <c r="B176" s="16">
        <v>2020</v>
      </c>
      <c r="C176" s="16">
        <v>4</v>
      </c>
      <c r="D176" s="16" t="s">
        <v>17</v>
      </c>
      <c r="E176" s="16">
        <v>203</v>
      </c>
      <c r="F176" s="16">
        <v>2</v>
      </c>
      <c r="G176" s="16">
        <v>2</v>
      </c>
      <c r="H176" s="16">
        <v>100</v>
      </c>
      <c r="I176" s="16" t="s">
        <v>15</v>
      </c>
      <c r="J176" s="16" t="s">
        <v>29</v>
      </c>
      <c r="K176" s="16" t="s">
        <v>14</v>
      </c>
      <c r="L176" s="16" t="str">
        <f t="shared" si="65"/>
        <v>.</v>
      </c>
      <c r="M176" s="16" t="str">
        <f t="shared" si="66"/>
        <v>.</v>
      </c>
      <c r="N176" s="16" t="s">
        <v>14</v>
      </c>
      <c r="O176" s="16">
        <v>0</v>
      </c>
      <c r="P176" s="16">
        <v>0</v>
      </c>
      <c r="Q176" s="16">
        <v>0</v>
      </c>
      <c r="R176" s="16">
        <v>65.286778499999997</v>
      </c>
      <c r="S176" s="16">
        <v>4390.5358539999997</v>
      </c>
      <c r="T176" s="16">
        <f t="shared" si="67"/>
        <v>44.29</v>
      </c>
      <c r="U176" s="16">
        <f t="shared" si="68"/>
        <v>109.39</v>
      </c>
      <c r="V176" s="16">
        <f t="shared" si="69"/>
        <v>0</v>
      </c>
      <c r="W176" s="16">
        <f t="shared" si="70"/>
        <v>0</v>
      </c>
      <c r="X176" s="16">
        <f t="shared" si="71"/>
        <v>0</v>
      </c>
      <c r="Y176" s="16">
        <f t="shared" si="72"/>
        <v>0</v>
      </c>
      <c r="Z176" s="16">
        <f t="shared" si="73"/>
        <v>0</v>
      </c>
      <c r="AA176" s="16">
        <f t="shared" si="74"/>
        <v>0</v>
      </c>
      <c r="AB176">
        <f t="shared" si="75"/>
        <v>50.845999999999997</v>
      </c>
      <c r="AC176">
        <f t="shared" si="76"/>
        <v>125.59</v>
      </c>
      <c r="AD176">
        <f t="shared" si="77"/>
        <v>234.98000000000002</v>
      </c>
      <c r="AE176">
        <f t="shared" si="78"/>
        <v>234.98000000000002</v>
      </c>
      <c r="AF176">
        <f t="shared" si="79"/>
        <v>234.98000000000002</v>
      </c>
      <c r="AG176">
        <f t="shared" si="80"/>
        <v>587.58100649999994</v>
      </c>
      <c r="AH176">
        <f t="shared" si="81"/>
        <v>783.44134199999996</v>
      </c>
      <c r="AI176">
        <f t="shared" si="82"/>
        <v>979.30167749999998</v>
      </c>
      <c r="AJ176">
        <f t="shared" si="83"/>
        <v>1448.87683182</v>
      </c>
      <c r="AK176">
        <f t="shared" si="84"/>
        <v>1931.8357757599999</v>
      </c>
      <c r="AL176">
        <f t="shared" si="85"/>
        <v>2414.7947196999999</v>
      </c>
      <c r="AM176">
        <f t="shared" si="86"/>
        <v>1213.89683182</v>
      </c>
      <c r="AN176">
        <f t="shared" si="87"/>
        <v>1213.89683182</v>
      </c>
      <c r="AO176">
        <f t="shared" si="88"/>
        <v>1213.89683182</v>
      </c>
      <c r="AP176">
        <f t="shared" si="89"/>
        <v>1696.8557757599999</v>
      </c>
      <c r="AQ176">
        <f t="shared" si="90"/>
        <v>1696.8557757599999</v>
      </c>
      <c r="AR176">
        <f t="shared" si="91"/>
        <v>1696.8557757599999</v>
      </c>
      <c r="AS176">
        <f t="shared" si="92"/>
        <v>2179.8147196999998</v>
      </c>
      <c r="AT176">
        <f t="shared" si="93"/>
        <v>2179.8147196999998</v>
      </c>
      <c r="AU176">
        <f t="shared" si="94"/>
        <v>2179.8147196999998</v>
      </c>
      <c r="BF176" t="str">
        <f t="shared" si="95"/>
        <v>Larchwood 2020 4 Y 2 2 100 N  Endura_R3 0 0 0 65.2867785 4390.535854 1213.89683182 1213.89683182 1213.89683182 1696.85577576 1696.85577576 1696.85577576 2179.8147197 2179.8147197 2179.8147197</v>
      </c>
    </row>
    <row r="177" spans="1:58" x14ac:dyDescent="0.35">
      <c r="A177" s="16" t="s">
        <v>19</v>
      </c>
      <c r="B177" s="16">
        <v>2020</v>
      </c>
      <c r="C177" s="16">
        <v>4</v>
      </c>
      <c r="D177" s="16" t="s">
        <v>17</v>
      </c>
      <c r="E177" s="16">
        <v>204</v>
      </c>
      <c r="F177" s="16">
        <v>2</v>
      </c>
      <c r="G177" s="16">
        <v>1</v>
      </c>
      <c r="H177" s="16">
        <v>100</v>
      </c>
      <c r="I177" s="16" t="s">
        <v>15</v>
      </c>
      <c r="J177" s="16" t="s">
        <v>27</v>
      </c>
      <c r="K177" s="16" t="s">
        <v>14</v>
      </c>
      <c r="L177" s="16" t="str">
        <f t="shared" si="65"/>
        <v>.</v>
      </c>
      <c r="M177" s="16" t="str">
        <f t="shared" si="66"/>
        <v>.</v>
      </c>
      <c r="N177" s="16" t="s">
        <v>14</v>
      </c>
      <c r="O177" s="16">
        <v>0</v>
      </c>
      <c r="P177" s="16">
        <v>0</v>
      </c>
      <c r="Q177" s="16">
        <v>0</v>
      </c>
      <c r="R177" s="16">
        <v>65.253776299999998</v>
      </c>
      <c r="S177" s="16">
        <v>4388.3164559999996</v>
      </c>
      <c r="T177" s="16">
        <f t="shared" si="67"/>
        <v>44.29</v>
      </c>
      <c r="U177" s="16">
        <f t="shared" si="68"/>
        <v>109.39</v>
      </c>
      <c r="V177" s="16">
        <f t="shared" si="69"/>
        <v>0</v>
      </c>
      <c r="W177" s="16">
        <f t="shared" si="70"/>
        <v>0</v>
      </c>
      <c r="X177" s="16">
        <f t="shared" si="71"/>
        <v>0</v>
      </c>
      <c r="Y177" s="16">
        <f t="shared" si="72"/>
        <v>0</v>
      </c>
      <c r="Z177" s="16">
        <f t="shared" si="73"/>
        <v>0</v>
      </c>
      <c r="AA177" s="16">
        <f t="shared" si="74"/>
        <v>0</v>
      </c>
      <c r="AB177">
        <f t="shared" si="75"/>
        <v>0</v>
      </c>
      <c r="AC177">
        <f t="shared" si="76"/>
        <v>0</v>
      </c>
      <c r="AD177">
        <f t="shared" si="77"/>
        <v>109.39</v>
      </c>
      <c r="AE177">
        <f t="shared" si="78"/>
        <v>109.39</v>
      </c>
      <c r="AF177">
        <f t="shared" si="79"/>
        <v>109.39</v>
      </c>
      <c r="AG177">
        <f t="shared" si="80"/>
        <v>587.28398670000001</v>
      </c>
      <c r="AH177">
        <f t="shared" si="81"/>
        <v>783.04531559999998</v>
      </c>
      <c r="AI177">
        <f t="shared" si="82"/>
        <v>978.80664449999995</v>
      </c>
      <c r="AJ177">
        <f t="shared" si="83"/>
        <v>1448.14443048</v>
      </c>
      <c r="AK177">
        <f t="shared" si="84"/>
        <v>1930.8592406399998</v>
      </c>
      <c r="AL177">
        <f t="shared" si="85"/>
        <v>2413.5740507999999</v>
      </c>
      <c r="AM177">
        <f t="shared" si="86"/>
        <v>1338.7544304799999</v>
      </c>
      <c r="AN177">
        <f t="shared" si="87"/>
        <v>1338.7544304799999</v>
      </c>
      <c r="AO177">
        <f t="shared" si="88"/>
        <v>1338.7544304799999</v>
      </c>
      <c r="AP177">
        <f t="shared" si="89"/>
        <v>1821.4692406399997</v>
      </c>
      <c r="AQ177">
        <f t="shared" si="90"/>
        <v>1821.4692406399997</v>
      </c>
      <c r="AR177">
        <f t="shared" si="91"/>
        <v>1821.4692406399997</v>
      </c>
      <c r="AS177">
        <f t="shared" si="92"/>
        <v>2304.1840508</v>
      </c>
      <c r="AT177">
        <f t="shared" si="93"/>
        <v>2304.1840508</v>
      </c>
      <c r="AU177">
        <f t="shared" si="94"/>
        <v>2304.1840508</v>
      </c>
      <c r="BF177" t="str">
        <f t="shared" si="95"/>
        <v>Larchwood 2020 4 Y 2 1 100 N  Non-Treated 0 0 0 65.2537763 4388.316456 1338.75443048 1338.75443048 1338.75443048 1821.46924064 1821.46924064 1821.46924064 2304.1840508 2304.1840508 2304.1840508</v>
      </c>
    </row>
    <row r="178" spans="1:58" x14ac:dyDescent="0.35">
      <c r="A178" s="16" t="s">
        <v>19</v>
      </c>
      <c r="B178" s="16">
        <v>2020</v>
      </c>
      <c r="C178" s="16">
        <v>4</v>
      </c>
      <c r="D178" s="16" t="s">
        <v>17</v>
      </c>
      <c r="E178" s="16">
        <v>301</v>
      </c>
      <c r="F178" s="16">
        <v>3</v>
      </c>
      <c r="G178" s="16">
        <v>3</v>
      </c>
      <c r="H178" s="16">
        <v>100</v>
      </c>
      <c r="I178" s="16" t="s">
        <v>15</v>
      </c>
      <c r="J178" s="16" t="s">
        <v>30</v>
      </c>
      <c r="K178" s="16" t="s">
        <v>14</v>
      </c>
      <c r="L178" s="16" t="str">
        <f t="shared" si="65"/>
        <v>.</v>
      </c>
      <c r="M178" s="16" t="str">
        <f t="shared" si="66"/>
        <v>.</v>
      </c>
      <c r="N178" s="16" t="s">
        <v>16</v>
      </c>
      <c r="O178" s="16">
        <v>6.6666666670000003</v>
      </c>
      <c r="P178" s="16">
        <v>3</v>
      </c>
      <c r="Q178" s="16">
        <v>6.6666666670000003</v>
      </c>
      <c r="R178" s="16">
        <v>66.675839999999994</v>
      </c>
      <c r="S178" s="16">
        <v>4483.9502400000001</v>
      </c>
      <c r="T178" s="16">
        <f t="shared" si="67"/>
        <v>44.29</v>
      </c>
      <c r="U178" s="16">
        <f t="shared" si="68"/>
        <v>109.39</v>
      </c>
      <c r="V178" s="16">
        <f t="shared" si="69"/>
        <v>0</v>
      </c>
      <c r="W178" s="16">
        <f t="shared" si="70"/>
        <v>0</v>
      </c>
      <c r="X178" s="16">
        <f t="shared" si="71"/>
        <v>0</v>
      </c>
      <c r="Y178" s="16">
        <f t="shared" si="72"/>
        <v>0</v>
      </c>
      <c r="Z178" s="16">
        <f t="shared" si="73"/>
        <v>0</v>
      </c>
      <c r="AA178" s="16">
        <f t="shared" si="74"/>
        <v>0</v>
      </c>
      <c r="AB178">
        <f t="shared" si="75"/>
        <v>0</v>
      </c>
      <c r="AC178">
        <f t="shared" si="76"/>
        <v>0</v>
      </c>
      <c r="AD178">
        <f t="shared" si="77"/>
        <v>109.39</v>
      </c>
      <c r="AE178">
        <f t="shared" si="78"/>
        <v>109.39</v>
      </c>
      <c r="AF178">
        <f t="shared" si="79"/>
        <v>109.39</v>
      </c>
      <c r="AG178">
        <f t="shared" si="80"/>
        <v>600.08255999999994</v>
      </c>
      <c r="AH178">
        <f t="shared" si="81"/>
        <v>800.11007999999993</v>
      </c>
      <c r="AI178">
        <f t="shared" si="82"/>
        <v>1000.1375999999999</v>
      </c>
      <c r="AJ178">
        <f t="shared" si="83"/>
        <v>1479.7035792000001</v>
      </c>
      <c r="AK178">
        <f t="shared" si="84"/>
        <v>1972.9381056</v>
      </c>
      <c r="AL178">
        <f t="shared" si="85"/>
        <v>2466.1726320000002</v>
      </c>
      <c r="AM178">
        <f t="shared" si="86"/>
        <v>1370.3135792</v>
      </c>
      <c r="AN178">
        <f t="shared" si="87"/>
        <v>1370.3135792</v>
      </c>
      <c r="AO178">
        <f t="shared" si="88"/>
        <v>1370.3135792</v>
      </c>
      <c r="AP178">
        <f t="shared" si="89"/>
        <v>1863.5481055999999</v>
      </c>
      <c r="AQ178">
        <f t="shared" si="90"/>
        <v>1863.5481055999999</v>
      </c>
      <c r="AR178">
        <f t="shared" si="91"/>
        <v>1863.5481055999999</v>
      </c>
      <c r="AS178">
        <f t="shared" si="92"/>
        <v>2356.7826320000004</v>
      </c>
      <c r="AT178">
        <f t="shared" si="93"/>
        <v>2356.7826320000004</v>
      </c>
      <c r="AU178">
        <f t="shared" si="94"/>
        <v>2356.7826320000004</v>
      </c>
      <c r="BF178" t="str">
        <f t="shared" si="95"/>
        <v>Larchwood 2020 4 Y 3 3 100 N  Endura_Sporecaster 6.666666667 3 6.666666667 66.67584 4483.95024 1370.3135792 1370.3135792 1370.3135792 1863.5481056 1863.5481056 1863.5481056 2356.782632 2356.782632 2356.782632</v>
      </c>
    </row>
    <row r="179" spans="1:58" x14ac:dyDescent="0.35">
      <c r="A179" s="16" t="s">
        <v>19</v>
      </c>
      <c r="B179" s="16">
        <v>2020</v>
      </c>
      <c r="C179" s="16">
        <v>4</v>
      </c>
      <c r="D179" s="16" t="s">
        <v>17</v>
      </c>
      <c r="E179" s="16">
        <v>302</v>
      </c>
      <c r="F179" s="16">
        <v>3</v>
      </c>
      <c r="G179" s="16">
        <v>2</v>
      </c>
      <c r="H179" s="16">
        <v>100</v>
      </c>
      <c r="I179" s="16" t="s">
        <v>15</v>
      </c>
      <c r="J179" s="16" t="s">
        <v>29</v>
      </c>
      <c r="K179" s="16" t="s">
        <v>14</v>
      </c>
      <c r="L179" s="16" t="str">
        <f t="shared" si="65"/>
        <v>.</v>
      </c>
      <c r="M179" s="16" t="str">
        <f t="shared" si="66"/>
        <v>.</v>
      </c>
      <c r="N179" s="16" t="s">
        <v>14</v>
      </c>
      <c r="O179" s="16">
        <v>0</v>
      </c>
      <c r="P179" s="16">
        <v>0</v>
      </c>
      <c r="Q179" s="16">
        <v>0</v>
      </c>
      <c r="R179" s="16">
        <v>75.730330300000006</v>
      </c>
      <c r="S179" s="16">
        <v>5092.8647129999999</v>
      </c>
      <c r="T179" s="16">
        <f t="shared" si="67"/>
        <v>44.29</v>
      </c>
      <c r="U179" s="16">
        <f t="shared" si="68"/>
        <v>109.39</v>
      </c>
      <c r="V179" s="16">
        <f t="shared" si="69"/>
        <v>0</v>
      </c>
      <c r="W179" s="16">
        <f t="shared" si="70"/>
        <v>0</v>
      </c>
      <c r="X179" s="16">
        <f t="shared" si="71"/>
        <v>0</v>
      </c>
      <c r="Y179" s="16">
        <f t="shared" si="72"/>
        <v>0</v>
      </c>
      <c r="Z179" s="16">
        <f t="shared" si="73"/>
        <v>0</v>
      </c>
      <c r="AA179" s="16">
        <f t="shared" si="74"/>
        <v>0</v>
      </c>
      <c r="AB179">
        <f t="shared" si="75"/>
        <v>50.845999999999997</v>
      </c>
      <c r="AC179">
        <f t="shared" si="76"/>
        <v>125.59</v>
      </c>
      <c r="AD179">
        <f t="shared" si="77"/>
        <v>234.98000000000002</v>
      </c>
      <c r="AE179">
        <f t="shared" si="78"/>
        <v>234.98000000000002</v>
      </c>
      <c r="AF179">
        <f t="shared" si="79"/>
        <v>234.98000000000002</v>
      </c>
      <c r="AG179">
        <f t="shared" si="80"/>
        <v>681.57297270000004</v>
      </c>
      <c r="AH179">
        <f t="shared" si="81"/>
        <v>908.76396360000012</v>
      </c>
      <c r="AI179">
        <f t="shared" si="82"/>
        <v>1135.9549545</v>
      </c>
      <c r="AJ179">
        <f t="shared" si="83"/>
        <v>1680.64535529</v>
      </c>
      <c r="AK179">
        <f t="shared" si="84"/>
        <v>2240.8604737199998</v>
      </c>
      <c r="AL179">
        <f t="shared" si="85"/>
        <v>2801.0755921500004</v>
      </c>
      <c r="AM179">
        <f t="shared" si="86"/>
        <v>1445.66535529</v>
      </c>
      <c r="AN179">
        <f t="shared" si="87"/>
        <v>1445.66535529</v>
      </c>
      <c r="AO179">
        <f t="shared" si="88"/>
        <v>1445.66535529</v>
      </c>
      <c r="AP179">
        <f t="shared" si="89"/>
        <v>2005.8804737199998</v>
      </c>
      <c r="AQ179">
        <f t="shared" si="90"/>
        <v>2005.8804737199998</v>
      </c>
      <c r="AR179">
        <f t="shared" si="91"/>
        <v>2005.8804737199998</v>
      </c>
      <c r="AS179">
        <f t="shared" si="92"/>
        <v>2566.0955921500004</v>
      </c>
      <c r="AT179">
        <f t="shared" si="93"/>
        <v>2566.0955921500004</v>
      </c>
      <c r="AU179">
        <f t="shared" si="94"/>
        <v>2566.0955921500004</v>
      </c>
      <c r="BF179" t="str">
        <f t="shared" si="95"/>
        <v>Larchwood 2020 4 Y 3 2 100 N  Endura_R3 0 0 0 75.7303303 5092.864713 1445.66535529 1445.66535529 1445.66535529 2005.88047372 2005.88047372 2005.88047372 2566.09559215 2566.09559215 2566.09559215</v>
      </c>
    </row>
    <row r="180" spans="1:58" x14ac:dyDescent="0.35">
      <c r="A180" s="16" t="s">
        <v>19</v>
      </c>
      <c r="B180" s="16">
        <v>2020</v>
      </c>
      <c r="C180" s="16">
        <v>4</v>
      </c>
      <c r="D180" s="16" t="s">
        <v>17</v>
      </c>
      <c r="E180" s="16">
        <v>303</v>
      </c>
      <c r="F180" s="16">
        <v>3</v>
      </c>
      <c r="G180" s="16">
        <v>4</v>
      </c>
      <c r="H180" s="16">
        <v>100</v>
      </c>
      <c r="I180" s="16" t="s">
        <v>15</v>
      </c>
      <c r="J180" s="16" t="s">
        <v>28</v>
      </c>
      <c r="K180" s="16" t="s">
        <v>14</v>
      </c>
      <c r="L180" s="16" t="str">
        <f t="shared" si="65"/>
        <v>.</v>
      </c>
      <c r="M180" s="16" t="str">
        <f t="shared" si="66"/>
        <v>.</v>
      </c>
      <c r="N180" s="16" t="s">
        <v>14</v>
      </c>
      <c r="O180" s="16">
        <v>3.3333333330000001</v>
      </c>
      <c r="P180" s="16">
        <v>3</v>
      </c>
      <c r="Q180" s="16">
        <v>3.3333333330000001</v>
      </c>
      <c r="R180" s="16">
        <v>75.707786900000002</v>
      </c>
      <c r="S180" s="16">
        <v>5091.348669</v>
      </c>
      <c r="T180" s="16">
        <f t="shared" si="67"/>
        <v>44.29</v>
      </c>
      <c r="U180" s="16">
        <f t="shared" si="68"/>
        <v>109.39</v>
      </c>
      <c r="V180" s="16">
        <f t="shared" si="69"/>
        <v>0</v>
      </c>
      <c r="W180" s="16">
        <f t="shared" si="70"/>
        <v>0</v>
      </c>
      <c r="X180" s="16">
        <f t="shared" si="71"/>
        <v>0</v>
      </c>
      <c r="Y180" s="16">
        <f t="shared" si="72"/>
        <v>0</v>
      </c>
      <c r="Z180" s="16">
        <f t="shared" si="73"/>
        <v>0</v>
      </c>
      <c r="AA180" s="16">
        <f t="shared" si="74"/>
        <v>0</v>
      </c>
      <c r="AB180">
        <f t="shared" si="75"/>
        <v>17.875</v>
      </c>
      <c r="AC180">
        <f t="shared" si="76"/>
        <v>44.15</v>
      </c>
      <c r="AD180">
        <f t="shared" si="77"/>
        <v>153.54</v>
      </c>
      <c r="AE180">
        <f t="shared" si="78"/>
        <v>153.54</v>
      </c>
      <c r="AF180">
        <f t="shared" si="79"/>
        <v>153.54</v>
      </c>
      <c r="AG180">
        <f t="shared" si="80"/>
        <v>681.37008209999999</v>
      </c>
      <c r="AH180">
        <f t="shared" si="81"/>
        <v>908.49344280000003</v>
      </c>
      <c r="AI180">
        <f t="shared" si="82"/>
        <v>1135.6168035000001</v>
      </c>
      <c r="AJ180">
        <f t="shared" si="83"/>
        <v>1680.1450607700001</v>
      </c>
      <c r="AK180">
        <f t="shared" si="84"/>
        <v>2240.1934143600001</v>
      </c>
      <c r="AL180">
        <f t="shared" si="85"/>
        <v>2800.2417679500004</v>
      </c>
      <c r="AM180">
        <f t="shared" si="86"/>
        <v>1526.6050607700001</v>
      </c>
      <c r="AN180">
        <f t="shared" si="87"/>
        <v>1526.6050607700001</v>
      </c>
      <c r="AO180">
        <f t="shared" si="88"/>
        <v>1526.6050607700001</v>
      </c>
      <c r="AP180">
        <f t="shared" si="89"/>
        <v>2086.6534143600002</v>
      </c>
      <c r="AQ180">
        <f t="shared" si="90"/>
        <v>2086.6534143600002</v>
      </c>
      <c r="AR180">
        <f t="shared" si="91"/>
        <v>2086.6534143600002</v>
      </c>
      <c r="AS180">
        <f t="shared" si="92"/>
        <v>2646.7017679500004</v>
      </c>
      <c r="AT180">
        <f t="shared" si="93"/>
        <v>2646.7017679500004</v>
      </c>
      <c r="AU180">
        <f t="shared" si="94"/>
        <v>2646.7017679500004</v>
      </c>
      <c r="BF180" t="str">
        <f t="shared" si="95"/>
        <v>Larchwood 2020 4 Y 3 4 100 N  Cobra_V5 3.333333333 3 3.333333333 75.7077869 5091.348669 1526.60506077 1526.60506077 1526.60506077 2086.65341436 2086.65341436 2086.65341436 2646.70176795 2646.70176795 2646.70176795</v>
      </c>
    </row>
    <row r="181" spans="1:58" x14ac:dyDescent="0.35">
      <c r="A181" s="16" t="s">
        <v>19</v>
      </c>
      <c r="B181" s="16">
        <v>2020</v>
      </c>
      <c r="C181" s="16">
        <v>4</v>
      </c>
      <c r="D181" s="16" t="s">
        <v>17</v>
      </c>
      <c r="E181" s="16">
        <v>304</v>
      </c>
      <c r="F181" s="16">
        <v>3</v>
      </c>
      <c r="G181" s="16">
        <v>1</v>
      </c>
      <c r="H181" s="16">
        <v>100</v>
      </c>
      <c r="I181" s="16" t="s">
        <v>15</v>
      </c>
      <c r="J181" s="16" t="s">
        <v>27</v>
      </c>
      <c r="K181" s="16" t="s">
        <v>14</v>
      </c>
      <c r="L181" s="16" t="str">
        <f t="shared" si="65"/>
        <v>.</v>
      </c>
      <c r="M181" s="16" t="str">
        <f t="shared" si="66"/>
        <v>.</v>
      </c>
      <c r="N181" s="16" t="s">
        <v>14</v>
      </c>
      <c r="O181" s="16">
        <v>0</v>
      </c>
      <c r="P181" s="16">
        <v>0</v>
      </c>
      <c r="Q181" s="16">
        <v>0</v>
      </c>
      <c r="R181" s="16">
        <v>79.242476600000003</v>
      </c>
      <c r="S181" s="16">
        <v>5329.0565509999997</v>
      </c>
      <c r="T181" s="16">
        <f t="shared" si="67"/>
        <v>44.29</v>
      </c>
      <c r="U181" s="16">
        <f t="shared" si="68"/>
        <v>109.39</v>
      </c>
      <c r="V181" s="16">
        <f t="shared" si="69"/>
        <v>0</v>
      </c>
      <c r="W181" s="16">
        <f t="shared" si="70"/>
        <v>0</v>
      </c>
      <c r="X181" s="16">
        <f t="shared" si="71"/>
        <v>0</v>
      </c>
      <c r="Y181" s="16">
        <f t="shared" si="72"/>
        <v>0</v>
      </c>
      <c r="Z181" s="16">
        <f t="shared" si="73"/>
        <v>0</v>
      </c>
      <c r="AA181" s="16">
        <f t="shared" si="74"/>
        <v>0</v>
      </c>
      <c r="AB181">
        <f t="shared" si="75"/>
        <v>0</v>
      </c>
      <c r="AC181">
        <f t="shared" si="76"/>
        <v>0</v>
      </c>
      <c r="AD181">
        <f t="shared" si="77"/>
        <v>109.39</v>
      </c>
      <c r="AE181">
        <f t="shared" si="78"/>
        <v>109.39</v>
      </c>
      <c r="AF181">
        <f t="shared" si="79"/>
        <v>109.39</v>
      </c>
      <c r="AG181">
        <f t="shared" si="80"/>
        <v>713.18228940000006</v>
      </c>
      <c r="AH181">
        <f t="shared" si="81"/>
        <v>950.90971920000004</v>
      </c>
      <c r="AI181">
        <f t="shared" si="82"/>
        <v>1188.6371490000001</v>
      </c>
      <c r="AJ181">
        <f t="shared" si="83"/>
        <v>1758.5886618299999</v>
      </c>
      <c r="AK181">
        <f t="shared" si="84"/>
        <v>2344.7848824399998</v>
      </c>
      <c r="AL181">
        <f t="shared" si="85"/>
        <v>2930.98110305</v>
      </c>
      <c r="AM181">
        <f t="shared" si="86"/>
        <v>1649.1986618299998</v>
      </c>
      <c r="AN181">
        <f t="shared" si="87"/>
        <v>1649.1986618299998</v>
      </c>
      <c r="AO181">
        <f t="shared" si="88"/>
        <v>1649.1986618299998</v>
      </c>
      <c r="AP181">
        <f t="shared" si="89"/>
        <v>2235.3948824399999</v>
      </c>
      <c r="AQ181">
        <f t="shared" si="90"/>
        <v>2235.3948824399999</v>
      </c>
      <c r="AR181">
        <f t="shared" si="91"/>
        <v>2235.3948824399999</v>
      </c>
      <c r="AS181">
        <f t="shared" si="92"/>
        <v>2821.5911030500001</v>
      </c>
      <c r="AT181">
        <f t="shared" si="93"/>
        <v>2821.5911030500001</v>
      </c>
      <c r="AU181">
        <f t="shared" si="94"/>
        <v>2821.5911030500001</v>
      </c>
      <c r="BF181" t="str">
        <f t="shared" si="95"/>
        <v>Larchwood 2020 4 Y 3 1 100 N  Non-Treated 0 0 0 79.2424766 5329.056551 1649.19866183 1649.19866183 1649.19866183 2235.39488244 2235.39488244 2235.39488244 2821.59110305 2821.59110305 2821.59110305</v>
      </c>
    </row>
    <row r="182" spans="1:58" x14ac:dyDescent="0.35">
      <c r="A182" s="16" t="s">
        <v>19</v>
      </c>
      <c r="B182" s="16">
        <v>2020</v>
      </c>
      <c r="C182" s="16">
        <v>4</v>
      </c>
      <c r="D182" s="16" t="s">
        <v>17</v>
      </c>
      <c r="E182" s="16">
        <v>401</v>
      </c>
      <c r="F182" s="16">
        <v>4</v>
      </c>
      <c r="G182" s="16">
        <v>1</v>
      </c>
      <c r="H182" s="16">
        <v>100</v>
      </c>
      <c r="I182" s="16" t="s">
        <v>15</v>
      </c>
      <c r="J182" s="16" t="s">
        <v>27</v>
      </c>
      <c r="K182" s="16" t="s">
        <v>14</v>
      </c>
      <c r="L182" s="16" t="str">
        <f t="shared" si="65"/>
        <v>.</v>
      </c>
      <c r="M182" s="16" t="str">
        <f t="shared" si="66"/>
        <v>.</v>
      </c>
      <c r="N182" s="16" t="s">
        <v>14</v>
      </c>
      <c r="O182" s="16">
        <v>0</v>
      </c>
      <c r="P182" s="16">
        <v>0</v>
      </c>
      <c r="Q182" s="16">
        <v>0</v>
      </c>
      <c r="R182" s="16">
        <v>80.935555600000001</v>
      </c>
      <c r="S182" s="16">
        <v>5442.9161139999997</v>
      </c>
      <c r="T182" s="16">
        <f t="shared" si="67"/>
        <v>44.29</v>
      </c>
      <c r="U182" s="16">
        <f t="shared" si="68"/>
        <v>109.39</v>
      </c>
      <c r="V182" s="16">
        <f t="shared" si="69"/>
        <v>0</v>
      </c>
      <c r="W182" s="16">
        <f t="shared" si="70"/>
        <v>0</v>
      </c>
      <c r="X182" s="16">
        <f t="shared" si="71"/>
        <v>0</v>
      </c>
      <c r="Y182" s="16">
        <f t="shared" si="72"/>
        <v>0</v>
      </c>
      <c r="Z182" s="16">
        <f t="shared" si="73"/>
        <v>0</v>
      </c>
      <c r="AA182" s="16">
        <f t="shared" si="74"/>
        <v>0</v>
      </c>
      <c r="AB182">
        <f t="shared" si="75"/>
        <v>0</v>
      </c>
      <c r="AC182">
        <f t="shared" si="76"/>
        <v>0</v>
      </c>
      <c r="AD182">
        <f t="shared" si="77"/>
        <v>109.39</v>
      </c>
      <c r="AE182">
        <f t="shared" si="78"/>
        <v>109.39</v>
      </c>
      <c r="AF182">
        <f t="shared" si="79"/>
        <v>109.39</v>
      </c>
      <c r="AG182">
        <f t="shared" si="80"/>
        <v>728.42000040000005</v>
      </c>
      <c r="AH182">
        <f t="shared" si="81"/>
        <v>971.22666720000007</v>
      </c>
      <c r="AI182">
        <f t="shared" si="82"/>
        <v>1214.033334</v>
      </c>
      <c r="AJ182">
        <f t="shared" si="83"/>
        <v>1796.1623176200001</v>
      </c>
      <c r="AK182">
        <f t="shared" si="84"/>
        <v>2394.8830901599999</v>
      </c>
      <c r="AL182">
        <f t="shared" si="85"/>
        <v>2993.6038627000003</v>
      </c>
      <c r="AM182">
        <f t="shared" si="86"/>
        <v>1686.77231762</v>
      </c>
      <c r="AN182">
        <f t="shared" si="87"/>
        <v>1686.77231762</v>
      </c>
      <c r="AO182">
        <f t="shared" si="88"/>
        <v>1686.77231762</v>
      </c>
      <c r="AP182">
        <f t="shared" si="89"/>
        <v>2285.4930901600001</v>
      </c>
      <c r="AQ182">
        <f t="shared" si="90"/>
        <v>2285.4930901600001</v>
      </c>
      <c r="AR182">
        <f t="shared" si="91"/>
        <v>2285.4930901600001</v>
      </c>
      <c r="AS182">
        <f t="shared" si="92"/>
        <v>2884.2138627000004</v>
      </c>
      <c r="AT182">
        <f t="shared" si="93"/>
        <v>2884.2138627000004</v>
      </c>
      <c r="AU182">
        <f t="shared" si="94"/>
        <v>2884.2138627000004</v>
      </c>
      <c r="BF182" t="str">
        <f t="shared" si="95"/>
        <v>Larchwood 2020 4 Y 4 1 100 N  Non-Treated 0 0 0 80.9355556 5442.916114 1686.77231762 1686.77231762 1686.77231762 2285.49309016 2285.49309016 2285.49309016 2884.2138627 2884.2138627 2884.2138627</v>
      </c>
    </row>
    <row r="183" spans="1:58" x14ac:dyDescent="0.35">
      <c r="A183" s="16" t="s">
        <v>19</v>
      </c>
      <c r="B183" s="16">
        <v>2020</v>
      </c>
      <c r="C183" s="16">
        <v>4</v>
      </c>
      <c r="D183" s="16" t="s">
        <v>17</v>
      </c>
      <c r="E183" s="16">
        <v>402</v>
      </c>
      <c r="F183" s="16">
        <v>4</v>
      </c>
      <c r="G183" s="16">
        <v>2</v>
      </c>
      <c r="H183" s="16">
        <v>100</v>
      </c>
      <c r="I183" s="16" t="s">
        <v>15</v>
      </c>
      <c r="J183" s="16" t="s">
        <v>29</v>
      </c>
      <c r="K183" s="16" t="s">
        <v>14</v>
      </c>
      <c r="L183" s="16" t="str">
        <f t="shared" si="65"/>
        <v>.</v>
      </c>
      <c r="M183" s="16" t="str">
        <f t="shared" si="66"/>
        <v>.</v>
      </c>
      <c r="N183" s="16" t="s">
        <v>14</v>
      </c>
      <c r="O183" s="16">
        <v>3.3333333330000001</v>
      </c>
      <c r="P183" s="16">
        <v>3</v>
      </c>
      <c r="Q183" s="16">
        <v>3.3333333330000001</v>
      </c>
      <c r="R183" s="16">
        <v>83.184641099999993</v>
      </c>
      <c r="S183" s="16">
        <v>5594.1671139999999</v>
      </c>
      <c r="T183" s="16">
        <f t="shared" si="67"/>
        <v>44.29</v>
      </c>
      <c r="U183" s="16">
        <f t="shared" si="68"/>
        <v>109.39</v>
      </c>
      <c r="V183" s="16">
        <f t="shared" si="69"/>
        <v>0</v>
      </c>
      <c r="W183" s="16">
        <f t="shared" si="70"/>
        <v>0</v>
      </c>
      <c r="X183" s="16">
        <f t="shared" si="71"/>
        <v>0</v>
      </c>
      <c r="Y183" s="16">
        <f t="shared" si="72"/>
        <v>0</v>
      </c>
      <c r="Z183" s="16">
        <f t="shared" si="73"/>
        <v>0</v>
      </c>
      <c r="AA183" s="16">
        <f t="shared" si="74"/>
        <v>0</v>
      </c>
      <c r="AB183">
        <f t="shared" si="75"/>
        <v>50.845999999999997</v>
      </c>
      <c r="AC183">
        <f t="shared" si="76"/>
        <v>125.59</v>
      </c>
      <c r="AD183">
        <f t="shared" si="77"/>
        <v>234.98000000000002</v>
      </c>
      <c r="AE183">
        <f t="shared" si="78"/>
        <v>234.98000000000002</v>
      </c>
      <c r="AF183">
        <f t="shared" si="79"/>
        <v>234.98000000000002</v>
      </c>
      <c r="AG183">
        <f t="shared" si="80"/>
        <v>748.66176989999997</v>
      </c>
      <c r="AH183">
        <f t="shared" si="81"/>
        <v>998.21569319999992</v>
      </c>
      <c r="AI183">
        <f t="shared" si="82"/>
        <v>1247.7696165</v>
      </c>
      <c r="AJ183">
        <f t="shared" si="83"/>
        <v>1846.0751476200001</v>
      </c>
      <c r="AK183">
        <f t="shared" si="84"/>
        <v>2461.4335301599999</v>
      </c>
      <c r="AL183">
        <f t="shared" si="85"/>
        <v>3076.7919127</v>
      </c>
      <c r="AM183">
        <f t="shared" si="86"/>
        <v>1611.09514762</v>
      </c>
      <c r="AN183">
        <f t="shared" si="87"/>
        <v>1611.09514762</v>
      </c>
      <c r="AO183">
        <f t="shared" si="88"/>
        <v>1611.09514762</v>
      </c>
      <c r="AP183">
        <f t="shared" si="89"/>
        <v>2226.4535301599999</v>
      </c>
      <c r="AQ183">
        <f t="shared" si="90"/>
        <v>2226.4535301599999</v>
      </c>
      <c r="AR183">
        <f t="shared" si="91"/>
        <v>2226.4535301599999</v>
      </c>
      <c r="AS183">
        <f t="shared" si="92"/>
        <v>2841.8119127</v>
      </c>
      <c r="AT183">
        <f t="shared" si="93"/>
        <v>2841.8119127</v>
      </c>
      <c r="AU183">
        <f t="shared" si="94"/>
        <v>2841.8119127</v>
      </c>
      <c r="BF183" t="str">
        <f t="shared" si="95"/>
        <v>Larchwood 2020 4 Y 4 2 100 N  Endura_R3 3.333333333 3 3.333333333 83.1846411 5594.167114 1611.09514762 1611.09514762 1611.09514762 2226.45353016 2226.45353016 2226.45353016 2841.8119127 2841.8119127 2841.8119127</v>
      </c>
    </row>
    <row r="184" spans="1:58" x14ac:dyDescent="0.35">
      <c r="A184" s="16" t="s">
        <v>19</v>
      </c>
      <c r="B184" s="16">
        <v>2020</v>
      </c>
      <c r="C184" s="16">
        <v>4</v>
      </c>
      <c r="D184" s="16" t="s">
        <v>17</v>
      </c>
      <c r="E184" s="16">
        <v>403</v>
      </c>
      <c r="F184" s="16">
        <v>4</v>
      </c>
      <c r="G184" s="16">
        <v>3</v>
      </c>
      <c r="H184" s="16">
        <v>100</v>
      </c>
      <c r="I184" s="16" t="s">
        <v>15</v>
      </c>
      <c r="J184" s="16" t="s">
        <v>30</v>
      </c>
      <c r="K184" s="16" t="s">
        <v>14</v>
      </c>
      <c r="L184" s="16" t="str">
        <f t="shared" si="65"/>
        <v>.</v>
      </c>
      <c r="M184" s="16" t="str">
        <f t="shared" si="66"/>
        <v>.</v>
      </c>
      <c r="N184" s="16" t="s">
        <v>16</v>
      </c>
      <c r="O184" s="16">
        <v>3.3333333330000001</v>
      </c>
      <c r="P184" s="16">
        <v>3</v>
      </c>
      <c r="Q184" s="16">
        <v>3.3333333330000001</v>
      </c>
      <c r="R184" s="16">
        <v>76.285743400000001</v>
      </c>
      <c r="S184" s="16">
        <v>5130.2162440000002</v>
      </c>
      <c r="T184" s="16">
        <f t="shared" si="67"/>
        <v>44.29</v>
      </c>
      <c r="U184" s="16">
        <f t="shared" si="68"/>
        <v>109.39</v>
      </c>
      <c r="V184" s="16">
        <f t="shared" si="69"/>
        <v>0</v>
      </c>
      <c r="W184" s="16">
        <f t="shared" si="70"/>
        <v>0</v>
      </c>
      <c r="X184" s="16">
        <f t="shared" si="71"/>
        <v>0</v>
      </c>
      <c r="Y184" s="16">
        <f t="shared" si="72"/>
        <v>0</v>
      </c>
      <c r="Z184" s="16">
        <f t="shared" si="73"/>
        <v>0</v>
      </c>
      <c r="AA184" s="16">
        <f t="shared" si="74"/>
        <v>0</v>
      </c>
      <c r="AB184">
        <f t="shared" si="75"/>
        <v>0</v>
      </c>
      <c r="AC184">
        <f t="shared" si="76"/>
        <v>0</v>
      </c>
      <c r="AD184">
        <f t="shared" si="77"/>
        <v>109.39</v>
      </c>
      <c r="AE184">
        <f t="shared" si="78"/>
        <v>109.39</v>
      </c>
      <c r="AF184">
        <f t="shared" si="79"/>
        <v>109.39</v>
      </c>
      <c r="AG184">
        <f t="shared" si="80"/>
        <v>686.57169060000001</v>
      </c>
      <c r="AH184">
        <f t="shared" si="81"/>
        <v>915.42892080000001</v>
      </c>
      <c r="AI184">
        <f t="shared" si="82"/>
        <v>1144.286151</v>
      </c>
      <c r="AJ184">
        <f t="shared" si="83"/>
        <v>1692.9713605200002</v>
      </c>
      <c r="AK184">
        <f t="shared" si="84"/>
        <v>2257.2951473600001</v>
      </c>
      <c r="AL184">
        <f t="shared" si="85"/>
        <v>2821.6189342000002</v>
      </c>
      <c r="AM184">
        <f t="shared" si="86"/>
        <v>1583.5813605200001</v>
      </c>
      <c r="AN184">
        <f t="shared" si="87"/>
        <v>1583.5813605200001</v>
      </c>
      <c r="AO184">
        <f t="shared" si="88"/>
        <v>1583.5813605200001</v>
      </c>
      <c r="AP184">
        <f t="shared" si="89"/>
        <v>2147.9051473600002</v>
      </c>
      <c r="AQ184">
        <f t="shared" si="90"/>
        <v>2147.9051473600002</v>
      </c>
      <c r="AR184">
        <f t="shared" si="91"/>
        <v>2147.9051473600002</v>
      </c>
      <c r="AS184">
        <f t="shared" si="92"/>
        <v>2712.2289342000004</v>
      </c>
      <c r="AT184">
        <f t="shared" si="93"/>
        <v>2712.2289342000004</v>
      </c>
      <c r="AU184">
        <f t="shared" si="94"/>
        <v>2712.2289342000004</v>
      </c>
      <c r="BF184" t="str">
        <f t="shared" si="95"/>
        <v>Larchwood 2020 4 Y 4 3 100 N  Endura_Sporecaster 3.333333333 3 3.333333333 76.2857434 5130.216244 1583.58136052 1583.58136052 1583.58136052 2147.90514736 2147.90514736 2147.90514736 2712.2289342 2712.2289342 2712.2289342</v>
      </c>
    </row>
    <row r="185" spans="1:58" x14ac:dyDescent="0.35">
      <c r="A185" s="16" t="s">
        <v>19</v>
      </c>
      <c r="B185" s="16">
        <v>2020</v>
      </c>
      <c r="C185" s="16">
        <v>4</v>
      </c>
      <c r="D185" s="16" t="s">
        <v>17</v>
      </c>
      <c r="E185" s="16">
        <v>404</v>
      </c>
      <c r="F185" s="16">
        <v>4</v>
      </c>
      <c r="G185" s="16">
        <v>4</v>
      </c>
      <c r="H185" s="16">
        <v>100</v>
      </c>
      <c r="I185" s="16" t="s">
        <v>15</v>
      </c>
      <c r="J185" s="16" t="s">
        <v>28</v>
      </c>
      <c r="K185" s="16" t="s">
        <v>14</v>
      </c>
      <c r="L185" s="16" t="str">
        <f t="shared" si="65"/>
        <v>.</v>
      </c>
      <c r="M185" s="16" t="str">
        <f t="shared" si="66"/>
        <v>.</v>
      </c>
      <c r="N185" s="16" t="s">
        <v>14</v>
      </c>
      <c r="O185" s="16">
        <v>3.3333333330000001</v>
      </c>
      <c r="P185" s="16">
        <v>3</v>
      </c>
      <c r="Q185" s="16">
        <v>3.3333333330000001</v>
      </c>
      <c r="R185" s="16">
        <v>73.681498000000005</v>
      </c>
      <c r="S185" s="16">
        <v>4955.0807409999998</v>
      </c>
      <c r="T185" s="16">
        <f t="shared" si="67"/>
        <v>44.29</v>
      </c>
      <c r="U185" s="16">
        <f t="shared" si="68"/>
        <v>109.39</v>
      </c>
      <c r="V185" s="16">
        <f t="shared" si="69"/>
        <v>0</v>
      </c>
      <c r="W185" s="16">
        <f t="shared" si="70"/>
        <v>0</v>
      </c>
      <c r="X185" s="16">
        <f t="shared" si="71"/>
        <v>0</v>
      </c>
      <c r="Y185" s="16">
        <f t="shared" si="72"/>
        <v>0</v>
      </c>
      <c r="Z185" s="16">
        <f t="shared" si="73"/>
        <v>0</v>
      </c>
      <c r="AA185" s="16">
        <f t="shared" si="74"/>
        <v>0</v>
      </c>
      <c r="AB185">
        <f t="shared" si="75"/>
        <v>17.875</v>
      </c>
      <c r="AC185">
        <f t="shared" si="76"/>
        <v>44.15</v>
      </c>
      <c r="AD185">
        <f t="shared" si="77"/>
        <v>153.54</v>
      </c>
      <c r="AE185">
        <f t="shared" si="78"/>
        <v>153.54</v>
      </c>
      <c r="AF185">
        <f t="shared" si="79"/>
        <v>153.54</v>
      </c>
      <c r="AG185">
        <f t="shared" si="80"/>
        <v>663.13348200000007</v>
      </c>
      <c r="AH185">
        <f t="shared" si="81"/>
        <v>884.17797600000006</v>
      </c>
      <c r="AI185">
        <f t="shared" si="82"/>
        <v>1105.2224700000002</v>
      </c>
      <c r="AJ185">
        <f t="shared" si="83"/>
        <v>1635.17664453</v>
      </c>
      <c r="AK185">
        <f t="shared" si="84"/>
        <v>2180.23552604</v>
      </c>
      <c r="AL185">
        <f t="shared" si="85"/>
        <v>2725.29440755</v>
      </c>
      <c r="AM185">
        <f t="shared" si="86"/>
        <v>1481.63664453</v>
      </c>
      <c r="AN185">
        <f t="shared" si="87"/>
        <v>1481.63664453</v>
      </c>
      <c r="AO185">
        <f t="shared" si="88"/>
        <v>1481.63664453</v>
      </c>
      <c r="AP185">
        <f t="shared" si="89"/>
        <v>2026.69552604</v>
      </c>
      <c r="AQ185">
        <f t="shared" si="90"/>
        <v>2026.69552604</v>
      </c>
      <c r="AR185">
        <f t="shared" si="91"/>
        <v>2026.69552604</v>
      </c>
      <c r="AS185">
        <f t="shared" si="92"/>
        <v>2571.75440755</v>
      </c>
      <c r="AT185">
        <f t="shared" si="93"/>
        <v>2571.75440755</v>
      </c>
      <c r="AU185">
        <f t="shared" si="94"/>
        <v>2571.75440755</v>
      </c>
      <c r="BF185" t="str">
        <f t="shared" si="95"/>
        <v>Larchwood 2020 4 Y 4 4 100 N  Cobra_V5 3.333333333 3 3.333333333 73.681498 4955.080741 1481.63664453 1481.63664453 1481.63664453 2026.69552604 2026.69552604 2026.69552604 2571.75440755 2571.75440755 2571.75440755</v>
      </c>
    </row>
    <row r="186" spans="1:58" x14ac:dyDescent="0.35">
      <c r="A186" s="16" t="s">
        <v>19</v>
      </c>
      <c r="B186" s="16">
        <v>2020</v>
      </c>
      <c r="C186" s="16">
        <v>4</v>
      </c>
      <c r="D186" s="16" t="s">
        <v>17</v>
      </c>
      <c r="E186" s="16">
        <v>501</v>
      </c>
      <c r="F186" s="16">
        <v>1</v>
      </c>
      <c r="G186" s="16">
        <v>7</v>
      </c>
      <c r="H186" s="16">
        <v>160</v>
      </c>
      <c r="I186" s="16" t="s">
        <v>15</v>
      </c>
      <c r="J186" s="16" t="s">
        <v>30</v>
      </c>
      <c r="K186" s="16" t="s">
        <v>14</v>
      </c>
      <c r="L186" s="16" t="str">
        <f t="shared" si="65"/>
        <v>.</v>
      </c>
      <c r="M186" s="16" t="str">
        <f t="shared" si="66"/>
        <v>.</v>
      </c>
      <c r="N186" s="16" t="s">
        <v>16</v>
      </c>
      <c r="O186" s="16">
        <v>6.6666666670000003</v>
      </c>
      <c r="P186" s="16">
        <v>3</v>
      </c>
      <c r="Q186" s="16">
        <v>6.6666666670000003</v>
      </c>
      <c r="R186" s="16">
        <v>61.365809900000002</v>
      </c>
      <c r="S186" s="16">
        <v>4126.8507159999999</v>
      </c>
      <c r="T186" s="16">
        <f t="shared" si="67"/>
        <v>70.86</v>
      </c>
      <c r="U186" s="16">
        <f t="shared" si="68"/>
        <v>175.02</v>
      </c>
      <c r="V186" s="16">
        <f t="shared" si="69"/>
        <v>0</v>
      </c>
      <c r="W186" s="16">
        <f t="shared" si="70"/>
        <v>0</v>
      </c>
      <c r="X186" s="16">
        <f t="shared" si="71"/>
        <v>0</v>
      </c>
      <c r="Y186" s="16">
        <f t="shared" si="72"/>
        <v>0</v>
      </c>
      <c r="Z186" s="16">
        <f t="shared" si="73"/>
        <v>0</v>
      </c>
      <c r="AA186" s="16">
        <f t="shared" si="74"/>
        <v>0</v>
      </c>
      <c r="AB186">
        <f t="shared" si="75"/>
        <v>0</v>
      </c>
      <c r="AC186">
        <f t="shared" si="76"/>
        <v>0</v>
      </c>
      <c r="AD186">
        <f t="shared" si="77"/>
        <v>175.02</v>
      </c>
      <c r="AE186">
        <f t="shared" si="78"/>
        <v>175.02</v>
      </c>
      <c r="AF186">
        <f t="shared" si="79"/>
        <v>175.02</v>
      </c>
      <c r="AG186">
        <f t="shared" si="80"/>
        <v>552.29228910000006</v>
      </c>
      <c r="AH186">
        <f t="shared" si="81"/>
        <v>736.38971880000008</v>
      </c>
      <c r="AI186">
        <f t="shared" si="82"/>
        <v>920.48714849999999</v>
      </c>
      <c r="AJ186">
        <f t="shared" si="83"/>
        <v>1361.8607362800001</v>
      </c>
      <c r="AK186">
        <f t="shared" si="84"/>
        <v>1815.8143150399999</v>
      </c>
      <c r="AL186">
        <f t="shared" si="85"/>
        <v>2269.7678938000004</v>
      </c>
      <c r="AM186">
        <f t="shared" si="86"/>
        <v>1186.8407362800001</v>
      </c>
      <c r="AN186">
        <f t="shared" si="87"/>
        <v>1186.8407362800001</v>
      </c>
      <c r="AO186">
        <f t="shared" si="88"/>
        <v>1186.8407362800001</v>
      </c>
      <c r="AP186">
        <f t="shared" si="89"/>
        <v>1640.7943150399999</v>
      </c>
      <c r="AQ186">
        <f t="shared" si="90"/>
        <v>1640.7943150399999</v>
      </c>
      <c r="AR186">
        <f t="shared" si="91"/>
        <v>1640.7943150399999</v>
      </c>
      <c r="AS186">
        <f t="shared" si="92"/>
        <v>2094.7478938000004</v>
      </c>
      <c r="AT186">
        <f t="shared" si="93"/>
        <v>2094.7478938000004</v>
      </c>
      <c r="AU186">
        <f t="shared" si="94"/>
        <v>2094.7478938000004</v>
      </c>
      <c r="BF186" t="str">
        <f t="shared" si="95"/>
        <v>Larchwood 2020 4 Y 1 7 160 N  Endura_Sporecaster 6.666666667 3 6.666666667 61.3658099 4126.850716 1186.84073628 1186.84073628 1186.84073628 1640.79431504 1640.79431504 1640.79431504 2094.7478938 2094.7478938 2094.7478938</v>
      </c>
    </row>
    <row r="187" spans="1:58" x14ac:dyDescent="0.35">
      <c r="A187" s="16" t="s">
        <v>19</v>
      </c>
      <c r="B187" s="16">
        <v>2020</v>
      </c>
      <c r="C187" s="16">
        <v>4</v>
      </c>
      <c r="D187" s="16" t="s">
        <v>17</v>
      </c>
      <c r="E187" s="16">
        <v>502</v>
      </c>
      <c r="F187" s="16">
        <v>1</v>
      </c>
      <c r="G187" s="16">
        <v>6</v>
      </c>
      <c r="H187" s="16">
        <v>160</v>
      </c>
      <c r="I187" s="16" t="s">
        <v>15</v>
      </c>
      <c r="J187" s="16" t="s">
        <v>29</v>
      </c>
      <c r="K187" s="16" t="s">
        <v>14</v>
      </c>
      <c r="L187" s="16" t="str">
        <f t="shared" si="65"/>
        <v>.</v>
      </c>
      <c r="M187" s="16" t="str">
        <f t="shared" si="66"/>
        <v>.</v>
      </c>
      <c r="N187" s="16" t="s">
        <v>14</v>
      </c>
      <c r="O187" s="16">
        <v>3.3333333330000001</v>
      </c>
      <c r="P187" s="16">
        <v>3</v>
      </c>
      <c r="Q187" s="16">
        <v>3.3333333330000001</v>
      </c>
      <c r="R187" s="16">
        <v>62.639762099999999</v>
      </c>
      <c r="S187" s="16">
        <v>4212.5240009999998</v>
      </c>
      <c r="T187" s="16">
        <f t="shared" si="67"/>
        <v>70.86</v>
      </c>
      <c r="U187" s="16">
        <f t="shared" si="68"/>
        <v>175.02</v>
      </c>
      <c r="V187" s="16">
        <f t="shared" si="69"/>
        <v>0</v>
      </c>
      <c r="W187" s="16">
        <f t="shared" si="70"/>
        <v>0</v>
      </c>
      <c r="X187" s="16">
        <f t="shared" si="71"/>
        <v>0</v>
      </c>
      <c r="Y187" s="16">
        <f t="shared" si="72"/>
        <v>0</v>
      </c>
      <c r="Z187" s="16">
        <f t="shared" si="73"/>
        <v>0</v>
      </c>
      <c r="AA187" s="16">
        <f t="shared" si="74"/>
        <v>0</v>
      </c>
      <c r="AB187">
        <f t="shared" si="75"/>
        <v>50.845999999999997</v>
      </c>
      <c r="AC187">
        <f t="shared" si="76"/>
        <v>125.59</v>
      </c>
      <c r="AD187">
        <f t="shared" si="77"/>
        <v>300.61</v>
      </c>
      <c r="AE187">
        <f t="shared" si="78"/>
        <v>300.61</v>
      </c>
      <c r="AF187">
        <f t="shared" si="79"/>
        <v>300.61</v>
      </c>
      <c r="AG187">
        <f t="shared" si="80"/>
        <v>563.75785889999997</v>
      </c>
      <c r="AH187">
        <f t="shared" si="81"/>
        <v>751.67714520000004</v>
      </c>
      <c r="AI187">
        <f t="shared" si="82"/>
        <v>939.59643149999999</v>
      </c>
      <c r="AJ187">
        <f t="shared" si="83"/>
        <v>1390.1329203299999</v>
      </c>
      <c r="AK187">
        <f t="shared" si="84"/>
        <v>1853.5105604399998</v>
      </c>
      <c r="AL187">
        <f t="shared" si="85"/>
        <v>2316.88820055</v>
      </c>
      <c r="AM187">
        <f t="shared" si="86"/>
        <v>1089.52292033</v>
      </c>
      <c r="AN187">
        <f t="shared" si="87"/>
        <v>1089.52292033</v>
      </c>
      <c r="AO187">
        <f t="shared" si="88"/>
        <v>1089.52292033</v>
      </c>
      <c r="AP187">
        <f t="shared" si="89"/>
        <v>1552.9005604399999</v>
      </c>
      <c r="AQ187">
        <f t="shared" si="90"/>
        <v>1552.9005604399999</v>
      </c>
      <c r="AR187">
        <f t="shared" si="91"/>
        <v>1552.9005604399999</v>
      </c>
      <c r="AS187">
        <f t="shared" si="92"/>
        <v>2016.2782005499998</v>
      </c>
      <c r="AT187">
        <f t="shared" si="93"/>
        <v>2016.2782005499998</v>
      </c>
      <c r="AU187">
        <f t="shared" si="94"/>
        <v>2016.2782005499998</v>
      </c>
      <c r="BF187" t="str">
        <f t="shared" si="95"/>
        <v>Larchwood 2020 4 Y 1 6 160 N  Endura_R3 3.333333333 3 3.333333333 62.6397621 4212.524001 1089.52292033 1089.52292033 1089.52292033 1552.90056044 1552.90056044 1552.90056044 2016.27820055 2016.27820055 2016.27820055</v>
      </c>
    </row>
    <row r="188" spans="1:58" x14ac:dyDescent="0.35">
      <c r="A188" s="16" t="s">
        <v>19</v>
      </c>
      <c r="B188" s="16">
        <v>2020</v>
      </c>
      <c r="C188" s="16">
        <v>4</v>
      </c>
      <c r="D188" s="16" t="s">
        <v>17</v>
      </c>
      <c r="E188" s="16">
        <v>503</v>
      </c>
      <c r="F188" s="16">
        <v>1</v>
      </c>
      <c r="G188" s="16">
        <v>8</v>
      </c>
      <c r="H188" s="16">
        <v>160</v>
      </c>
      <c r="I188" s="16" t="s">
        <v>15</v>
      </c>
      <c r="J188" s="16" t="s">
        <v>28</v>
      </c>
      <c r="K188" s="16" t="s">
        <v>14</v>
      </c>
      <c r="L188" s="16" t="str">
        <f t="shared" si="65"/>
        <v>.</v>
      </c>
      <c r="M188" s="16" t="str">
        <f t="shared" si="66"/>
        <v>.</v>
      </c>
      <c r="N188" s="16" t="s">
        <v>14</v>
      </c>
      <c r="O188" s="16">
        <v>6.6666666670000003</v>
      </c>
      <c r="P188" s="16">
        <v>3</v>
      </c>
      <c r="Q188" s="16">
        <v>6.6666666670000003</v>
      </c>
      <c r="R188" s="16">
        <v>58.740731099999998</v>
      </c>
      <c r="S188" s="16">
        <v>3950.3141660000001</v>
      </c>
      <c r="T188" s="16">
        <f t="shared" si="67"/>
        <v>70.86</v>
      </c>
      <c r="U188" s="16">
        <f t="shared" si="68"/>
        <v>175.02</v>
      </c>
      <c r="V188" s="16">
        <f t="shared" si="69"/>
        <v>0</v>
      </c>
      <c r="W188" s="16">
        <f t="shared" si="70"/>
        <v>0</v>
      </c>
      <c r="X188" s="16">
        <f t="shared" si="71"/>
        <v>0</v>
      </c>
      <c r="Y188" s="16">
        <f t="shared" si="72"/>
        <v>0</v>
      </c>
      <c r="Z188" s="16">
        <f t="shared" si="73"/>
        <v>0</v>
      </c>
      <c r="AA188" s="16">
        <f t="shared" si="74"/>
        <v>0</v>
      </c>
      <c r="AB188">
        <f t="shared" si="75"/>
        <v>17.875</v>
      </c>
      <c r="AC188">
        <f t="shared" si="76"/>
        <v>44.15</v>
      </c>
      <c r="AD188">
        <f t="shared" si="77"/>
        <v>219.17000000000002</v>
      </c>
      <c r="AE188">
        <f t="shared" si="78"/>
        <v>219.17000000000002</v>
      </c>
      <c r="AF188">
        <f t="shared" si="79"/>
        <v>219.17000000000002</v>
      </c>
      <c r="AG188">
        <f t="shared" si="80"/>
        <v>528.66657989999999</v>
      </c>
      <c r="AH188">
        <f t="shared" si="81"/>
        <v>704.88877319999995</v>
      </c>
      <c r="AI188">
        <f t="shared" si="82"/>
        <v>881.11096650000002</v>
      </c>
      <c r="AJ188">
        <f t="shared" si="83"/>
        <v>1303.6036747800001</v>
      </c>
      <c r="AK188">
        <f t="shared" si="84"/>
        <v>1738.1382330400002</v>
      </c>
      <c r="AL188">
        <f t="shared" si="85"/>
        <v>2172.6727913000004</v>
      </c>
      <c r="AM188">
        <f t="shared" si="86"/>
        <v>1084.43367478</v>
      </c>
      <c r="AN188">
        <f t="shared" si="87"/>
        <v>1084.43367478</v>
      </c>
      <c r="AO188">
        <f t="shared" si="88"/>
        <v>1084.43367478</v>
      </c>
      <c r="AP188">
        <f t="shared" si="89"/>
        <v>1518.9682330400001</v>
      </c>
      <c r="AQ188">
        <f t="shared" si="90"/>
        <v>1518.9682330400001</v>
      </c>
      <c r="AR188">
        <f t="shared" si="91"/>
        <v>1518.9682330400001</v>
      </c>
      <c r="AS188">
        <f t="shared" si="92"/>
        <v>1953.5027913000004</v>
      </c>
      <c r="AT188">
        <f t="shared" si="93"/>
        <v>1953.5027913000004</v>
      </c>
      <c r="AU188">
        <f t="shared" si="94"/>
        <v>1953.5027913000004</v>
      </c>
      <c r="BF188" t="str">
        <f t="shared" si="95"/>
        <v>Larchwood 2020 4 Y 1 8 160 N  Cobra_V5 6.666666667 3 6.666666667 58.7407311 3950.314166 1084.43367478 1084.43367478 1084.43367478 1518.96823304 1518.96823304 1518.96823304 1953.5027913 1953.5027913 1953.5027913</v>
      </c>
    </row>
    <row r="189" spans="1:58" x14ac:dyDescent="0.35">
      <c r="A189" s="16" t="s">
        <v>19</v>
      </c>
      <c r="B189" s="16">
        <v>2020</v>
      </c>
      <c r="C189" s="16">
        <v>4</v>
      </c>
      <c r="D189" s="16" t="s">
        <v>17</v>
      </c>
      <c r="E189" s="16">
        <v>504</v>
      </c>
      <c r="F189" s="16">
        <v>1</v>
      </c>
      <c r="G189" s="16">
        <v>5</v>
      </c>
      <c r="H189" s="16">
        <v>160</v>
      </c>
      <c r="I189" s="16" t="s">
        <v>15</v>
      </c>
      <c r="J189" s="16" t="s">
        <v>27</v>
      </c>
      <c r="K189" s="16" t="s">
        <v>14</v>
      </c>
      <c r="L189" s="16" t="str">
        <f t="shared" si="65"/>
        <v>.</v>
      </c>
      <c r="M189" s="16" t="str">
        <f t="shared" si="66"/>
        <v>.</v>
      </c>
      <c r="N189" s="16" t="s">
        <v>14</v>
      </c>
      <c r="O189" s="16">
        <v>6.6666666670000003</v>
      </c>
      <c r="P189" s="16">
        <v>3</v>
      </c>
      <c r="Q189" s="16">
        <v>6.6666666670000003</v>
      </c>
      <c r="R189" s="16">
        <v>66.256422799999996</v>
      </c>
      <c r="S189" s="16">
        <v>4455.7444329999998</v>
      </c>
      <c r="T189" s="16">
        <f t="shared" si="67"/>
        <v>70.86</v>
      </c>
      <c r="U189" s="16">
        <f t="shared" si="68"/>
        <v>175.02</v>
      </c>
      <c r="V189" s="16">
        <f t="shared" si="69"/>
        <v>0</v>
      </c>
      <c r="W189" s="16">
        <f t="shared" si="70"/>
        <v>0</v>
      </c>
      <c r="X189" s="16">
        <f t="shared" si="71"/>
        <v>0</v>
      </c>
      <c r="Y189" s="16">
        <f t="shared" si="72"/>
        <v>0</v>
      </c>
      <c r="Z189" s="16">
        <f t="shared" si="73"/>
        <v>0</v>
      </c>
      <c r="AA189" s="16">
        <f t="shared" si="74"/>
        <v>0</v>
      </c>
      <c r="AB189">
        <f t="shared" si="75"/>
        <v>0</v>
      </c>
      <c r="AC189">
        <f t="shared" si="76"/>
        <v>0</v>
      </c>
      <c r="AD189">
        <f t="shared" si="77"/>
        <v>175.02</v>
      </c>
      <c r="AE189">
        <f t="shared" si="78"/>
        <v>175.02</v>
      </c>
      <c r="AF189">
        <f t="shared" si="79"/>
        <v>175.02</v>
      </c>
      <c r="AG189">
        <f t="shared" si="80"/>
        <v>596.30780519999996</v>
      </c>
      <c r="AH189">
        <f t="shared" si="81"/>
        <v>795.07707359999995</v>
      </c>
      <c r="AI189">
        <f t="shared" si="82"/>
        <v>993.84634199999994</v>
      </c>
      <c r="AJ189">
        <f t="shared" si="83"/>
        <v>1470.39566289</v>
      </c>
      <c r="AK189">
        <f t="shared" si="84"/>
        <v>1960.52755052</v>
      </c>
      <c r="AL189">
        <f t="shared" si="85"/>
        <v>2450.6594381499999</v>
      </c>
      <c r="AM189">
        <f t="shared" si="86"/>
        <v>1295.3756628900001</v>
      </c>
      <c r="AN189">
        <f t="shared" si="87"/>
        <v>1295.3756628900001</v>
      </c>
      <c r="AO189">
        <f t="shared" si="88"/>
        <v>1295.3756628900001</v>
      </c>
      <c r="AP189">
        <f t="shared" si="89"/>
        <v>1785.50755052</v>
      </c>
      <c r="AQ189">
        <f t="shared" si="90"/>
        <v>1785.50755052</v>
      </c>
      <c r="AR189">
        <f t="shared" si="91"/>
        <v>1785.50755052</v>
      </c>
      <c r="AS189">
        <f t="shared" si="92"/>
        <v>2275.6394381499999</v>
      </c>
      <c r="AT189">
        <f t="shared" si="93"/>
        <v>2275.6394381499999</v>
      </c>
      <c r="AU189">
        <f t="shared" si="94"/>
        <v>2275.6394381499999</v>
      </c>
      <c r="BF189" t="str">
        <f t="shared" si="95"/>
        <v>Larchwood 2020 4 Y 1 5 160 N  Non-Treated 6.666666667 3 6.666666667 66.2564228 4455.744433 1295.37566289 1295.37566289 1295.37566289 1785.50755052 1785.50755052 1785.50755052 2275.63943815 2275.63943815 2275.63943815</v>
      </c>
    </row>
    <row r="190" spans="1:58" x14ac:dyDescent="0.35">
      <c r="A190" s="16" t="s">
        <v>19</v>
      </c>
      <c r="B190" s="16">
        <v>2020</v>
      </c>
      <c r="C190" s="16">
        <v>4</v>
      </c>
      <c r="D190" s="16" t="s">
        <v>17</v>
      </c>
      <c r="E190" s="16">
        <v>601</v>
      </c>
      <c r="F190" s="16">
        <v>2</v>
      </c>
      <c r="G190" s="16">
        <v>5</v>
      </c>
      <c r="H190" s="16">
        <v>160</v>
      </c>
      <c r="I190" s="16" t="s">
        <v>15</v>
      </c>
      <c r="J190" s="16" t="s">
        <v>27</v>
      </c>
      <c r="K190" s="16" t="s">
        <v>14</v>
      </c>
      <c r="L190" s="16" t="str">
        <f t="shared" si="65"/>
        <v>.</v>
      </c>
      <c r="M190" s="16" t="str">
        <f t="shared" si="66"/>
        <v>.</v>
      </c>
      <c r="N190" s="16" t="s">
        <v>14</v>
      </c>
      <c r="O190" s="16">
        <v>13.33333333</v>
      </c>
      <c r="P190" s="16">
        <v>3</v>
      </c>
      <c r="Q190" s="16">
        <v>13.33333333</v>
      </c>
      <c r="R190" s="16">
        <v>64.144742500000007</v>
      </c>
      <c r="S190" s="16">
        <v>4313.7339330000004</v>
      </c>
      <c r="T190" s="16">
        <f t="shared" si="67"/>
        <v>70.86</v>
      </c>
      <c r="U190" s="16">
        <f t="shared" si="68"/>
        <v>175.02</v>
      </c>
      <c r="V190" s="16">
        <f t="shared" si="69"/>
        <v>0</v>
      </c>
      <c r="W190" s="16">
        <f t="shared" si="70"/>
        <v>0</v>
      </c>
      <c r="X190" s="16">
        <f t="shared" si="71"/>
        <v>0</v>
      </c>
      <c r="Y190" s="16">
        <f t="shared" si="72"/>
        <v>0</v>
      </c>
      <c r="Z190" s="16">
        <f t="shared" si="73"/>
        <v>0</v>
      </c>
      <c r="AA190" s="16">
        <f t="shared" si="74"/>
        <v>0</v>
      </c>
      <c r="AB190">
        <f t="shared" si="75"/>
        <v>0</v>
      </c>
      <c r="AC190">
        <f t="shared" si="76"/>
        <v>0</v>
      </c>
      <c r="AD190">
        <f t="shared" si="77"/>
        <v>175.02</v>
      </c>
      <c r="AE190">
        <f t="shared" si="78"/>
        <v>175.02</v>
      </c>
      <c r="AF190">
        <f t="shared" si="79"/>
        <v>175.02</v>
      </c>
      <c r="AG190">
        <f t="shared" si="80"/>
        <v>577.30268250000006</v>
      </c>
      <c r="AH190">
        <f t="shared" si="81"/>
        <v>769.73691000000008</v>
      </c>
      <c r="AI190">
        <f t="shared" si="82"/>
        <v>962.1711375000001</v>
      </c>
      <c r="AJ190">
        <f t="shared" si="83"/>
        <v>1423.5321978900001</v>
      </c>
      <c r="AK190">
        <f t="shared" si="84"/>
        <v>1898.0429305200003</v>
      </c>
      <c r="AL190">
        <f t="shared" si="85"/>
        <v>2372.5536631500004</v>
      </c>
      <c r="AM190">
        <f t="shared" si="86"/>
        <v>1248.5121978900002</v>
      </c>
      <c r="AN190">
        <f t="shared" si="87"/>
        <v>1248.5121978900002</v>
      </c>
      <c r="AO190">
        <f t="shared" si="88"/>
        <v>1248.5121978900002</v>
      </c>
      <c r="AP190">
        <f t="shared" si="89"/>
        <v>1723.0229305200003</v>
      </c>
      <c r="AQ190">
        <f t="shared" si="90"/>
        <v>1723.0229305200003</v>
      </c>
      <c r="AR190">
        <f t="shared" si="91"/>
        <v>1723.0229305200003</v>
      </c>
      <c r="AS190">
        <f t="shared" si="92"/>
        <v>2197.5336631500004</v>
      </c>
      <c r="AT190">
        <f t="shared" si="93"/>
        <v>2197.5336631500004</v>
      </c>
      <c r="AU190">
        <f t="shared" si="94"/>
        <v>2197.5336631500004</v>
      </c>
      <c r="BF190" t="str">
        <f t="shared" si="95"/>
        <v>Larchwood 2020 4 Y 2 5 160 N  Non-Treated 13.33333333 3 13.33333333 64.1447425 4313.733933 1248.51219789 1248.51219789 1248.51219789 1723.02293052 1723.02293052 1723.02293052 2197.53366315 2197.53366315 2197.53366315</v>
      </c>
    </row>
    <row r="191" spans="1:58" x14ac:dyDescent="0.35">
      <c r="A191" s="16" t="s">
        <v>19</v>
      </c>
      <c r="B191" s="16">
        <v>2020</v>
      </c>
      <c r="C191" s="16">
        <v>4</v>
      </c>
      <c r="D191" s="16" t="s">
        <v>17</v>
      </c>
      <c r="E191" s="16">
        <v>602</v>
      </c>
      <c r="F191" s="16">
        <v>2</v>
      </c>
      <c r="G191" s="16">
        <v>6</v>
      </c>
      <c r="H191" s="16">
        <v>160</v>
      </c>
      <c r="I191" s="16" t="s">
        <v>15</v>
      </c>
      <c r="J191" s="16" t="s">
        <v>29</v>
      </c>
      <c r="K191" s="16" t="s">
        <v>14</v>
      </c>
      <c r="L191" s="16" t="str">
        <f t="shared" si="65"/>
        <v>.</v>
      </c>
      <c r="M191" s="16" t="str">
        <f t="shared" si="66"/>
        <v>.</v>
      </c>
      <c r="N191" s="16" t="s">
        <v>14</v>
      </c>
      <c r="O191" s="16">
        <v>0</v>
      </c>
      <c r="P191" s="16">
        <v>0</v>
      </c>
      <c r="Q191" s="16">
        <v>0</v>
      </c>
      <c r="R191" s="16">
        <v>65.917758800000001</v>
      </c>
      <c r="S191" s="16">
        <v>4432.9692789999999</v>
      </c>
      <c r="T191" s="16">
        <f t="shared" si="67"/>
        <v>70.86</v>
      </c>
      <c r="U191" s="16">
        <f t="shared" si="68"/>
        <v>175.02</v>
      </c>
      <c r="V191" s="16">
        <f t="shared" si="69"/>
        <v>0</v>
      </c>
      <c r="W191" s="16">
        <f t="shared" si="70"/>
        <v>0</v>
      </c>
      <c r="X191" s="16">
        <f t="shared" si="71"/>
        <v>0</v>
      </c>
      <c r="Y191" s="16">
        <f t="shared" si="72"/>
        <v>0</v>
      </c>
      <c r="Z191" s="16">
        <f t="shared" si="73"/>
        <v>0</v>
      </c>
      <c r="AA191" s="16">
        <f t="shared" si="74"/>
        <v>0</v>
      </c>
      <c r="AB191">
        <f t="shared" si="75"/>
        <v>50.845999999999997</v>
      </c>
      <c r="AC191">
        <f t="shared" si="76"/>
        <v>125.59</v>
      </c>
      <c r="AD191">
        <f t="shared" si="77"/>
        <v>300.61</v>
      </c>
      <c r="AE191">
        <f t="shared" si="78"/>
        <v>300.61</v>
      </c>
      <c r="AF191">
        <f t="shared" si="79"/>
        <v>300.61</v>
      </c>
      <c r="AG191">
        <f t="shared" si="80"/>
        <v>593.25982920000001</v>
      </c>
      <c r="AH191">
        <f t="shared" si="81"/>
        <v>791.01310560000002</v>
      </c>
      <c r="AI191">
        <f t="shared" si="82"/>
        <v>988.76638200000002</v>
      </c>
      <c r="AJ191">
        <f t="shared" si="83"/>
        <v>1462.8798620699999</v>
      </c>
      <c r="AK191">
        <f t="shared" si="84"/>
        <v>1950.5064827599999</v>
      </c>
      <c r="AL191">
        <f t="shared" si="85"/>
        <v>2438.1331034500004</v>
      </c>
      <c r="AM191">
        <f t="shared" si="86"/>
        <v>1162.2698620699998</v>
      </c>
      <c r="AN191">
        <f t="shared" si="87"/>
        <v>1162.2698620699998</v>
      </c>
      <c r="AO191">
        <f t="shared" si="88"/>
        <v>1162.2698620699998</v>
      </c>
      <c r="AP191">
        <f t="shared" si="89"/>
        <v>1649.8964827599998</v>
      </c>
      <c r="AQ191">
        <f t="shared" si="90"/>
        <v>1649.8964827599998</v>
      </c>
      <c r="AR191">
        <f t="shared" si="91"/>
        <v>1649.8964827599998</v>
      </c>
      <c r="AS191">
        <f t="shared" si="92"/>
        <v>2137.5231034500002</v>
      </c>
      <c r="AT191">
        <f t="shared" si="93"/>
        <v>2137.5231034500002</v>
      </c>
      <c r="AU191">
        <f t="shared" si="94"/>
        <v>2137.5231034500002</v>
      </c>
      <c r="BF191" t="str">
        <f t="shared" si="95"/>
        <v>Larchwood 2020 4 Y 2 6 160 N  Endura_R3 0 0 0 65.9177588 4432.969279 1162.26986207 1162.26986207 1162.26986207 1649.89648276 1649.89648276 1649.89648276 2137.52310345 2137.52310345 2137.52310345</v>
      </c>
    </row>
    <row r="192" spans="1:58" x14ac:dyDescent="0.35">
      <c r="A192" s="16" t="s">
        <v>19</v>
      </c>
      <c r="B192" s="16">
        <v>2020</v>
      </c>
      <c r="C192" s="16">
        <v>4</v>
      </c>
      <c r="D192" s="16" t="s">
        <v>17</v>
      </c>
      <c r="E192" s="16">
        <v>603</v>
      </c>
      <c r="F192" s="16">
        <v>2</v>
      </c>
      <c r="G192" s="16">
        <v>8</v>
      </c>
      <c r="H192" s="16">
        <v>160</v>
      </c>
      <c r="I192" s="16" t="s">
        <v>15</v>
      </c>
      <c r="J192" s="16" t="s">
        <v>28</v>
      </c>
      <c r="K192" s="16" t="s">
        <v>14</v>
      </c>
      <c r="L192" s="16" t="str">
        <f t="shared" si="65"/>
        <v>.</v>
      </c>
      <c r="M192" s="16" t="str">
        <f t="shared" si="66"/>
        <v>.</v>
      </c>
      <c r="N192" s="16" t="s">
        <v>14</v>
      </c>
      <c r="O192" s="16">
        <v>3.3333333330000001</v>
      </c>
      <c r="P192" s="16">
        <v>3</v>
      </c>
      <c r="Q192" s="16">
        <v>3.3333333330000001</v>
      </c>
      <c r="R192" s="16">
        <v>67.506039099999995</v>
      </c>
      <c r="S192" s="16">
        <v>4539.781129</v>
      </c>
      <c r="T192" s="16">
        <f t="shared" si="67"/>
        <v>70.86</v>
      </c>
      <c r="U192" s="16">
        <f t="shared" si="68"/>
        <v>175.02</v>
      </c>
      <c r="V192" s="16">
        <f t="shared" si="69"/>
        <v>0</v>
      </c>
      <c r="W192" s="16">
        <f t="shared" si="70"/>
        <v>0</v>
      </c>
      <c r="X192" s="16">
        <f t="shared" si="71"/>
        <v>0</v>
      </c>
      <c r="Y192" s="16">
        <f t="shared" si="72"/>
        <v>0</v>
      </c>
      <c r="Z192" s="16">
        <f t="shared" si="73"/>
        <v>0</v>
      </c>
      <c r="AA192" s="16">
        <f t="shared" si="74"/>
        <v>0</v>
      </c>
      <c r="AB192">
        <f t="shared" si="75"/>
        <v>17.875</v>
      </c>
      <c r="AC192">
        <f t="shared" si="76"/>
        <v>44.15</v>
      </c>
      <c r="AD192">
        <f t="shared" si="77"/>
        <v>219.17000000000002</v>
      </c>
      <c r="AE192">
        <f t="shared" si="78"/>
        <v>219.17000000000002</v>
      </c>
      <c r="AF192">
        <f t="shared" si="79"/>
        <v>219.17000000000002</v>
      </c>
      <c r="AG192">
        <f t="shared" si="80"/>
        <v>607.55435189999992</v>
      </c>
      <c r="AH192">
        <f t="shared" si="81"/>
        <v>810.07246919999989</v>
      </c>
      <c r="AI192">
        <f t="shared" si="82"/>
        <v>1012.5905865</v>
      </c>
      <c r="AJ192">
        <f t="shared" si="83"/>
        <v>1498.1277725700002</v>
      </c>
      <c r="AK192">
        <f t="shared" si="84"/>
        <v>1997.5036967599999</v>
      </c>
      <c r="AL192">
        <f t="shared" si="85"/>
        <v>2496.8796209500001</v>
      </c>
      <c r="AM192">
        <f t="shared" si="86"/>
        <v>1278.9577725700001</v>
      </c>
      <c r="AN192">
        <f t="shared" si="87"/>
        <v>1278.9577725700001</v>
      </c>
      <c r="AO192">
        <f t="shared" si="88"/>
        <v>1278.9577725700001</v>
      </c>
      <c r="AP192">
        <f t="shared" si="89"/>
        <v>1778.3336967599998</v>
      </c>
      <c r="AQ192">
        <f t="shared" si="90"/>
        <v>1778.3336967599998</v>
      </c>
      <c r="AR192">
        <f t="shared" si="91"/>
        <v>1778.3336967599998</v>
      </c>
      <c r="AS192">
        <f t="shared" si="92"/>
        <v>2277.70962095</v>
      </c>
      <c r="AT192">
        <f t="shared" si="93"/>
        <v>2277.70962095</v>
      </c>
      <c r="AU192">
        <f t="shared" si="94"/>
        <v>2277.70962095</v>
      </c>
      <c r="BF192" t="str">
        <f t="shared" si="95"/>
        <v>Larchwood 2020 4 Y 2 8 160 N  Cobra_V5 3.333333333 3 3.333333333 67.5060391 4539.781129 1278.95777257 1278.95777257 1278.95777257 1778.33369676 1778.33369676 1778.33369676 2277.70962095 2277.70962095 2277.70962095</v>
      </c>
    </row>
    <row r="193" spans="1:58" x14ac:dyDescent="0.35">
      <c r="A193" s="16" t="s">
        <v>19</v>
      </c>
      <c r="B193" s="16">
        <v>2020</v>
      </c>
      <c r="C193" s="16">
        <v>4</v>
      </c>
      <c r="D193" s="16" t="s">
        <v>17</v>
      </c>
      <c r="E193" s="16">
        <v>604</v>
      </c>
      <c r="F193" s="16">
        <v>2</v>
      </c>
      <c r="G193" s="16">
        <v>7</v>
      </c>
      <c r="H193" s="16">
        <v>160</v>
      </c>
      <c r="I193" s="16" t="s">
        <v>15</v>
      </c>
      <c r="J193" s="16" t="s">
        <v>30</v>
      </c>
      <c r="K193" s="16" t="s">
        <v>14</v>
      </c>
      <c r="L193" s="16" t="str">
        <f t="shared" si="65"/>
        <v>.</v>
      </c>
      <c r="M193" s="16" t="str">
        <f t="shared" si="66"/>
        <v>.</v>
      </c>
      <c r="N193" s="16" t="s">
        <v>16</v>
      </c>
      <c r="O193" s="16">
        <v>10</v>
      </c>
      <c r="P193" s="16">
        <v>3</v>
      </c>
      <c r="Q193" s="16">
        <v>10</v>
      </c>
      <c r="R193" s="16">
        <v>68.914182400000001</v>
      </c>
      <c r="S193" s="16">
        <v>4634.4787660000002</v>
      </c>
      <c r="T193" s="16">
        <f t="shared" si="67"/>
        <v>70.86</v>
      </c>
      <c r="U193" s="16">
        <f t="shared" si="68"/>
        <v>175.02</v>
      </c>
      <c r="V193" s="16">
        <f t="shared" si="69"/>
        <v>0</v>
      </c>
      <c r="W193" s="16">
        <f t="shared" si="70"/>
        <v>0</v>
      </c>
      <c r="X193" s="16">
        <f t="shared" si="71"/>
        <v>0</v>
      </c>
      <c r="Y193" s="16">
        <f t="shared" si="72"/>
        <v>0</v>
      </c>
      <c r="Z193" s="16">
        <f t="shared" si="73"/>
        <v>0</v>
      </c>
      <c r="AA193" s="16">
        <f t="shared" si="74"/>
        <v>0</v>
      </c>
      <c r="AB193">
        <f t="shared" si="75"/>
        <v>0</v>
      </c>
      <c r="AC193">
        <f t="shared" si="76"/>
        <v>0</v>
      </c>
      <c r="AD193">
        <f t="shared" si="77"/>
        <v>175.02</v>
      </c>
      <c r="AE193">
        <f t="shared" si="78"/>
        <v>175.02</v>
      </c>
      <c r="AF193">
        <f t="shared" si="79"/>
        <v>175.02</v>
      </c>
      <c r="AG193">
        <f t="shared" si="80"/>
        <v>620.22764159999997</v>
      </c>
      <c r="AH193">
        <f t="shared" si="81"/>
        <v>826.97018879999996</v>
      </c>
      <c r="AI193">
        <f t="shared" si="82"/>
        <v>1033.7127359999999</v>
      </c>
      <c r="AJ193">
        <f t="shared" si="83"/>
        <v>1529.3779927800001</v>
      </c>
      <c r="AK193">
        <f t="shared" si="84"/>
        <v>2039.1706570400002</v>
      </c>
      <c r="AL193">
        <f t="shared" si="85"/>
        <v>2548.9633213000002</v>
      </c>
      <c r="AM193">
        <f t="shared" si="86"/>
        <v>1354.3579927800001</v>
      </c>
      <c r="AN193">
        <f t="shared" si="87"/>
        <v>1354.3579927800001</v>
      </c>
      <c r="AO193">
        <f t="shared" si="88"/>
        <v>1354.3579927800001</v>
      </c>
      <c r="AP193">
        <f t="shared" si="89"/>
        <v>1864.1506570400002</v>
      </c>
      <c r="AQ193">
        <f t="shared" si="90"/>
        <v>1864.1506570400002</v>
      </c>
      <c r="AR193">
        <f t="shared" si="91"/>
        <v>1864.1506570400002</v>
      </c>
      <c r="AS193">
        <f t="shared" si="92"/>
        <v>2373.9433213000002</v>
      </c>
      <c r="AT193">
        <f t="shared" si="93"/>
        <v>2373.9433213000002</v>
      </c>
      <c r="AU193">
        <f t="shared" si="94"/>
        <v>2373.9433213000002</v>
      </c>
      <c r="BF193" t="str">
        <f t="shared" si="95"/>
        <v>Larchwood 2020 4 Y 2 7 160 N  Endura_Sporecaster 10 3 10 68.9141824 4634.478766 1354.35799278 1354.35799278 1354.35799278 1864.15065704 1864.15065704 1864.15065704 2373.9433213 2373.9433213 2373.9433213</v>
      </c>
    </row>
    <row r="194" spans="1:58" x14ac:dyDescent="0.35">
      <c r="A194" s="16" t="s">
        <v>19</v>
      </c>
      <c r="B194" s="16">
        <v>2020</v>
      </c>
      <c r="C194" s="16">
        <v>4</v>
      </c>
      <c r="D194" s="16" t="s">
        <v>17</v>
      </c>
      <c r="E194" s="16">
        <v>701</v>
      </c>
      <c r="F194" s="16">
        <v>3</v>
      </c>
      <c r="G194" s="16">
        <v>7</v>
      </c>
      <c r="H194" s="16">
        <v>160</v>
      </c>
      <c r="I194" s="16" t="s">
        <v>15</v>
      </c>
      <c r="J194" s="16" t="s">
        <v>30</v>
      </c>
      <c r="K194" s="16" t="s">
        <v>14</v>
      </c>
      <c r="L194" s="16" t="str">
        <f t="shared" ref="L194:L257" si="96">IF(I194="Y",(K194*100)/46,".")</f>
        <v>.</v>
      </c>
      <c r="M194" s="16" t="str">
        <f t="shared" ref="M194:M257" si="97">IF(I194="Y",(L194/2.2)*2.47,".")</f>
        <v>.</v>
      </c>
      <c r="N194" s="16" t="s">
        <v>16</v>
      </c>
      <c r="O194" s="16">
        <v>0</v>
      </c>
      <c r="P194" s="16">
        <v>0</v>
      </c>
      <c r="Q194" s="16">
        <v>0</v>
      </c>
      <c r="R194" s="16">
        <v>70.813798899999995</v>
      </c>
      <c r="S194" s="16">
        <v>4762.2279760000001</v>
      </c>
      <c r="T194" s="16">
        <f t="shared" ref="T194:T257" si="98">IF(H194=100,44.29,70.86)</f>
        <v>70.86</v>
      </c>
      <c r="U194" s="16">
        <f t="shared" ref="U194:U257" si="99">IF(H194=100,109.39,175.02)</f>
        <v>175.02</v>
      </c>
      <c r="V194" s="16">
        <f t="shared" ref="V194:V257" si="100">IF($I194="Y",$L194*0.19,0)</f>
        <v>0</v>
      </c>
      <c r="W194" s="16">
        <f t="shared" ref="W194:W257" si="101">IF($I194="Y",$L194*0.275,0)</f>
        <v>0</v>
      </c>
      <c r="X194" s="16">
        <f t="shared" ref="X194:X257" si="102">IF($I194="Y",$L194*0.36,0)</f>
        <v>0</v>
      </c>
      <c r="Y194" s="16">
        <f t="shared" ref="Y194:Y257" si="103">IF(I194="Y",M194*0.086,0)</f>
        <v>0</v>
      </c>
      <c r="Z194" s="16">
        <f t="shared" ref="Z194:Z257" si="104">IF(I194="Y",M194*0.125,0)</f>
        <v>0</v>
      </c>
      <c r="AA194" s="16">
        <f t="shared" ref="AA194:AA257" si="105">IF(I194="Y",M194*0.164,0)</f>
        <v>0</v>
      </c>
      <c r="AB194">
        <f t="shared" ref="AB194:AB257" si="106">IF(J194="Endura_R3",50.846,IF(J194="Cobra_V5",17.875,IF((AND(J194="Endura_Sporecaster",N194="Y")),50.846,0)))</f>
        <v>0</v>
      </c>
      <c r="AC194">
        <f t="shared" ref="AC194:AC257" si="107">IF(J194="Endura_R3",125.59,IF(J194="Cobra_V5",44.15,IF((AND(J194="Endura_Sporecaster",N194="Y")),125.59,0)))</f>
        <v>0</v>
      </c>
      <c r="AD194">
        <f t="shared" ref="AD194:AD257" si="108">SUM(U194,Y194,AC194)</f>
        <v>175.02</v>
      </c>
      <c r="AE194">
        <f t="shared" ref="AE194:AE257" si="109">SUM(U194,Z194,AC194)</f>
        <v>175.02</v>
      </c>
      <c r="AF194">
        <f t="shared" ref="AF194:AF257" si="110">SUM(U194,AA194,AC194)</f>
        <v>175.02</v>
      </c>
      <c r="AG194">
        <f t="shared" ref="AG194:AG257" si="111">$R194*9</f>
        <v>637.3241900999999</v>
      </c>
      <c r="AH194">
        <f t="shared" ref="AH194:AH257" si="112">$R194*12</f>
        <v>849.76558679999994</v>
      </c>
      <c r="AI194">
        <f t="shared" ref="AI194:AI257" si="113">$R194*15</f>
        <v>1062.2069835</v>
      </c>
      <c r="AJ194">
        <f t="shared" ref="AJ194:AJ257" si="114">$S194*0.33</f>
        <v>1571.53523208</v>
      </c>
      <c r="AK194">
        <f t="shared" ref="AK194:AK257" si="115">$S194*0.44</f>
        <v>2095.38030944</v>
      </c>
      <c r="AL194">
        <f t="shared" ref="AL194:AL257" si="116">$S194*0.55</f>
        <v>2619.2253868000003</v>
      </c>
      <c r="AM194">
        <f t="shared" ref="AM194:AM257" si="117">$AJ194-AD194</f>
        <v>1396.51523208</v>
      </c>
      <c r="AN194">
        <f t="shared" ref="AN194:AN257" si="118">$AJ194-AE194</f>
        <v>1396.51523208</v>
      </c>
      <c r="AO194">
        <f t="shared" ref="AO194:AO257" si="119">$AJ194-AF194</f>
        <v>1396.51523208</v>
      </c>
      <c r="AP194">
        <f t="shared" ref="AP194:AP257" si="120">$AK194-AD194</f>
        <v>1920.36030944</v>
      </c>
      <c r="AQ194">
        <f t="shared" ref="AQ194:AQ257" si="121">$AK194-AE194</f>
        <v>1920.36030944</v>
      </c>
      <c r="AR194">
        <f t="shared" ref="AR194:AR257" si="122">$AK194-AF194</f>
        <v>1920.36030944</v>
      </c>
      <c r="AS194">
        <f t="shared" ref="AS194:AS257" si="123">$AL194-AD194</f>
        <v>2444.2053868000003</v>
      </c>
      <c r="AT194">
        <f t="shared" ref="AT194:AT257" si="124">$AL194-AE194</f>
        <v>2444.2053868000003</v>
      </c>
      <c r="AU194">
        <f t="shared" ref="AU194:AU257" si="125">$AL194-AF194</f>
        <v>2444.2053868000003</v>
      </c>
      <c r="BF194" t="str">
        <f t="shared" si="95"/>
        <v>Larchwood 2020 4 Y 3 7 160 N  Endura_Sporecaster 0 0 0 70.8137989 4762.227976 1396.51523208 1396.51523208 1396.51523208 1920.36030944 1920.36030944 1920.36030944 2444.2053868 2444.2053868 2444.2053868</v>
      </c>
    </row>
    <row r="195" spans="1:58" x14ac:dyDescent="0.35">
      <c r="A195" s="16" t="s">
        <v>19</v>
      </c>
      <c r="B195" s="16">
        <v>2020</v>
      </c>
      <c r="C195" s="16">
        <v>4</v>
      </c>
      <c r="D195" s="16" t="s">
        <v>17</v>
      </c>
      <c r="E195" s="16">
        <v>702</v>
      </c>
      <c r="F195" s="16">
        <v>3</v>
      </c>
      <c r="G195" s="16">
        <v>8</v>
      </c>
      <c r="H195" s="16">
        <v>160</v>
      </c>
      <c r="I195" s="16" t="s">
        <v>15</v>
      </c>
      <c r="J195" s="16" t="s">
        <v>28</v>
      </c>
      <c r="K195" s="16" t="s">
        <v>14</v>
      </c>
      <c r="L195" s="16" t="str">
        <f t="shared" si="96"/>
        <v>.</v>
      </c>
      <c r="M195" s="16" t="str">
        <f t="shared" si="97"/>
        <v>.</v>
      </c>
      <c r="N195" s="16" t="s">
        <v>14</v>
      </c>
      <c r="O195" s="16">
        <v>0</v>
      </c>
      <c r="P195" s="16">
        <v>0</v>
      </c>
      <c r="Q195" s="16">
        <v>0</v>
      </c>
      <c r="R195" s="16">
        <v>77.555683999999999</v>
      </c>
      <c r="S195" s="16">
        <v>5215.6197490000004</v>
      </c>
      <c r="T195" s="16">
        <f t="shared" si="98"/>
        <v>70.86</v>
      </c>
      <c r="U195" s="16">
        <f t="shared" si="99"/>
        <v>175.02</v>
      </c>
      <c r="V195" s="16">
        <f t="shared" si="100"/>
        <v>0</v>
      </c>
      <c r="W195" s="16">
        <f t="shared" si="101"/>
        <v>0</v>
      </c>
      <c r="X195" s="16">
        <f t="shared" si="102"/>
        <v>0</v>
      </c>
      <c r="Y195" s="16">
        <f t="shared" si="103"/>
        <v>0</v>
      </c>
      <c r="Z195" s="16">
        <f t="shared" si="104"/>
        <v>0</v>
      </c>
      <c r="AA195" s="16">
        <f t="shared" si="105"/>
        <v>0</v>
      </c>
      <c r="AB195">
        <f t="shared" si="106"/>
        <v>17.875</v>
      </c>
      <c r="AC195">
        <f t="shared" si="107"/>
        <v>44.15</v>
      </c>
      <c r="AD195">
        <f t="shared" si="108"/>
        <v>219.17000000000002</v>
      </c>
      <c r="AE195">
        <f t="shared" si="109"/>
        <v>219.17000000000002</v>
      </c>
      <c r="AF195">
        <f t="shared" si="110"/>
        <v>219.17000000000002</v>
      </c>
      <c r="AG195">
        <f t="shared" si="111"/>
        <v>698.00115600000004</v>
      </c>
      <c r="AH195">
        <f t="shared" si="112"/>
        <v>930.66820800000005</v>
      </c>
      <c r="AI195">
        <f t="shared" si="113"/>
        <v>1163.3352600000001</v>
      </c>
      <c r="AJ195">
        <f t="shared" si="114"/>
        <v>1721.1545171700002</v>
      </c>
      <c r="AK195">
        <f t="shared" si="115"/>
        <v>2294.8726895600003</v>
      </c>
      <c r="AL195">
        <f t="shared" si="116"/>
        <v>2868.5908619500005</v>
      </c>
      <c r="AM195">
        <f t="shared" si="117"/>
        <v>1501.9845171700001</v>
      </c>
      <c r="AN195">
        <f t="shared" si="118"/>
        <v>1501.9845171700001</v>
      </c>
      <c r="AO195">
        <f t="shared" si="119"/>
        <v>1501.9845171700001</v>
      </c>
      <c r="AP195">
        <f t="shared" si="120"/>
        <v>2075.7026895600002</v>
      </c>
      <c r="AQ195">
        <f t="shared" si="121"/>
        <v>2075.7026895600002</v>
      </c>
      <c r="AR195">
        <f t="shared" si="122"/>
        <v>2075.7026895600002</v>
      </c>
      <c r="AS195">
        <f t="shared" si="123"/>
        <v>2649.4208619500005</v>
      </c>
      <c r="AT195">
        <f t="shared" si="124"/>
        <v>2649.4208619500005</v>
      </c>
      <c r="AU195">
        <f t="shared" si="125"/>
        <v>2649.4208619500005</v>
      </c>
      <c r="BF195" t="str">
        <f t="shared" ref="BF195:BF258" si="126">_xlfn.CONCAT(A195," ",B195," ",C195," ",D195," ",F195," ",G195," ",H195," ",I195," ",J195," ",O195," ",P195," ",Q195," ",R195," ",S195," ",AM195," ",AN195," ",AO195," ",AP195," ",AQ195," ",AR195," ",AS195," ",AT195," ",AU195)</f>
        <v>Larchwood 2020 4 Y 3 8 160 N  Cobra_V5 0 0 0 77.555684 5215.619749 1501.98451717 1501.98451717 1501.98451717 2075.70268956 2075.70268956 2075.70268956 2649.42086195 2649.42086195 2649.42086195</v>
      </c>
    </row>
    <row r="196" spans="1:58" x14ac:dyDescent="0.35">
      <c r="A196" s="16" t="s">
        <v>19</v>
      </c>
      <c r="B196" s="16">
        <v>2020</v>
      </c>
      <c r="C196" s="16">
        <v>4</v>
      </c>
      <c r="D196" s="16" t="s">
        <v>17</v>
      </c>
      <c r="E196" s="16">
        <v>703</v>
      </c>
      <c r="F196" s="16">
        <v>3</v>
      </c>
      <c r="G196" s="16">
        <v>6</v>
      </c>
      <c r="H196" s="16">
        <v>160</v>
      </c>
      <c r="I196" s="16" t="s">
        <v>15</v>
      </c>
      <c r="J196" s="16" t="s">
        <v>29</v>
      </c>
      <c r="K196" s="16" t="s">
        <v>14</v>
      </c>
      <c r="L196" s="16" t="str">
        <f t="shared" si="96"/>
        <v>.</v>
      </c>
      <c r="M196" s="16" t="str">
        <f t="shared" si="97"/>
        <v>.</v>
      </c>
      <c r="N196" s="16" t="s">
        <v>14</v>
      </c>
      <c r="O196" s="16">
        <v>0</v>
      </c>
      <c r="P196" s="16">
        <v>0</v>
      </c>
      <c r="Q196" s="16">
        <v>0</v>
      </c>
      <c r="R196" s="16">
        <v>73.808572100000006</v>
      </c>
      <c r="S196" s="16">
        <v>4963.6264739999997</v>
      </c>
      <c r="T196" s="16">
        <f t="shared" si="98"/>
        <v>70.86</v>
      </c>
      <c r="U196" s="16">
        <f t="shared" si="99"/>
        <v>175.02</v>
      </c>
      <c r="V196" s="16">
        <f t="shared" si="100"/>
        <v>0</v>
      </c>
      <c r="W196" s="16">
        <f t="shared" si="101"/>
        <v>0</v>
      </c>
      <c r="X196" s="16">
        <f t="shared" si="102"/>
        <v>0</v>
      </c>
      <c r="Y196" s="16">
        <f t="shared" si="103"/>
        <v>0</v>
      </c>
      <c r="Z196" s="16">
        <f t="shared" si="104"/>
        <v>0</v>
      </c>
      <c r="AA196" s="16">
        <f t="shared" si="105"/>
        <v>0</v>
      </c>
      <c r="AB196">
        <f t="shared" si="106"/>
        <v>50.845999999999997</v>
      </c>
      <c r="AC196">
        <f t="shared" si="107"/>
        <v>125.59</v>
      </c>
      <c r="AD196">
        <f t="shared" si="108"/>
        <v>300.61</v>
      </c>
      <c r="AE196">
        <f t="shared" si="109"/>
        <v>300.61</v>
      </c>
      <c r="AF196">
        <f t="shared" si="110"/>
        <v>300.61</v>
      </c>
      <c r="AG196">
        <f t="shared" si="111"/>
        <v>664.27714890000004</v>
      </c>
      <c r="AH196">
        <f t="shared" si="112"/>
        <v>885.70286520000013</v>
      </c>
      <c r="AI196">
        <f t="shared" si="113"/>
        <v>1107.1285815000001</v>
      </c>
      <c r="AJ196">
        <f t="shared" si="114"/>
        <v>1637.9967364199999</v>
      </c>
      <c r="AK196">
        <f t="shared" si="115"/>
        <v>2183.9956485600001</v>
      </c>
      <c r="AL196">
        <f t="shared" si="116"/>
        <v>2729.9945607</v>
      </c>
      <c r="AM196">
        <f t="shared" si="117"/>
        <v>1337.38673642</v>
      </c>
      <c r="AN196">
        <f t="shared" si="118"/>
        <v>1337.38673642</v>
      </c>
      <c r="AO196">
        <f t="shared" si="119"/>
        <v>1337.38673642</v>
      </c>
      <c r="AP196">
        <f t="shared" si="120"/>
        <v>1883.3856485599999</v>
      </c>
      <c r="AQ196">
        <f t="shared" si="121"/>
        <v>1883.3856485599999</v>
      </c>
      <c r="AR196">
        <f t="shared" si="122"/>
        <v>1883.3856485599999</v>
      </c>
      <c r="AS196">
        <f t="shared" si="123"/>
        <v>2429.3845606999998</v>
      </c>
      <c r="AT196">
        <f t="shared" si="124"/>
        <v>2429.3845606999998</v>
      </c>
      <c r="AU196">
        <f t="shared" si="125"/>
        <v>2429.3845606999998</v>
      </c>
      <c r="BF196" t="str">
        <f t="shared" si="126"/>
        <v>Larchwood 2020 4 Y 3 6 160 N  Endura_R3 0 0 0 73.8085721 4963.626474 1337.38673642 1337.38673642 1337.38673642 1883.38564856 1883.38564856 1883.38564856 2429.3845607 2429.3845607 2429.3845607</v>
      </c>
    </row>
    <row r="197" spans="1:58" x14ac:dyDescent="0.35">
      <c r="A197" s="16" t="s">
        <v>19</v>
      </c>
      <c r="B197" s="16">
        <v>2020</v>
      </c>
      <c r="C197" s="16">
        <v>4</v>
      </c>
      <c r="D197" s="16" t="s">
        <v>17</v>
      </c>
      <c r="E197" s="16">
        <v>704</v>
      </c>
      <c r="F197" s="16">
        <v>3</v>
      </c>
      <c r="G197" s="16">
        <v>5</v>
      </c>
      <c r="H197" s="16">
        <v>160</v>
      </c>
      <c r="I197" s="16" t="s">
        <v>15</v>
      </c>
      <c r="J197" s="16" t="s">
        <v>27</v>
      </c>
      <c r="K197" s="16" t="s">
        <v>14</v>
      </c>
      <c r="L197" s="16" t="str">
        <f t="shared" si="96"/>
        <v>.</v>
      </c>
      <c r="M197" s="16" t="str">
        <f t="shared" si="97"/>
        <v>.</v>
      </c>
      <c r="N197" s="16" t="s">
        <v>14</v>
      </c>
      <c r="O197" s="16">
        <v>6.6666666670000003</v>
      </c>
      <c r="P197" s="16">
        <v>3</v>
      </c>
      <c r="Q197" s="16">
        <v>6.6666666670000003</v>
      </c>
      <c r="R197" s="16">
        <v>78.089481000000006</v>
      </c>
      <c r="S197" s="16">
        <v>5251.517597</v>
      </c>
      <c r="T197" s="16">
        <f t="shared" si="98"/>
        <v>70.86</v>
      </c>
      <c r="U197" s="16">
        <f t="shared" si="99"/>
        <v>175.02</v>
      </c>
      <c r="V197" s="16">
        <f t="shared" si="100"/>
        <v>0</v>
      </c>
      <c r="W197" s="16">
        <f t="shared" si="101"/>
        <v>0</v>
      </c>
      <c r="X197" s="16">
        <f t="shared" si="102"/>
        <v>0</v>
      </c>
      <c r="Y197" s="16">
        <f t="shared" si="103"/>
        <v>0</v>
      </c>
      <c r="Z197" s="16">
        <f t="shared" si="104"/>
        <v>0</v>
      </c>
      <c r="AA197" s="16">
        <f t="shared" si="105"/>
        <v>0</v>
      </c>
      <c r="AB197">
        <f t="shared" si="106"/>
        <v>0</v>
      </c>
      <c r="AC197">
        <f t="shared" si="107"/>
        <v>0</v>
      </c>
      <c r="AD197">
        <f t="shared" si="108"/>
        <v>175.02</v>
      </c>
      <c r="AE197">
        <f t="shared" si="109"/>
        <v>175.02</v>
      </c>
      <c r="AF197">
        <f t="shared" si="110"/>
        <v>175.02</v>
      </c>
      <c r="AG197">
        <f t="shared" si="111"/>
        <v>702.80532900000003</v>
      </c>
      <c r="AH197">
        <f t="shared" si="112"/>
        <v>937.07377200000008</v>
      </c>
      <c r="AI197">
        <f t="shared" si="113"/>
        <v>1171.3422150000001</v>
      </c>
      <c r="AJ197">
        <f t="shared" si="114"/>
        <v>1733.00080701</v>
      </c>
      <c r="AK197">
        <f t="shared" si="115"/>
        <v>2310.6677426800002</v>
      </c>
      <c r="AL197">
        <f t="shared" si="116"/>
        <v>2888.3346783500001</v>
      </c>
      <c r="AM197">
        <f t="shared" si="117"/>
        <v>1557.98080701</v>
      </c>
      <c r="AN197">
        <f t="shared" si="118"/>
        <v>1557.98080701</v>
      </c>
      <c r="AO197">
        <f t="shared" si="119"/>
        <v>1557.98080701</v>
      </c>
      <c r="AP197">
        <f t="shared" si="120"/>
        <v>2135.6477426800002</v>
      </c>
      <c r="AQ197">
        <f t="shared" si="121"/>
        <v>2135.6477426800002</v>
      </c>
      <c r="AR197">
        <f t="shared" si="122"/>
        <v>2135.6477426800002</v>
      </c>
      <c r="AS197">
        <f t="shared" si="123"/>
        <v>2713.3146783500001</v>
      </c>
      <c r="AT197">
        <f t="shared" si="124"/>
        <v>2713.3146783500001</v>
      </c>
      <c r="AU197">
        <f t="shared" si="125"/>
        <v>2713.3146783500001</v>
      </c>
      <c r="BF197" t="str">
        <f t="shared" si="126"/>
        <v>Larchwood 2020 4 Y 3 5 160 N  Non-Treated 6.666666667 3 6.666666667 78.089481 5251.517597 1557.98080701 1557.98080701 1557.98080701 2135.64774268 2135.64774268 2135.64774268 2713.31467835 2713.31467835 2713.31467835</v>
      </c>
    </row>
    <row r="198" spans="1:58" x14ac:dyDescent="0.35">
      <c r="A198" s="16" t="s">
        <v>19</v>
      </c>
      <c r="B198" s="16">
        <v>2020</v>
      </c>
      <c r="C198" s="16">
        <v>4</v>
      </c>
      <c r="D198" s="16" t="s">
        <v>17</v>
      </c>
      <c r="E198" s="16">
        <v>801</v>
      </c>
      <c r="F198" s="16">
        <v>4</v>
      </c>
      <c r="G198" s="16">
        <v>8</v>
      </c>
      <c r="H198" s="16">
        <v>160</v>
      </c>
      <c r="I198" s="16" t="s">
        <v>15</v>
      </c>
      <c r="J198" s="16" t="s">
        <v>28</v>
      </c>
      <c r="K198" s="16" t="s">
        <v>14</v>
      </c>
      <c r="L198" s="16" t="str">
        <f t="shared" si="96"/>
        <v>.</v>
      </c>
      <c r="M198" s="16" t="str">
        <f t="shared" si="97"/>
        <v>.</v>
      </c>
      <c r="N198" s="16" t="s">
        <v>14</v>
      </c>
      <c r="O198" s="16">
        <v>6.6666666670000003</v>
      </c>
      <c r="P198" s="16">
        <v>3</v>
      </c>
      <c r="Q198" s="16">
        <v>6.6666666670000003</v>
      </c>
      <c r="R198" s="16">
        <v>79.472459999999998</v>
      </c>
      <c r="S198" s="16">
        <v>5344.522935</v>
      </c>
      <c r="T198" s="16">
        <f t="shared" si="98"/>
        <v>70.86</v>
      </c>
      <c r="U198" s="16">
        <f t="shared" si="99"/>
        <v>175.02</v>
      </c>
      <c r="V198" s="16">
        <f t="shared" si="100"/>
        <v>0</v>
      </c>
      <c r="W198" s="16">
        <f t="shared" si="101"/>
        <v>0</v>
      </c>
      <c r="X198" s="16">
        <f t="shared" si="102"/>
        <v>0</v>
      </c>
      <c r="Y198" s="16">
        <f t="shared" si="103"/>
        <v>0</v>
      </c>
      <c r="Z198" s="16">
        <f t="shared" si="104"/>
        <v>0</v>
      </c>
      <c r="AA198" s="16">
        <f t="shared" si="105"/>
        <v>0</v>
      </c>
      <c r="AB198">
        <f t="shared" si="106"/>
        <v>17.875</v>
      </c>
      <c r="AC198">
        <f t="shared" si="107"/>
        <v>44.15</v>
      </c>
      <c r="AD198">
        <f t="shared" si="108"/>
        <v>219.17000000000002</v>
      </c>
      <c r="AE198">
        <f t="shared" si="109"/>
        <v>219.17000000000002</v>
      </c>
      <c r="AF198">
        <f t="shared" si="110"/>
        <v>219.17000000000002</v>
      </c>
      <c r="AG198">
        <f t="shared" si="111"/>
        <v>715.25213999999994</v>
      </c>
      <c r="AH198">
        <f t="shared" si="112"/>
        <v>953.66951999999992</v>
      </c>
      <c r="AI198">
        <f t="shared" si="113"/>
        <v>1192.0869</v>
      </c>
      <c r="AJ198">
        <f t="shared" si="114"/>
        <v>1763.69256855</v>
      </c>
      <c r="AK198">
        <f t="shared" si="115"/>
        <v>2351.5900913999999</v>
      </c>
      <c r="AL198">
        <f t="shared" si="116"/>
        <v>2939.4876142500002</v>
      </c>
      <c r="AM198">
        <f t="shared" si="117"/>
        <v>1544.52256855</v>
      </c>
      <c r="AN198">
        <f t="shared" si="118"/>
        <v>1544.52256855</v>
      </c>
      <c r="AO198">
        <f t="shared" si="119"/>
        <v>1544.52256855</v>
      </c>
      <c r="AP198">
        <f t="shared" si="120"/>
        <v>2132.4200913999998</v>
      </c>
      <c r="AQ198">
        <f t="shared" si="121"/>
        <v>2132.4200913999998</v>
      </c>
      <c r="AR198">
        <f t="shared" si="122"/>
        <v>2132.4200913999998</v>
      </c>
      <c r="AS198">
        <f t="shared" si="123"/>
        <v>2720.3176142500001</v>
      </c>
      <c r="AT198">
        <f t="shared" si="124"/>
        <v>2720.3176142500001</v>
      </c>
      <c r="AU198">
        <f t="shared" si="125"/>
        <v>2720.3176142500001</v>
      </c>
      <c r="BF198" t="str">
        <f t="shared" si="126"/>
        <v>Larchwood 2020 4 Y 4 8 160 N  Cobra_V5 6.666666667 3 6.666666667 79.47246 5344.522935 1544.52256855 1544.52256855 1544.52256855 2132.4200914 2132.4200914 2132.4200914 2720.31761425 2720.31761425 2720.31761425</v>
      </c>
    </row>
    <row r="199" spans="1:58" x14ac:dyDescent="0.35">
      <c r="A199" s="16" t="s">
        <v>19</v>
      </c>
      <c r="B199" s="16">
        <v>2020</v>
      </c>
      <c r="C199" s="16">
        <v>4</v>
      </c>
      <c r="D199" s="16" t="s">
        <v>17</v>
      </c>
      <c r="E199" s="16">
        <v>802</v>
      </c>
      <c r="F199" s="16">
        <v>4</v>
      </c>
      <c r="G199" s="16">
        <v>7</v>
      </c>
      <c r="H199" s="16">
        <v>160</v>
      </c>
      <c r="I199" s="16" t="s">
        <v>15</v>
      </c>
      <c r="J199" s="16" t="s">
        <v>30</v>
      </c>
      <c r="K199" s="16" t="s">
        <v>14</v>
      </c>
      <c r="L199" s="16" t="str">
        <f t="shared" si="96"/>
        <v>.</v>
      </c>
      <c r="M199" s="16" t="str">
        <f t="shared" si="97"/>
        <v>.</v>
      </c>
      <c r="N199" s="16" t="s">
        <v>16</v>
      </c>
      <c r="O199" s="16">
        <v>3.3333333330000001</v>
      </c>
      <c r="P199" s="16">
        <v>3</v>
      </c>
      <c r="Q199" s="16">
        <v>3.3333333330000001</v>
      </c>
      <c r="R199" s="16">
        <v>74.227278499999997</v>
      </c>
      <c r="S199" s="16">
        <v>4991.7844789999999</v>
      </c>
      <c r="T199" s="16">
        <f t="shared" si="98"/>
        <v>70.86</v>
      </c>
      <c r="U199" s="16">
        <f t="shared" si="99"/>
        <v>175.02</v>
      </c>
      <c r="V199" s="16">
        <f t="shared" si="100"/>
        <v>0</v>
      </c>
      <c r="W199" s="16">
        <f t="shared" si="101"/>
        <v>0</v>
      </c>
      <c r="X199" s="16">
        <f t="shared" si="102"/>
        <v>0</v>
      </c>
      <c r="Y199" s="16">
        <f t="shared" si="103"/>
        <v>0</v>
      </c>
      <c r="Z199" s="16">
        <f t="shared" si="104"/>
        <v>0</v>
      </c>
      <c r="AA199" s="16">
        <f t="shared" si="105"/>
        <v>0</v>
      </c>
      <c r="AB199">
        <f t="shared" si="106"/>
        <v>0</v>
      </c>
      <c r="AC199">
        <f t="shared" si="107"/>
        <v>0</v>
      </c>
      <c r="AD199">
        <f t="shared" si="108"/>
        <v>175.02</v>
      </c>
      <c r="AE199">
        <f t="shared" si="109"/>
        <v>175.02</v>
      </c>
      <c r="AF199">
        <f t="shared" si="110"/>
        <v>175.02</v>
      </c>
      <c r="AG199">
        <f t="shared" si="111"/>
        <v>668.04550649999999</v>
      </c>
      <c r="AH199">
        <f t="shared" si="112"/>
        <v>890.72734199999991</v>
      </c>
      <c r="AI199">
        <f t="shared" si="113"/>
        <v>1113.4091774999999</v>
      </c>
      <c r="AJ199">
        <f t="shared" si="114"/>
        <v>1647.28887807</v>
      </c>
      <c r="AK199">
        <f t="shared" si="115"/>
        <v>2196.3851707600002</v>
      </c>
      <c r="AL199">
        <f t="shared" si="116"/>
        <v>2745.4814634500003</v>
      </c>
      <c r="AM199">
        <f t="shared" si="117"/>
        <v>1472.26887807</v>
      </c>
      <c r="AN199">
        <f t="shared" si="118"/>
        <v>1472.26887807</v>
      </c>
      <c r="AO199">
        <f t="shared" si="119"/>
        <v>1472.26887807</v>
      </c>
      <c r="AP199">
        <f t="shared" si="120"/>
        <v>2021.3651707600002</v>
      </c>
      <c r="AQ199">
        <f t="shared" si="121"/>
        <v>2021.3651707600002</v>
      </c>
      <c r="AR199">
        <f t="shared" si="122"/>
        <v>2021.3651707600002</v>
      </c>
      <c r="AS199">
        <f t="shared" si="123"/>
        <v>2570.4614634500003</v>
      </c>
      <c r="AT199">
        <f t="shared" si="124"/>
        <v>2570.4614634500003</v>
      </c>
      <c r="AU199">
        <f t="shared" si="125"/>
        <v>2570.4614634500003</v>
      </c>
      <c r="BF199" t="str">
        <f t="shared" si="126"/>
        <v>Larchwood 2020 4 Y 4 7 160 N  Endura_Sporecaster 3.333333333 3 3.333333333 74.2272785 4991.784479 1472.26887807 1472.26887807 1472.26887807 2021.36517076 2021.36517076 2021.36517076 2570.46146345 2570.46146345 2570.46146345</v>
      </c>
    </row>
    <row r="200" spans="1:58" x14ac:dyDescent="0.35">
      <c r="A200" s="16" t="s">
        <v>19</v>
      </c>
      <c r="B200" s="16">
        <v>2020</v>
      </c>
      <c r="C200" s="16">
        <v>4</v>
      </c>
      <c r="D200" s="16" t="s">
        <v>17</v>
      </c>
      <c r="E200" s="16">
        <v>803</v>
      </c>
      <c r="F200" s="16">
        <v>4</v>
      </c>
      <c r="G200" s="16">
        <v>6</v>
      </c>
      <c r="H200" s="16">
        <v>160</v>
      </c>
      <c r="I200" s="16" t="s">
        <v>15</v>
      </c>
      <c r="J200" s="16" t="s">
        <v>29</v>
      </c>
      <c r="K200" s="16" t="s">
        <v>14</v>
      </c>
      <c r="L200" s="16" t="str">
        <f t="shared" si="96"/>
        <v>.</v>
      </c>
      <c r="M200" s="16" t="str">
        <f t="shared" si="97"/>
        <v>.</v>
      </c>
      <c r="N200" s="16" t="s">
        <v>14</v>
      </c>
      <c r="O200" s="16">
        <v>10</v>
      </c>
      <c r="P200" s="16">
        <v>3</v>
      </c>
      <c r="Q200" s="16">
        <v>10</v>
      </c>
      <c r="R200" s="16">
        <v>74.296633299999996</v>
      </c>
      <c r="S200" s="16">
        <v>4996.4485889999996</v>
      </c>
      <c r="T200" s="16">
        <f t="shared" si="98"/>
        <v>70.86</v>
      </c>
      <c r="U200" s="16">
        <f t="shared" si="99"/>
        <v>175.02</v>
      </c>
      <c r="V200" s="16">
        <f t="shared" si="100"/>
        <v>0</v>
      </c>
      <c r="W200" s="16">
        <f t="shared" si="101"/>
        <v>0</v>
      </c>
      <c r="X200" s="16">
        <f t="shared" si="102"/>
        <v>0</v>
      </c>
      <c r="Y200" s="16">
        <f t="shared" si="103"/>
        <v>0</v>
      </c>
      <c r="Z200" s="16">
        <f t="shared" si="104"/>
        <v>0</v>
      </c>
      <c r="AA200" s="16">
        <f t="shared" si="105"/>
        <v>0</v>
      </c>
      <c r="AB200">
        <f t="shared" si="106"/>
        <v>50.845999999999997</v>
      </c>
      <c r="AC200">
        <f t="shared" si="107"/>
        <v>125.59</v>
      </c>
      <c r="AD200">
        <f t="shared" si="108"/>
        <v>300.61</v>
      </c>
      <c r="AE200">
        <f t="shared" si="109"/>
        <v>300.61</v>
      </c>
      <c r="AF200">
        <f t="shared" si="110"/>
        <v>300.61</v>
      </c>
      <c r="AG200">
        <f t="shared" si="111"/>
        <v>668.66969969999991</v>
      </c>
      <c r="AH200">
        <f t="shared" si="112"/>
        <v>891.55959959999996</v>
      </c>
      <c r="AI200">
        <f t="shared" si="113"/>
        <v>1114.4494995</v>
      </c>
      <c r="AJ200">
        <f t="shared" si="114"/>
        <v>1648.8280343700001</v>
      </c>
      <c r="AK200">
        <f t="shared" si="115"/>
        <v>2198.4373791599996</v>
      </c>
      <c r="AL200">
        <f t="shared" si="116"/>
        <v>2748.0467239499999</v>
      </c>
      <c r="AM200">
        <f t="shared" si="117"/>
        <v>1348.2180343700002</v>
      </c>
      <c r="AN200">
        <f t="shared" si="118"/>
        <v>1348.2180343700002</v>
      </c>
      <c r="AO200">
        <f t="shared" si="119"/>
        <v>1348.2180343700002</v>
      </c>
      <c r="AP200">
        <f t="shared" si="120"/>
        <v>1897.8273791599995</v>
      </c>
      <c r="AQ200">
        <f t="shared" si="121"/>
        <v>1897.8273791599995</v>
      </c>
      <c r="AR200">
        <f t="shared" si="122"/>
        <v>1897.8273791599995</v>
      </c>
      <c r="AS200">
        <f t="shared" si="123"/>
        <v>2447.4367239499998</v>
      </c>
      <c r="AT200">
        <f t="shared" si="124"/>
        <v>2447.4367239499998</v>
      </c>
      <c r="AU200">
        <f t="shared" si="125"/>
        <v>2447.4367239499998</v>
      </c>
      <c r="BF200" t="str">
        <f t="shared" si="126"/>
        <v>Larchwood 2020 4 Y 4 6 160 N  Endura_R3 10 3 10 74.2966333 4996.448589 1348.21803437 1348.21803437 1348.21803437 1897.82737916 1897.82737916 1897.82737916 2447.43672395 2447.43672395 2447.43672395</v>
      </c>
    </row>
    <row r="201" spans="1:58" x14ac:dyDescent="0.35">
      <c r="A201" s="16" t="s">
        <v>19</v>
      </c>
      <c r="B201" s="16">
        <v>2020</v>
      </c>
      <c r="C201" s="16">
        <v>4</v>
      </c>
      <c r="D201" s="16" t="s">
        <v>17</v>
      </c>
      <c r="E201" s="16">
        <v>804</v>
      </c>
      <c r="F201" s="16">
        <v>4</v>
      </c>
      <c r="G201" s="16">
        <v>5</v>
      </c>
      <c r="H201" s="16">
        <v>160</v>
      </c>
      <c r="I201" s="16" t="s">
        <v>15</v>
      </c>
      <c r="J201" s="16" t="s">
        <v>27</v>
      </c>
      <c r="K201" s="16" t="s">
        <v>14</v>
      </c>
      <c r="L201" s="16" t="str">
        <f t="shared" si="96"/>
        <v>.</v>
      </c>
      <c r="M201" s="16" t="str">
        <f t="shared" si="97"/>
        <v>.</v>
      </c>
      <c r="N201" s="16" t="s">
        <v>14</v>
      </c>
      <c r="O201" s="16">
        <v>13.33333333</v>
      </c>
      <c r="P201" s="16">
        <v>3</v>
      </c>
      <c r="Q201" s="16">
        <v>13.33333333</v>
      </c>
      <c r="R201" s="16">
        <v>74.080238899999998</v>
      </c>
      <c r="S201" s="16">
        <v>4981.8960660000002</v>
      </c>
      <c r="T201" s="16">
        <f t="shared" si="98"/>
        <v>70.86</v>
      </c>
      <c r="U201" s="16">
        <f t="shared" si="99"/>
        <v>175.02</v>
      </c>
      <c r="V201" s="16">
        <f t="shared" si="100"/>
        <v>0</v>
      </c>
      <c r="W201" s="16">
        <f t="shared" si="101"/>
        <v>0</v>
      </c>
      <c r="X201" s="16">
        <f t="shared" si="102"/>
        <v>0</v>
      </c>
      <c r="Y201" s="16">
        <f t="shared" si="103"/>
        <v>0</v>
      </c>
      <c r="Z201" s="16">
        <f t="shared" si="104"/>
        <v>0</v>
      </c>
      <c r="AA201" s="16">
        <f t="shared" si="105"/>
        <v>0</v>
      </c>
      <c r="AB201">
        <f t="shared" si="106"/>
        <v>0</v>
      </c>
      <c r="AC201">
        <f t="shared" si="107"/>
        <v>0</v>
      </c>
      <c r="AD201">
        <f t="shared" si="108"/>
        <v>175.02</v>
      </c>
      <c r="AE201">
        <f t="shared" si="109"/>
        <v>175.02</v>
      </c>
      <c r="AF201">
        <f t="shared" si="110"/>
        <v>175.02</v>
      </c>
      <c r="AG201">
        <f t="shared" si="111"/>
        <v>666.72215010000002</v>
      </c>
      <c r="AH201">
        <f t="shared" si="112"/>
        <v>888.96286680000003</v>
      </c>
      <c r="AI201">
        <f t="shared" si="113"/>
        <v>1111.2035834999999</v>
      </c>
      <c r="AJ201">
        <f t="shared" si="114"/>
        <v>1644.0257017800002</v>
      </c>
      <c r="AK201">
        <f t="shared" si="115"/>
        <v>2192.0342690400003</v>
      </c>
      <c r="AL201">
        <f t="shared" si="116"/>
        <v>2740.0428363000005</v>
      </c>
      <c r="AM201">
        <f t="shared" si="117"/>
        <v>1469.0057017800002</v>
      </c>
      <c r="AN201">
        <f t="shared" si="118"/>
        <v>1469.0057017800002</v>
      </c>
      <c r="AO201">
        <f t="shared" si="119"/>
        <v>1469.0057017800002</v>
      </c>
      <c r="AP201">
        <f t="shared" si="120"/>
        <v>2017.0142690400003</v>
      </c>
      <c r="AQ201">
        <f t="shared" si="121"/>
        <v>2017.0142690400003</v>
      </c>
      <c r="AR201">
        <f t="shared" si="122"/>
        <v>2017.0142690400003</v>
      </c>
      <c r="AS201">
        <f t="shared" si="123"/>
        <v>2565.0228363000006</v>
      </c>
      <c r="AT201">
        <f t="shared" si="124"/>
        <v>2565.0228363000006</v>
      </c>
      <c r="AU201">
        <f t="shared" si="125"/>
        <v>2565.0228363000006</v>
      </c>
      <c r="BF201" t="str">
        <f t="shared" si="126"/>
        <v>Larchwood 2020 4 Y 4 5 160 N  Non-Treated 13.33333333 3 13.33333333 74.0802389 4981.896066 1469.00570178 1469.00570178 1469.00570178 2017.01426904 2017.01426904 2017.01426904 2565.0228363 2565.0228363 2565.0228363</v>
      </c>
    </row>
    <row r="202" spans="1:58" x14ac:dyDescent="0.35">
      <c r="A202" s="16" t="s">
        <v>24</v>
      </c>
      <c r="B202" s="16">
        <v>2020</v>
      </c>
      <c r="C202" s="16">
        <v>5</v>
      </c>
      <c r="D202" s="16" t="s">
        <v>16</v>
      </c>
      <c r="E202" s="16" t="s">
        <v>14</v>
      </c>
      <c r="F202" s="16">
        <v>1</v>
      </c>
      <c r="G202" s="16">
        <v>4</v>
      </c>
      <c r="H202" s="16">
        <v>100</v>
      </c>
      <c r="I202" s="16" t="s">
        <v>15</v>
      </c>
      <c r="J202" s="16" t="s">
        <v>28</v>
      </c>
      <c r="K202" s="16" t="s">
        <v>14</v>
      </c>
      <c r="L202" s="16" t="str">
        <f t="shared" si="96"/>
        <v>.</v>
      </c>
      <c r="M202" s="16" t="str">
        <f t="shared" si="97"/>
        <v>.</v>
      </c>
      <c r="N202" s="16" t="s">
        <v>14</v>
      </c>
      <c r="O202" s="16">
        <v>30</v>
      </c>
      <c r="P202" s="16">
        <v>1.5555555560000001</v>
      </c>
      <c r="Q202" s="16">
        <v>15.55555556</v>
      </c>
      <c r="R202" s="16">
        <v>64.657448900000006</v>
      </c>
      <c r="S202" s="16">
        <v>4348.2134390000001</v>
      </c>
      <c r="T202" s="16">
        <f t="shared" si="98"/>
        <v>44.29</v>
      </c>
      <c r="U202" s="16">
        <f t="shared" si="99"/>
        <v>109.39</v>
      </c>
      <c r="V202" s="16">
        <f t="shared" si="100"/>
        <v>0</v>
      </c>
      <c r="W202" s="16">
        <f t="shared" si="101"/>
        <v>0</v>
      </c>
      <c r="X202" s="16">
        <f t="shared" si="102"/>
        <v>0</v>
      </c>
      <c r="Y202" s="16">
        <f t="shared" si="103"/>
        <v>0</v>
      </c>
      <c r="Z202" s="16">
        <f t="shared" si="104"/>
        <v>0</v>
      </c>
      <c r="AA202" s="16">
        <f t="shared" si="105"/>
        <v>0</v>
      </c>
      <c r="AB202">
        <f t="shared" si="106"/>
        <v>17.875</v>
      </c>
      <c r="AC202">
        <f t="shared" si="107"/>
        <v>44.15</v>
      </c>
      <c r="AD202">
        <f t="shared" si="108"/>
        <v>153.54</v>
      </c>
      <c r="AE202">
        <f t="shared" si="109"/>
        <v>153.54</v>
      </c>
      <c r="AF202">
        <f t="shared" si="110"/>
        <v>153.54</v>
      </c>
      <c r="AG202">
        <f t="shared" si="111"/>
        <v>581.91704010000001</v>
      </c>
      <c r="AH202">
        <f t="shared" si="112"/>
        <v>775.88938680000001</v>
      </c>
      <c r="AI202">
        <f t="shared" si="113"/>
        <v>969.86173350000013</v>
      </c>
      <c r="AJ202">
        <f t="shared" si="114"/>
        <v>1434.91043487</v>
      </c>
      <c r="AK202">
        <f t="shared" si="115"/>
        <v>1913.2139131599999</v>
      </c>
      <c r="AL202">
        <f t="shared" si="116"/>
        <v>2391.5173914500001</v>
      </c>
      <c r="AM202">
        <f t="shared" si="117"/>
        <v>1281.3704348700001</v>
      </c>
      <c r="AN202">
        <f t="shared" si="118"/>
        <v>1281.3704348700001</v>
      </c>
      <c r="AO202">
        <f t="shared" si="119"/>
        <v>1281.3704348700001</v>
      </c>
      <c r="AP202">
        <f t="shared" si="120"/>
        <v>1759.67391316</v>
      </c>
      <c r="AQ202">
        <f t="shared" si="121"/>
        <v>1759.67391316</v>
      </c>
      <c r="AR202">
        <f t="shared" si="122"/>
        <v>1759.67391316</v>
      </c>
      <c r="AS202">
        <f t="shared" si="123"/>
        <v>2237.9773914500001</v>
      </c>
      <c r="AT202">
        <f t="shared" si="124"/>
        <v>2237.9773914500001</v>
      </c>
      <c r="AU202">
        <f t="shared" si="125"/>
        <v>2237.9773914500001</v>
      </c>
      <c r="BF202" t="str">
        <f t="shared" si="126"/>
        <v>MI  2020 5 N 1 4 100 N  Cobra_V5 30 1.555555556 15.55555556 64.6574489 4348.213439 1281.37043487 1281.37043487 1281.37043487 1759.67391316 1759.67391316 1759.67391316 2237.97739145 2237.97739145 2237.97739145</v>
      </c>
    </row>
    <row r="203" spans="1:58" x14ac:dyDescent="0.35">
      <c r="A203" s="16" t="s">
        <v>24</v>
      </c>
      <c r="B203" s="16">
        <v>2020</v>
      </c>
      <c r="C203" s="16">
        <v>5</v>
      </c>
      <c r="D203" s="16" t="s">
        <v>16</v>
      </c>
      <c r="E203" s="16" t="s">
        <v>14</v>
      </c>
      <c r="F203" s="16">
        <v>2</v>
      </c>
      <c r="G203" s="16">
        <v>4</v>
      </c>
      <c r="H203" s="16">
        <v>100</v>
      </c>
      <c r="I203" s="16" t="s">
        <v>15</v>
      </c>
      <c r="J203" s="16" t="s">
        <v>28</v>
      </c>
      <c r="K203" s="16" t="s">
        <v>14</v>
      </c>
      <c r="L203" s="16" t="str">
        <f t="shared" si="96"/>
        <v>.</v>
      </c>
      <c r="M203" s="16" t="str">
        <f t="shared" si="97"/>
        <v>.</v>
      </c>
      <c r="N203" s="16" t="s">
        <v>14</v>
      </c>
      <c r="O203" s="16">
        <v>86.666666669999998</v>
      </c>
      <c r="P203" s="16">
        <v>2.076923077</v>
      </c>
      <c r="Q203" s="16">
        <v>60</v>
      </c>
      <c r="R203" s="16">
        <v>53.032393880000001</v>
      </c>
      <c r="S203" s="16">
        <v>3566.428488</v>
      </c>
      <c r="T203" s="16">
        <f t="shared" si="98"/>
        <v>44.29</v>
      </c>
      <c r="U203" s="16">
        <f t="shared" si="99"/>
        <v>109.39</v>
      </c>
      <c r="V203" s="16">
        <f t="shared" si="100"/>
        <v>0</v>
      </c>
      <c r="W203" s="16">
        <f t="shared" si="101"/>
        <v>0</v>
      </c>
      <c r="X203" s="16">
        <f t="shared" si="102"/>
        <v>0</v>
      </c>
      <c r="Y203" s="16">
        <f t="shared" si="103"/>
        <v>0</v>
      </c>
      <c r="Z203" s="16">
        <f t="shared" si="104"/>
        <v>0</v>
      </c>
      <c r="AA203" s="16">
        <f t="shared" si="105"/>
        <v>0</v>
      </c>
      <c r="AB203">
        <f t="shared" si="106"/>
        <v>17.875</v>
      </c>
      <c r="AC203">
        <f t="shared" si="107"/>
        <v>44.15</v>
      </c>
      <c r="AD203">
        <f t="shared" si="108"/>
        <v>153.54</v>
      </c>
      <c r="AE203">
        <f t="shared" si="109"/>
        <v>153.54</v>
      </c>
      <c r="AF203">
        <f t="shared" si="110"/>
        <v>153.54</v>
      </c>
      <c r="AG203">
        <f t="shared" si="111"/>
        <v>477.29154491999998</v>
      </c>
      <c r="AH203">
        <f t="shared" si="112"/>
        <v>636.38872656000001</v>
      </c>
      <c r="AI203">
        <f t="shared" si="113"/>
        <v>795.48590820000004</v>
      </c>
      <c r="AJ203">
        <f t="shared" si="114"/>
        <v>1176.9214010400001</v>
      </c>
      <c r="AK203">
        <f t="shared" si="115"/>
        <v>1569.22853472</v>
      </c>
      <c r="AL203">
        <f t="shared" si="116"/>
        <v>1961.5356684000001</v>
      </c>
      <c r="AM203">
        <f t="shared" si="117"/>
        <v>1023.3814010400001</v>
      </c>
      <c r="AN203">
        <f t="shared" si="118"/>
        <v>1023.3814010400001</v>
      </c>
      <c r="AO203">
        <f t="shared" si="119"/>
        <v>1023.3814010400001</v>
      </c>
      <c r="AP203">
        <f t="shared" si="120"/>
        <v>1415.68853472</v>
      </c>
      <c r="AQ203">
        <f t="shared" si="121"/>
        <v>1415.68853472</v>
      </c>
      <c r="AR203">
        <f t="shared" si="122"/>
        <v>1415.68853472</v>
      </c>
      <c r="AS203">
        <f t="shared" si="123"/>
        <v>1807.9956684000001</v>
      </c>
      <c r="AT203">
        <f t="shared" si="124"/>
        <v>1807.9956684000001</v>
      </c>
      <c r="AU203">
        <f t="shared" si="125"/>
        <v>1807.9956684000001</v>
      </c>
      <c r="BF203" t="str">
        <f t="shared" si="126"/>
        <v>MI  2020 5 N 2 4 100 N  Cobra_V5 86.66666667 2.076923077 60 53.03239388 3566.428488 1023.38140104 1023.38140104 1023.38140104 1415.68853472 1415.68853472 1415.68853472 1807.9956684 1807.9956684 1807.9956684</v>
      </c>
    </row>
    <row r="204" spans="1:58" x14ac:dyDescent="0.35">
      <c r="A204" s="16" t="s">
        <v>24</v>
      </c>
      <c r="B204" s="16">
        <v>2020</v>
      </c>
      <c r="C204" s="16">
        <v>5</v>
      </c>
      <c r="D204" s="16" t="s">
        <v>16</v>
      </c>
      <c r="E204" s="16" t="s">
        <v>14</v>
      </c>
      <c r="F204" s="16">
        <v>3</v>
      </c>
      <c r="G204" s="16">
        <v>4</v>
      </c>
      <c r="H204" s="16">
        <v>100</v>
      </c>
      <c r="I204" s="16" t="s">
        <v>15</v>
      </c>
      <c r="J204" s="16" t="s">
        <v>28</v>
      </c>
      <c r="K204" s="16" t="s">
        <v>14</v>
      </c>
      <c r="L204" s="16" t="str">
        <f t="shared" si="96"/>
        <v>.</v>
      </c>
      <c r="M204" s="16" t="str">
        <f t="shared" si="97"/>
        <v>.</v>
      </c>
      <c r="N204" s="16" t="s">
        <v>14</v>
      </c>
      <c r="O204" s="16">
        <v>16.666666670000001</v>
      </c>
      <c r="P204" s="16">
        <v>2.6</v>
      </c>
      <c r="Q204" s="16">
        <v>14.44444444</v>
      </c>
      <c r="R204" s="16">
        <v>59.555922649999999</v>
      </c>
      <c r="S204" s="16">
        <v>4005.1357979999998</v>
      </c>
      <c r="T204" s="16">
        <f t="shared" si="98"/>
        <v>44.29</v>
      </c>
      <c r="U204" s="16">
        <f t="shared" si="99"/>
        <v>109.39</v>
      </c>
      <c r="V204" s="16">
        <f t="shared" si="100"/>
        <v>0</v>
      </c>
      <c r="W204" s="16">
        <f t="shared" si="101"/>
        <v>0</v>
      </c>
      <c r="X204" s="16">
        <f t="shared" si="102"/>
        <v>0</v>
      </c>
      <c r="Y204" s="16">
        <f t="shared" si="103"/>
        <v>0</v>
      </c>
      <c r="Z204" s="16">
        <f t="shared" si="104"/>
        <v>0</v>
      </c>
      <c r="AA204" s="16">
        <f t="shared" si="105"/>
        <v>0</v>
      </c>
      <c r="AB204">
        <f t="shared" si="106"/>
        <v>17.875</v>
      </c>
      <c r="AC204">
        <f t="shared" si="107"/>
        <v>44.15</v>
      </c>
      <c r="AD204">
        <f t="shared" si="108"/>
        <v>153.54</v>
      </c>
      <c r="AE204">
        <f t="shared" si="109"/>
        <v>153.54</v>
      </c>
      <c r="AF204">
        <f t="shared" si="110"/>
        <v>153.54</v>
      </c>
      <c r="AG204">
        <f t="shared" si="111"/>
        <v>536.00330384999995</v>
      </c>
      <c r="AH204">
        <f t="shared" si="112"/>
        <v>714.67107179999994</v>
      </c>
      <c r="AI204">
        <f t="shared" si="113"/>
        <v>893.33883975000003</v>
      </c>
      <c r="AJ204">
        <f t="shared" si="114"/>
        <v>1321.6948133399999</v>
      </c>
      <c r="AK204">
        <f t="shared" si="115"/>
        <v>1762.2597511199999</v>
      </c>
      <c r="AL204">
        <f t="shared" si="116"/>
        <v>2202.8246889000002</v>
      </c>
      <c r="AM204">
        <f t="shared" si="117"/>
        <v>1168.1548133399999</v>
      </c>
      <c r="AN204">
        <f t="shared" si="118"/>
        <v>1168.1548133399999</v>
      </c>
      <c r="AO204">
        <f t="shared" si="119"/>
        <v>1168.1548133399999</v>
      </c>
      <c r="AP204">
        <f t="shared" si="120"/>
        <v>1608.71975112</v>
      </c>
      <c r="AQ204">
        <f t="shared" si="121"/>
        <v>1608.71975112</v>
      </c>
      <c r="AR204">
        <f t="shared" si="122"/>
        <v>1608.71975112</v>
      </c>
      <c r="AS204">
        <f t="shared" si="123"/>
        <v>2049.2846889000002</v>
      </c>
      <c r="AT204">
        <f t="shared" si="124"/>
        <v>2049.2846889000002</v>
      </c>
      <c r="AU204">
        <f t="shared" si="125"/>
        <v>2049.2846889000002</v>
      </c>
      <c r="BF204" t="str">
        <f t="shared" si="126"/>
        <v>MI  2020 5 N 3 4 100 N  Cobra_V5 16.66666667 2.6 14.44444444 59.55592265 4005.135798 1168.15481334 1168.15481334 1168.15481334 1608.71975112 1608.71975112 1608.71975112 2049.2846889 2049.2846889 2049.2846889</v>
      </c>
    </row>
    <row r="205" spans="1:58" x14ac:dyDescent="0.35">
      <c r="A205" s="16" t="s">
        <v>24</v>
      </c>
      <c r="B205" s="16">
        <v>2020</v>
      </c>
      <c r="C205" s="16">
        <v>5</v>
      </c>
      <c r="D205" s="16" t="s">
        <v>16</v>
      </c>
      <c r="E205" s="16" t="s">
        <v>14</v>
      </c>
      <c r="F205" s="16">
        <v>4</v>
      </c>
      <c r="G205" s="16">
        <v>4</v>
      </c>
      <c r="H205" s="16">
        <v>100</v>
      </c>
      <c r="I205" s="16" t="s">
        <v>15</v>
      </c>
      <c r="J205" s="16" t="s">
        <v>28</v>
      </c>
      <c r="K205" s="16" t="s">
        <v>14</v>
      </c>
      <c r="L205" s="16" t="str">
        <f t="shared" si="96"/>
        <v>.</v>
      </c>
      <c r="M205" s="16" t="str">
        <f t="shared" si="97"/>
        <v>.</v>
      </c>
      <c r="N205" s="16" t="s">
        <v>14</v>
      </c>
      <c r="O205" s="16">
        <v>83.333333330000002</v>
      </c>
      <c r="P205" s="16">
        <v>2.3199999999999998</v>
      </c>
      <c r="Q205" s="16">
        <v>64.444444439999998</v>
      </c>
      <c r="R205" s="16">
        <v>47.2790836</v>
      </c>
      <c r="S205" s="16">
        <v>3179.518372</v>
      </c>
      <c r="T205" s="16">
        <f t="shared" si="98"/>
        <v>44.29</v>
      </c>
      <c r="U205" s="16">
        <f t="shared" si="99"/>
        <v>109.39</v>
      </c>
      <c r="V205" s="16">
        <f t="shared" si="100"/>
        <v>0</v>
      </c>
      <c r="W205" s="16">
        <f t="shared" si="101"/>
        <v>0</v>
      </c>
      <c r="X205" s="16">
        <f t="shared" si="102"/>
        <v>0</v>
      </c>
      <c r="Y205" s="16">
        <f t="shared" si="103"/>
        <v>0</v>
      </c>
      <c r="Z205" s="16">
        <f t="shared" si="104"/>
        <v>0</v>
      </c>
      <c r="AA205" s="16">
        <f t="shared" si="105"/>
        <v>0</v>
      </c>
      <c r="AB205">
        <f t="shared" si="106"/>
        <v>17.875</v>
      </c>
      <c r="AC205">
        <f t="shared" si="107"/>
        <v>44.15</v>
      </c>
      <c r="AD205">
        <f t="shared" si="108"/>
        <v>153.54</v>
      </c>
      <c r="AE205">
        <f t="shared" si="109"/>
        <v>153.54</v>
      </c>
      <c r="AF205">
        <f t="shared" si="110"/>
        <v>153.54</v>
      </c>
      <c r="AG205">
        <f t="shared" si="111"/>
        <v>425.51175239999998</v>
      </c>
      <c r="AH205">
        <f t="shared" si="112"/>
        <v>567.34900319999997</v>
      </c>
      <c r="AI205">
        <f t="shared" si="113"/>
        <v>709.18625399999996</v>
      </c>
      <c r="AJ205">
        <f t="shared" si="114"/>
        <v>1049.24106276</v>
      </c>
      <c r="AK205">
        <f t="shared" si="115"/>
        <v>1398.98808368</v>
      </c>
      <c r="AL205">
        <f t="shared" si="116"/>
        <v>1748.7351046000001</v>
      </c>
      <c r="AM205">
        <f t="shared" si="117"/>
        <v>895.70106276000001</v>
      </c>
      <c r="AN205">
        <f t="shared" si="118"/>
        <v>895.70106276000001</v>
      </c>
      <c r="AO205">
        <f t="shared" si="119"/>
        <v>895.70106276000001</v>
      </c>
      <c r="AP205">
        <f t="shared" si="120"/>
        <v>1245.4480836800001</v>
      </c>
      <c r="AQ205">
        <f t="shared" si="121"/>
        <v>1245.4480836800001</v>
      </c>
      <c r="AR205">
        <f t="shared" si="122"/>
        <v>1245.4480836800001</v>
      </c>
      <c r="AS205">
        <f t="shared" si="123"/>
        <v>1595.1951046000001</v>
      </c>
      <c r="AT205">
        <f t="shared" si="124"/>
        <v>1595.1951046000001</v>
      </c>
      <c r="AU205">
        <f t="shared" si="125"/>
        <v>1595.1951046000001</v>
      </c>
      <c r="BF205" t="str">
        <f t="shared" si="126"/>
        <v>MI  2020 5 N 4 4 100 N  Cobra_V5 83.33333333 2.32 64.44444444 47.2790836 3179.518372 895.70106276 895.70106276 895.70106276 1245.44808368 1245.44808368 1245.44808368 1595.1951046 1595.1951046 1595.1951046</v>
      </c>
    </row>
    <row r="206" spans="1:58" x14ac:dyDescent="0.35">
      <c r="A206" s="16" t="s">
        <v>24</v>
      </c>
      <c r="B206" s="16">
        <v>2020</v>
      </c>
      <c r="C206" s="16">
        <v>5</v>
      </c>
      <c r="D206" s="16" t="s">
        <v>16</v>
      </c>
      <c r="E206" s="16" t="s">
        <v>14</v>
      </c>
      <c r="F206" s="16">
        <v>5</v>
      </c>
      <c r="G206" s="16">
        <v>4</v>
      </c>
      <c r="H206" s="16">
        <v>100</v>
      </c>
      <c r="I206" s="16" t="s">
        <v>15</v>
      </c>
      <c r="J206" s="16" t="s">
        <v>28</v>
      </c>
      <c r="K206" s="16" t="s">
        <v>14</v>
      </c>
      <c r="L206" s="16" t="str">
        <f t="shared" si="96"/>
        <v>.</v>
      </c>
      <c r="M206" s="16" t="str">
        <f t="shared" si="97"/>
        <v>.</v>
      </c>
      <c r="N206" s="16" t="s">
        <v>14</v>
      </c>
      <c r="O206" s="16">
        <v>70</v>
      </c>
      <c r="P206" s="16">
        <v>2.095238095</v>
      </c>
      <c r="Q206" s="16">
        <v>48.888888889999997</v>
      </c>
      <c r="R206" s="16">
        <v>54.849343159999997</v>
      </c>
      <c r="S206" s="16">
        <v>3688.618328</v>
      </c>
      <c r="T206" s="16">
        <f t="shared" si="98"/>
        <v>44.29</v>
      </c>
      <c r="U206" s="16">
        <f t="shared" si="99"/>
        <v>109.39</v>
      </c>
      <c r="V206" s="16">
        <f t="shared" si="100"/>
        <v>0</v>
      </c>
      <c r="W206" s="16">
        <f t="shared" si="101"/>
        <v>0</v>
      </c>
      <c r="X206" s="16">
        <f t="shared" si="102"/>
        <v>0</v>
      </c>
      <c r="Y206" s="16">
        <f t="shared" si="103"/>
        <v>0</v>
      </c>
      <c r="Z206" s="16">
        <f t="shared" si="104"/>
        <v>0</v>
      </c>
      <c r="AA206" s="16">
        <f t="shared" si="105"/>
        <v>0</v>
      </c>
      <c r="AB206">
        <f t="shared" si="106"/>
        <v>17.875</v>
      </c>
      <c r="AC206">
        <f t="shared" si="107"/>
        <v>44.15</v>
      </c>
      <c r="AD206">
        <f t="shared" si="108"/>
        <v>153.54</v>
      </c>
      <c r="AE206">
        <f t="shared" si="109"/>
        <v>153.54</v>
      </c>
      <c r="AF206">
        <f t="shared" si="110"/>
        <v>153.54</v>
      </c>
      <c r="AG206">
        <f t="shared" si="111"/>
        <v>493.64408843999996</v>
      </c>
      <c r="AH206">
        <f t="shared" si="112"/>
        <v>658.19211791999999</v>
      </c>
      <c r="AI206">
        <f t="shared" si="113"/>
        <v>822.74014739999996</v>
      </c>
      <c r="AJ206">
        <f t="shared" si="114"/>
        <v>1217.24404824</v>
      </c>
      <c r="AK206">
        <f t="shared" si="115"/>
        <v>1622.9920643200001</v>
      </c>
      <c r="AL206">
        <f t="shared" si="116"/>
        <v>2028.7400804000001</v>
      </c>
      <c r="AM206">
        <f t="shared" si="117"/>
        <v>1063.70404824</v>
      </c>
      <c r="AN206">
        <f t="shared" si="118"/>
        <v>1063.70404824</v>
      </c>
      <c r="AO206">
        <f t="shared" si="119"/>
        <v>1063.70404824</v>
      </c>
      <c r="AP206">
        <f t="shared" si="120"/>
        <v>1469.4520643200001</v>
      </c>
      <c r="AQ206">
        <f t="shared" si="121"/>
        <v>1469.4520643200001</v>
      </c>
      <c r="AR206">
        <f t="shared" si="122"/>
        <v>1469.4520643200001</v>
      </c>
      <c r="AS206">
        <f t="shared" si="123"/>
        <v>1875.2000804000002</v>
      </c>
      <c r="AT206">
        <f t="shared" si="124"/>
        <v>1875.2000804000002</v>
      </c>
      <c r="AU206">
        <f t="shared" si="125"/>
        <v>1875.2000804000002</v>
      </c>
      <c r="BF206" t="str">
        <f t="shared" si="126"/>
        <v>MI  2020 5 N 5 4 100 N  Cobra_V5 70 2.095238095 48.88888889 54.84934316 3688.618328 1063.70404824 1063.70404824 1063.70404824 1469.45206432 1469.45206432 1469.45206432 1875.2000804 1875.2000804 1875.2000804</v>
      </c>
    </row>
    <row r="207" spans="1:58" x14ac:dyDescent="0.35">
      <c r="A207" s="16" t="s">
        <v>24</v>
      </c>
      <c r="B207" s="16">
        <v>2020</v>
      </c>
      <c r="C207" s="16">
        <v>5</v>
      </c>
      <c r="D207" s="16" t="s">
        <v>16</v>
      </c>
      <c r="E207" s="16" t="s">
        <v>14</v>
      </c>
      <c r="F207" s="16">
        <v>1</v>
      </c>
      <c r="G207" s="16">
        <v>8</v>
      </c>
      <c r="H207" s="16">
        <v>160</v>
      </c>
      <c r="I207" s="16" t="s">
        <v>15</v>
      </c>
      <c r="J207" s="16" t="s">
        <v>28</v>
      </c>
      <c r="K207" s="16" t="s">
        <v>14</v>
      </c>
      <c r="L207" s="16" t="str">
        <f t="shared" si="96"/>
        <v>.</v>
      </c>
      <c r="M207" s="16" t="str">
        <f t="shared" si="97"/>
        <v>.</v>
      </c>
      <c r="N207" s="16" t="s">
        <v>14</v>
      </c>
      <c r="O207" s="16">
        <v>33.333333330000002</v>
      </c>
      <c r="P207" s="16">
        <v>2</v>
      </c>
      <c r="Q207" s="16">
        <v>22.222222219999999</v>
      </c>
      <c r="R207" s="16">
        <v>59.86885212</v>
      </c>
      <c r="S207" s="16">
        <v>4026.1803049999999</v>
      </c>
      <c r="T207" s="16">
        <f t="shared" si="98"/>
        <v>70.86</v>
      </c>
      <c r="U207" s="16">
        <f t="shared" si="99"/>
        <v>175.02</v>
      </c>
      <c r="V207" s="16">
        <f t="shared" si="100"/>
        <v>0</v>
      </c>
      <c r="W207" s="16">
        <f t="shared" si="101"/>
        <v>0</v>
      </c>
      <c r="X207" s="16">
        <f t="shared" si="102"/>
        <v>0</v>
      </c>
      <c r="Y207" s="16">
        <f t="shared" si="103"/>
        <v>0</v>
      </c>
      <c r="Z207" s="16">
        <f t="shared" si="104"/>
        <v>0</v>
      </c>
      <c r="AA207" s="16">
        <f t="shared" si="105"/>
        <v>0</v>
      </c>
      <c r="AB207">
        <f t="shared" si="106"/>
        <v>17.875</v>
      </c>
      <c r="AC207">
        <f t="shared" si="107"/>
        <v>44.15</v>
      </c>
      <c r="AD207">
        <f t="shared" si="108"/>
        <v>219.17000000000002</v>
      </c>
      <c r="AE207">
        <f t="shared" si="109"/>
        <v>219.17000000000002</v>
      </c>
      <c r="AF207">
        <f t="shared" si="110"/>
        <v>219.17000000000002</v>
      </c>
      <c r="AG207">
        <f t="shared" si="111"/>
        <v>538.81966908000004</v>
      </c>
      <c r="AH207">
        <f t="shared" si="112"/>
        <v>718.42622544000005</v>
      </c>
      <c r="AI207">
        <f t="shared" si="113"/>
        <v>898.03278179999995</v>
      </c>
      <c r="AJ207">
        <f t="shared" si="114"/>
        <v>1328.6395006499999</v>
      </c>
      <c r="AK207">
        <f t="shared" si="115"/>
        <v>1771.5193342</v>
      </c>
      <c r="AL207">
        <f t="shared" si="116"/>
        <v>2214.3991677500003</v>
      </c>
      <c r="AM207">
        <f t="shared" si="117"/>
        <v>1109.4695006499999</v>
      </c>
      <c r="AN207">
        <f t="shared" si="118"/>
        <v>1109.4695006499999</v>
      </c>
      <c r="AO207">
        <f t="shared" si="119"/>
        <v>1109.4695006499999</v>
      </c>
      <c r="AP207">
        <f t="shared" si="120"/>
        <v>1552.3493341999999</v>
      </c>
      <c r="AQ207">
        <f t="shared" si="121"/>
        <v>1552.3493341999999</v>
      </c>
      <c r="AR207">
        <f t="shared" si="122"/>
        <v>1552.3493341999999</v>
      </c>
      <c r="AS207">
        <f t="shared" si="123"/>
        <v>1995.2291677500002</v>
      </c>
      <c r="AT207">
        <f t="shared" si="124"/>
        <v>1995.2291677500002</v>
      </c>
      <c r="AU207">
        <f t="shared" si="125"/>
        <v>1995.2291677500002</v>
      </c>
      <c r="BF207" t="str">
        <f t="shared" si="126"/>
        <v>MI  2020 5 N 1 8 160 N  Cobra_V5 33.33333333 2 22.22222222 59.86885212 4026.180305 1109.46950065 1109.46950065 1109.46950065 1552.3493342 1552.3493342 1552.3493342 1995.22916775 1995.22916775 1995.22916775</v>
      </c>
    </row>
    <row r="208" spans="1:58" x14ac:dyDescent="0.35">
      <c r="A208" s="16" t="s">
        <v>24</v>
      </c>
      <c r="B208" s="16">
        <v>2020</v>
      </c>
      <c r="C208" s="16">
        <v>5</v>
      </c>
      <c r="D208" s="16" t="s">
        <v>16</v>
      </c>
      <c r="E208" s="16" t="s">
        <v>14</v>
      </c>
      <c r="F208" s="16">
        <v>2</v>
      </c>
      <c r="G208" s="16">
        <v>8</v>
      </c>
      <c r="H208" s="16">
        <v>160</v>
      </c>
      <c r="I208" s="16" t="s">
        <v>15</v>
      </c>
      <c r="J208" s="16" t="s">
        <v>28</v>
      </c>
      <c r="K208" s="16" t="s">
        <v>14</v>
      </c>
      <c r="L208" s="16" t="str">
        <f t="shared" si="96"/>
        <v>.</v>
      </c>
      <c r="M208" s="16" t="str">
        <f t="shared" si="97"/>
        <v>.</v>
      </c>
      <c r="N208" s="16" t="s">
        <v>14</v>
      </c>
      <c r="O208" s="16">
        <v>96.666666669999998</v>
      </c>
      <c r="P208" s="16">
        <v>2.3103448279999999</v>
      </c>
      <c r="Q208" s="16">
        <v>74.444444439999998</v>
      </c>
      <c r="R208" s="16">
        <v>50.88163505</v>
      </c>
      <c r="S208" s="16">
        <v>3421.789957</v>
      </c>
      <c r="T208" s="16">
        <f t="shared" si="98"/>
        <v>70.86</v>
      </c>
      <c r="U208" s="16">
        <f t="shared" si="99"/>
        <v>175.02</v>
      </c>
      <c r="V208" s="16">
        <f t="shared" si="100"/>
        <v>0</v>
      </c>
      <c r="W208" s="16">
        <f t="shared" si="101"/>
        <v>0</v>
      </c>
      <c r="X208" s="16">
        <f t="shared" si="102"/>
        <v>0</v>
      </c>
      <c r="Y208" s="16">
        <f t="shared" si="103"/>
        <v>0</v>
      </c>
      <c r="Z208" s="16">
        <f t="shared" si="104"/>
        <v>0</v>
      </c>
      <c r="AA208" s="16">
        <f t="shared" si="105"/>
        <v>0</v>
      </c>
      <c r="AB208">
        <f t="shared" si="106"/>
        <v>17.875</v>
      </c>
      <c r="AC208">
        <f t="shared" si="107"/>
        <v>44.15</v>
      </c>
      <c r="AD208">
        <f t="shared" si="108"/>
        <v>219.17000000000002</v>
      </c>
      <c r="AE208">
        <f t="shared" si="109"/>
        <v>219.17000000000002</v>
      </c>
      <c r="AF208">
        <f t="shared" si="110"/>
        <v>219.17000000000002</v>
      </c>
      <c r="AG208">
        <f t="shared" si="111"/>
        <v>457.93471545</v>
      </c>
      <c r="AH208">
        <f t="shared" si="112"/>
        <v>610.5796206</v>
      </c>
      <c r="AI208">
        <f t="shared" si="113"/>
        <v>763.22452575</v>
      </c>
      <c r="AJ208">
        <f t="shared" si="114"/>
        <v>1129.1906858100001</v>
      </c>
      <c r="AK208">
        <f t="shared" si="115"/>
        <v>1505.5875810800001</v>
      </c>
      <c r="AL208">
        <f t="shared" si="116"/>
        <v>1881.98447635</v>
      </c>
      <c r="AM208">
        <f t="shared" si="117"/>
        <v>910.02068581000003</v>
      </c>
      <c r="AN208">
        <f t="shared" si="118"/>
        <v>910.02068581000003</v>
      </c>
      <c r="AO208">
        <f t="shared" si="119"/>
        <v>910.02068581000003</v>
      </c>
      <c r="AP208">
        <f t="shared" si="120"/>
        <v>1286.41758108</v>
      </c>
      <c r="AQ208">
        <f t="shared" si="121"/>
        <v>1286.41758108</v>
      </c>
      <c r="AR208">
        <f t="shared" si="122"/>
        <v>1286.41758108</v>
      </c>
      <c r="AS208">
        <f t="shared" si="123"/>
        <v>1662.8144763499999</v>
      </c>
      <c r="AT208">
        <f t="shared" si="124"/>
        <v>1662.8144763499999</v>
      </c>
      <c r="AU208">
        <f t="shared" si="125"/>
        <v>1662.8144763499999</v>
      </c>
      <c r="BF208" t="str">
        <f t="shared" si="126"/>
        <v>MI  2020 5 N 2 8 160 N  Cobra_V5 96.66666667 2.310344828 74.44444444 50.88163505 3421.789957 910.02068581 910.02068581 910.02068581 1286.41758108 1286.41758108 1286.41758108 1662.81447635 1662.81447635 1662.81447635</v>
      </c>
    </row>
    <row r="209" spans="1:58" x14ac:dyDescent="0.35">
      <c r="A209" s="16" t="s">
        <v>24</v>
      </c>
      <c r="B209" s="16">
        <v>2020</v>
      </c>
      <c r="C209" s="16">
        <v>5</v>
      </c>
      <c r="D209" s="16" t="s">
        <v>16</v>
      </c>
      <c r="E209" s="16" t="s">
        <v>14</v>
      </c>
      <c r="F209" s="16">
        <v>3</v>
      </c>
      <c r="G209" s="16">
        <v>8</v>
      </c>
      <c r="H209" s="16">
        <v>160</v>
      </c>
      <c r="I209" s="16" t="s">
        <v>15</v>
      </c>
      <c r="J209" s="16" t="s">
        <v>28</v>
      </c>
      <c r="K209" s="16" t="s">
        <v>14</v>
      </c>
      <c r="L209" s="16" t="str">
        <f t="shared" si="96"/>
        <v>.</v>
      </c>
      <c r="M209" s="16" t="str">
        <f t="shared" si="97"/>
        <v>.</v>
      </c>
      <c r="N209" s="16" t="s">
        <v>14</v>
      </c>
      <c r="O209" s="16">
        <v>96.666666669999998</v>
      </c>
      <c r="P209" s="16">
        <v>2.0689655170000001</v>
      </c>
      <c r="Q209" s="16">
        <v>66.666666669999998</v>
      </c>
      <c r="R209" s="16">
        <v>56.275415760000001</v>
      </c>
      <c r="S209" s="16">
        <v>3784.52171</v>
      </c>
      <c r="T209" s="16">
        <f t="shared" si="98"/>
        <v>70.86</v>
      </c>
      <c r="U209" s="16">
        <f t="shared" si="99"/>
        <v>175.02</v>
      </c>
      <c r="V209" s="16">
        <f t="shared" si="100"/>
        <v>0</v>
      </c>
      <c r="W209" s="16">
        <f t="shared" si="101"/>
        <v>0</v>
      </c>
      <c r="X209" s="16">
        <f t="shared" si="102"/>
        <v>0</v>
      </c>
      <c r="Y209" s="16">
        <f t="shared" si="103"/>
        <v>0</v>
      </c>
      <c r="Z209" s="16">
        <f t="shared" si="104"/>
        <v>0</v>
      </c>
      <c r="AA209" s="16">
        <f t="shared" si="105"/>
        <v>0</v>
      </c>
      <c r="AB209">
        <f t="shared" si="106"/>
        <v>17.875</v>
      </c>
      <c r="AC209">
        <f t="shared" si="107"/>
        <v>44.15</v>
      </c>
      <c r="AD209">
        <f t="shared" si="108"/>
        <v>219.17000000000002</v>
      </c>
      <c r="AE209">
        <f t="shared" si="109"/>
        <v>219.17000000000002</v>
      </c>
      <c r="AF209">
        <f t="shared" si="110"/>
        <v>219.17000000000002</v>
      </c>
      <c r="AG209">
        <f t="shared" si="111"/>
        <v>506.47874184</v>
      </c>
      <c r="AH209">
        <f t="shared" si="112"/>
        <v>675.30498912000007</v>
      </c>
      <c r="AI209">
        <f t="shared" si="113"/>
        <v>844.13123640000003</v>
      </c>
      <c r="AJ209">
        <f t="shared" si="114"/>
        <v>1248.8921643000001</v>
      </c>
      <c r="AK209">
        <f t="shared" si="115"/>
        <v>1665.1895523999999</v>
      </c>
      <c r="AL209">
        <f t="shared" si="116"/>
        <v>2081.4869404999999</v>
      </c>
      <c r="AM209">
        <f t="shared" si="117"/>
        <v>1029.7221643</v>
      </c>
      <c r="AN209">
        <f t="shared" si="118"/>
        <v>1029.7221643</v>
      </c>
      <c r="AO209">
        <f t="shared" si="119"/>
        <v>1029.7221643</v>
      </c>
      <c r="AP209">
        <f t="shared" si="120"/>
        <v>1446.0195523999998</v>
      </c>
      <c r="AQ209">
        <f t="shared" si="121"/>
        <v>1446.0195523999998</v>
      </c>
      <c r="AR209">
        <f t="shared" si="122"/>
        <v>1446.0195523999998</v>
      </c>
      <c r="AS209">
        <f t="shared" si="123"/>
        <v>1862.3169404999999</v>
      </c>
      <c r="AT209">
        <f t="shared" si="124"/>
        <v>1862.3169404999999</v>
      </c>
      <c r="AU209">
        <f t="shared" si="125"/>
        <v>1862.3169404999999</v>
      </c>
      <c r="BF209" t="str">
        <f t="shared" si="126"/>
        <v>MI  2020 5 N 3 8 160 N  Cobra_V5 96.66666667 2.068965517 66.66666667 56.27541576 3784.52171 1029.7221643 1029.7221643 1029.7221643 1446.0195524 1446.0195524 1446.0195524 1862.3169405 1862.3169405 1862.3169405</v>
      </c>
    </row>
    <row r="210" spans="1:58" x14ac:dyDescent="0.35">
      <c r="A210" s="16" t="s">
        <v>24</v>
      </c>
      <c r="B210" s="16">
        <v>2020</v>
      </c>
      <c r="C210" s="16">
        <v>5</v>
      </c>
      <c r="D210" s="16" t="s">
        <v>16</v>
      </c>
      <c r="E210" s="16" t="s">
        <v>14</v>
      </c>
      <c r="F210" s="16">
        <v>4</v>
      </c>
      <c r="G210" s="16">
        <v>8</v>
      </c>
      <c r="H210" s="16">
        <v>160</v>
      </c>
      <c r="I210" s="16" t="s">
        <v>15</v>
      </c>
      <c r="J210" s="16" t="s">
        <v>28</v>
      </c>
      <c r="K210" s="16" t="s">
        <v>14</v>
      </c>
      <c r="L210" s="16" t="str">
        <f t="shared" si="96"/>
        <v>.</v>
      </c>
      <c r="M210" s="16" t="str">
        <f t="shared" si="97"/>
        <v>.</v>
      </c>
      <c r="N210" s="16" t="s">
        <v>14</v>
      </c>
      <c r="O210" s="16">
        <v>73.333333330000002</v>
      </c>
      <c r="P210" s="16">
        <v>2.363636364</v>
      </c>
      <c r="Q210" s="16">
        <v>57.777777780000001</v>
      </c>
      <c r="R210" s="16">
        <v>47.558496079999998</v>
      </c>
      <c r="S210" s="16">
        <v>3198.308861</v>
      </c>
      <c r="T210" s="16">
        <f t="shared" si="98"/>
        <v>70.86</v>
      </c>
      <c r="U210" s="16">
        <f t="shared" si="99"/>
        <v>175.02</v>
      </c>
      <c r="V210" s="16">
        <f t="shared" si="100"/>
        <v>0</v>
      </c>
      <c r="W210" s="16">
        <f t="shared" si="101"/>
        <v>0</v>
      </c>
      <c r="X210" s="16">
        <f t="shared" si="102"/>
        <v>0</v>
      </c>
      <c r="Y210" s="16">
        <f t="shared" si="103"/>
        <v>0</v>
      </c>
      <c r="Z210" s="16">
        <f t="shared" si="104"/>
        <v>0</v>
      </c>
      <c r="AA210" s="16">
        <f t="shared" si="105"/>
        <v>0</v>
      </c>
      <c r="AB210">
        <f t="shared" si="106"/>
        <v>17.875</v>
      </c>
      <c r="AC210">
        <f t="shared" si="107"/>
        <v>44.15</v>
      </c>
      <c r="AD210">
        <f t="shared" si="108"/>
        <v>219.17000000000002</v>
      </c>
      <c r="AE210">
        <f t="shared" si="109"/>
        <v>219.17000000000002</v>
      </c>
      <c r="AF210">
        <f t="shared" si="110"/>
        <v>219.17000000000002</v>
      </c>
      <c r="AG210">
        <f t="shared" si="111"/>
        <v>428.02646471999998</v>
      </c>
      <c r="AH210">
        <f t="shared" si="112"/>
        <v>570.70195295999997</v>
      </c>
      <c r="AI210">
        <f t="shared" si="113"/>
        <v>713.37744120000002</v>
      </c>
      <c r="AJ210">
        <f t="shared" si="114"/>
        <v>1055.44192413</v>
      </c>
      <c r="AK210">
        <f t="shared" si="115"/>
        <v>1407.2558988400001</v>
      </c>
      <c r="AL210">
        <f t="shared" si="116"/>
        <v>1759.0698735500002</v>
      </c>
      <c r="AM210">
        <f t="shared" si="117"/>
        <v>836.27192412999989</v>
      </c>
      <c r="AN210">
        <f t="shared" si="118"/>
        <v>836.27192412999989</v>
      </c>
      <c r="AO210">
        <f t="shared" si="119"/>
        <v>836.27192412999989</v>
      </c>
      <c r="AP210">
        <f t="shared" si="120"/>
        <v>1188.08589884</v>
      </c>
      <c r="AQ210">
        <f t="shared" si="121"/>
        <v>1188.08589884</v>
      </c>
      <c r="AR210">
        <f t="shared" si="122"/>
        <v>1188.08589884</v>
      </c>
      <c r="AS210">
        <f t="shared" si="123"/>
        <v>1539.8998735500002</v>
      </c>
      <c r="AT210">
        <f t="shared" si="124"/>
        <v>1539.8998735500002</v>
      </c>
      <c r="AU210">
        <f t="shared" si="125"/>
        <v>1539.8998735500002</v>
      </c>
      <c r="BF210" t="str">
        <f t="shared" si="126"/>
        <v>MI  2020 5 N 4 8 160 N  Cobra_V5 73.33333333 2.363636364 57.77777778 47.55849608 3198.308861 836.27192413 836.27192413 836.27192413 1188.08589884 1188.08589884 1188.08589884 1539.89987355 1539.89987355 1539.89987355</v>
      </c>
    </row>
    <row r="211" spans="1:58" x14ac:dyDescent="0.35">
      <c r="A211" s="16" t="s">
        <v>24</v>
      </c>
      <c r="B211" s="16">
        <v>2020</v>
      </c>
      <c r="C211" s="16">
        <v>5</v>
      </c>
      <c r="D211" s="16" t="s">
        <v>16</v>
      </c>
      <c r="E211" s="16" t="s">
        <v>14</v>
      </c>
      <c r="F211" s="16">
        <v>5</v>
      </c>
      <c r="G211" s="16">
        <v>8</v>
      </c>
      <c r="H211" s="16">
        <v>160</v>
      </c>
      <c r="I211" s="16" t="s">
        <v>15</v>
      </c>
      <c r="J211" s="16" t="s">
        <v>28</v>
      </c>
      <c r="K211" s="16" t="s">
        <v>14</v>
      </c>
      <c r="L211" s="16" t="str">
        <f t="shared" si="96"/>
        <v>.</v>
      </c>
      <c r="M211" s="16" t="str">
        <f t="shared" si="97"/>
        <v>.</v>
      </c>
      <c r="N211" s="16" t="s">
        <v>14</v>
      </c>
      <c r="O211" s="16">
        <v>66.666666669999998</v>
      </c>
      <c r="P211" s="16">
        <v>2.2000000000000002</v>
      </c>
      <c r="Q211" s="16">
        <v>48.888888889999997</v>
      </c>
      <c r="R211" s="16">
        <v>61.863977519999999</v>
      </c>
      <c r="S211" s="16">
        <v>4160.3524880000004</v>
      </c>
      <c r="T211" s="16">
        <f t="shared" si="98"/>
        <v>70.86</v>
      </c>
      <c r="U211" s="16">
        <f t="shared" si="99"/>
        <v>175.02</v>
      </c>
      <c r="V211" s="16">
        <f t="shared" si="100"/>
        <v>0</v>
      </c>
      <c r="W211" s="16">
        <f t="shared" si="101"/>
        <v>0</v>
      </c>
      <c r="X211" s="16">
        <f t="shared" si="102"/>
        <v>0</v>
      </c>
      <c r="Y211" s="16">
        <f t="shared" si="103"/>
        <v>0</v>
      </c>
      <c r="Z211" s="16">
        <f t="shared" si="104"/>
        <v>0</v>
      </c>
      <c r="AA211" s="16">
        <f t="shared" si="105"/>
        <v>0</v>
      </c>
      <c r="AB211">
        <f t="shared" si="106"/>
        <v>17.875</v>
      </c>
      <c r="AC211">
        <f t="shared" si="107"/>
        <v>44.15</v>
      </c>
      <c r="AD211">
        <f t="shared" si="108"/>
        <v>219.17000000000002</v>
      </c>
      <c r="AE211">
        <f t="shared" si="109"/>
        <v>219.17000000000002</v>
      </c>
      <c r="AF211">
        <f t="shared" si="110"/>
        <v>219.17000000000002</v>
      </c>
      <c r="AG211">
        <f t="shared" si="111"/>
        <v>556.77579767999998</v>
      </c>
      <c r="AH211">
        <f t="shared" si="112"/>
        <v>742.36773024000001</v>
      </c>
      <c r="AI211">
        <f t="shared" si="113"/>
        <v>927.95966279999993</v>
      </c>
      <c r="AJ211">
        <f t="shared" si="114"/>
        <v>1372.9163210400002</v>
      </c>
      <c r="AK211">
        <f t="shared" si="115"/>
        <v>1830.5550947200002</v>
      </c>
      <c r="AL211">
        <f t="shared" si="116"/>
        <v>2288.1938684000006</v>
      </c>
      <c r="AM211">
        <f t="shared" si="117"/>
        <v>1153.7463210400001</v>
      </c>
      <c r="AN211">
        <f t="shared" si="118"/>
        <v>1153.7463210400001</v>
      </c>
      <c r="AO211">
        <f t="shared" si="119"/>
        <v>1153.7463210400001</v>
      </c>
      <c r="AP211">
        <f t="shared" si="120"/>
        <v>1611.3850947200001</v>
      </c>
      <c r="AQ211">
        <f t="shared" si="121"/>
        <v>1611.3850947200001</v>
      </c>
      <c r="AR211">
        <f t="shared" si="122"/>
        <v>1611.3850947200001</v>
      </c>
      <c r="AS211">
        <f t="shared" si="123"/>
        <v>2069.0238684000005</v>
      </c>
      <c r="AT211">
        <f t="shared" si="124"/>
        <v>2069.0238684000005</v>
      </c>
      <c r="AU211">
        <f t="shared" si="125"/>
        <v>2069.0238684000005</v>
      </c>
      <c r="BF211" t="str">
        <f t="shared" si="126"/>
        <v>MI  2020 5 N 5 8 160 N  Cobra_V5 66.66666667 2.2 48.88888889 61.86397752 4160.352488 1153.74632104 1153.74632104 1153.74632104 1611.38509472 1611.38509472 1611.38509472 2069.0238684 2069.0238684 2069.0238684</v>
      </c>
    </row>
    <row r="212" spans="1:58" x14ac:dyDescent="0.35">
      <c r="A212" s="16" t="s">
        <v>24</v>
      </c>
      <c r="B212" s="16">
        <v>2020</v>
      </c>
      <c r="C212" s="16">
        <v>5</v>
      </c>
      <c r="D212" s="16" t="s">
        <v>16</v>
      </c>
      <c r="E212" s="16" t="s">
        <v>14</v>
      </c>
      <c r="F212" s="16">
        <v>1</v>
      </c>
      <c r="G212" s="16">
        <v>2</v>
      </c>
      <c r="H212" s="16">
        <v>100</v>
      </c>
      <c r="I212" s="16" t="s">
        <v>15</v>
      </c>
      <c r="J212" s="16" t="s">
        <v>29</v>
      </c>
      <c r="K212" s="16" t="s">
        <v>14</v>
      </c>
      <c r="L212" s="16" t="str">
        <f t="shared" si="96"/>
        <v>.</v>
      </c>
      <c r="M212" s="16" t="str">
        <f t="shared" si="97"/>
        <v>.</v>
      </c>
      <c r="N212" s="16" t="s">
        <v>14</v>
      </c>
      <c r="O212" s="16">
        <v>30</v>
      </c>
      <c r="P212" s="16">
        <v>1.6666666670000001</v>
      </c>
      <c r="Q212" s="16">
        <v>16.666666670000001</v>
      </c>
      <c r="R212" s="16">
        <v>72.639784939999998</v>
      </c>
      <c r="S212" s="16">
        <v>4885.0255370000004</v>
      </c>
      <c r="T212" s="16">
        <f t="shared" si="98"/>
        <v>44.29</v>
      </c>
      <c r="U212" s="16">
        <f t="shared" si="99"/>
        <v>109.39</v>
      </c>
      <c r="V212" s="16">
        <f t="shared" si="100"/>
        <v>0</v>
      </c>
      <c r="W212" s="16">
        <f t="shared" si="101"/>
        <v>0</v>
      </c>
      <c r="X212" s="16">
        <f t="shared" si="102"/>
        <v>0</v>
      </c>
      <c r="Y212" s="16">
        <f t="shared" si="103"/>
        <v>0</v>
      </c>
      <c r="Z212" s="16">
        <f t="shared" si="104"/>
        <v>0</v>
      </c>
      <c r="AA212" s="16">
        <f t="shared" si="105"/>
        <v>0</v>
      </c>
      <c r="AB212">
        <f t="shared" si="106"/>
        <v>50.845999999999997</v>
      </c>
      <c r="AC212">
        <f t="shared" si="107"/>
        <v>125.59</v>
      </c>
      <c r="AD212">
        <f t="shared" si="108"/>
        <v>234.98000000000002</v>
      </c>
      <c r="AE212">
        <f t="shared" si="109"/>
        <v>234.98000000000002</v>
      </c>
      <c r="AF212">
        <f t="shared" si="110"/>
        <v>234.98000000000002</v>
      </c>
      <c r="AG212">
        <f t="shared" si="111"/>
        <v>653.75806446000001</v>
      </c>
      <c r="AH212">
        <f t="shared" si="112"/>
        <v>871.67741927999998</v>
      </c>
      <c r="AI212">
        <f t="shared" si="113"/>
        <v>1089.5967740999999</v>
      </c>
      <c r="AJ212">
        <f t="shared" si="114"/>
        <v>1612.0584272100002</v>
      </c>
      <c r="AK212">
        <f t="shared" si="115"/>
        <v>2149.4112362800001</v>
      </c>
      <c r="AL212">
        <f t="shared" si="116"/>
        <v>2686.7640453500003</v>
      </c>
      <c r="AM212">
        <f t="shared" si="117"/>
        <v>1377.0784272100002</v>
      </c>
      <c r="AN212">
        <f t="shared" si="118"/>
        <v>1377.0784272100002</v>
      </c>
      <c r="AO212">
        <f t="shared" si="119"/>
        <v>1377.0784272100002</v>
      </c>
      <c r="AP212">
        <f t="shared" si="120"/>
        <v>1914.4312362800001</v>
      </c>
      <c r="AQ212">
        <f t="shared" si="121"/>
        <v>1914.4312362800001</v>
      </c>
      <c r="AR212">
        <f t="shared" si="122"/>
        <v>1914.4312362800001</v>
      </c>
      <c r="AS212">
        <f t="shared" si="123"/>
        <v>2451.7840453500003</v>
      </c>
      <c r="AT212">
        <f t="shared" si="124"/>
        <v>2451.7840453500003</v>
      </c>
      <c r="AU212">
        <f t="shared" si="125"/>
        <v>2451.7840453500003</v>
      </c>
      <c r="BF212" t="str">
        <f t="shared" si="126"/>
        <v>MI  2020 5 N 1 2 100 N  Endura_R3 30 1.666666667 16.66666667 72.63978494 4885.025537 1377.07842721 1377.07842721 1377.07842721 1914.43123628 1914.43123628 1914.43123628 2451.78404535 2451.78404535 2451.78404535</v>
      </c>
    </row>
    <row r="213" spans="1:58" x14ac:dyDescent="0.35">
      <c r="A213" s="16" t="s">
        <v>24</v>
      </c>
      <c r="B213" s="16">
        <v>2020</v>
      </c>
      <c r="C213" s="16">
        <v>5</v>
      </c>
      <c r="D213" s="16" t="s">
        <v>16</v>
      </c>
      <c r="E213" s="16" t="s">
        <v>14</v>
      </c>
      <c r="F213" s="16">
        <v>2</v>
      </c>
      <c r="G213" s="16">
        <v>2</v>
      </c>
      <c r="H213" s="16">
        <v>100</v>
      </c>
      <c r="I213" s="16" t="s">
        <v>15</v>
      </c>
      <c r="J213" s="16" t="s">
        <v>29</v>
      </c>
      <c r="K213" s="16" t="s">
        <v>14</v>
      </c>
      <c r="L213" s="16" t="str">
        <f t="shared" si="96"/>
        <v>.</v>
      </c>
      <c r="M213" s="16" t="str">
        <f t="shared" si="97"/>
        <v>.</v>
      </c>
      <c r="N213" s="16" t="s">
        <v>14</v>
      </c>
      <c r="O213" s="16">
        <v>90</v>
      </c>
      <c r="P213" s="16">
        <v>2.2222222220000001</v>
      </c>
      <c r="Q213" s="16">
        <v>66.666666669999998</v>
      </c>
      <c r="R213" s="16">
        <v>57.368215450000001</v>
      </c>
      <c r="S213" s="16">
        <v>3858.0124890000002</v>
      </c>
      <c r="T213" s="16">
        <f t="shared" si="98"/>
        <v>44.29</v>
      </c>
      <c r="U213" s="16">
        <f t="shared" si="99"/>
        <v>109.39</v>
      </c>
      <c r="V213" s="16">
        <f t="shared" si="100"/>
        <v>0</v>
      </c>
      <c r="W213" s="16">
        <f t="shared" si="101"/>
        <v>0</v>
      </c>
      <c r="X213" s="16">
        <f t="shared" si="102"/>
        <v>0</v>
      </c>
      <c r="Y213" s="16">
        <f t="shared" si="103"/>
        <v>0</v>
      </c>
      <c r="Z213" s="16">
        <f t="shared" si="104"/>
        <v>0</v>
      </c>
      <c r="AA213" s="16">
        <f t="shared" si="105"/>
        <v>0</v>
      </c>
      <c r="AB213">
        <f t="shared" si="106"/>
        <v>50.845999999999997</v>
      </c>
      <c r="AC213">
        <f t="shared" si="107"/>
        <v>125.59</v>
      </c>
      <c r="AD213">
        <f t="shared" si="108"/>
        <v>234.98000000000002</v>
      </c>
      <c r="AE213">
        <f t="shared" si="109"/>
        <v>234.98000000000002</v>
      </c>
      <c r="AF213">
        <f t="shared" si="110"/>
        <v>234.98000000000002</v>
      </c>
      <c r="AG213">
        <f t="shared" si="111"/>
        <v>516.31393905000004</v>
      </c>
      <c r="AH213">
        <f t="shared" si="112"/>
        <v>688.41858539999998</v>
      </c>
      <c r="AI213">
        <f t="shared" si="113"/>
        <v>860.52323175000004</v>
      </c>
      <c r="AJ213">
        <f t="shared" si="114"/>
        <v>1273.1441213700002</v>
      </c>
      <c r="AK213">
        <f t="shared" si="115"/>
        <v>1697.52549516</v>
      </c>
      <c r="AL213">
        <f t="shared" si="116"/>
        <v>2121.9068689500004</v>
      </c>
      <c r="AM213">
        <f t="shared" si="117"/>
        <v>1038.1641213700002</v>
      </c>
      <c r="AN213">
        <f t="shared" si="118"/>
        <v>1038.1641213700002</v>
      </c>
      <c r="AO213">
        <f t="shared" si="119"/>
        <v>1038.1641213700002</v>
      </c>
      <c r="AP213">
        <f t="shared" si="120"/>
        <v>1462.54549516</v>
      </c>
      <c r="AQ213">
        <f t="shared" si="121"/>
        <v>1462.54549516</v>
      </c>
      <c r="AR213">
        <f t="shared" si="122"/>
        <v>1462.54549516</v>
      </c>
      <c r="AS213">
        <f t="shared" si="123"/>
        <v>1886.9268689500004</v>
      </c>
      <c r="AT213">
        <f t="shared" si="124"/>
        <v>1886.9268689500004</v>
      </c>
      <c r="AU213">
        <f t="shared" si="125"/>
        <v>1886.9268689500004</v>
      </c>
      <c r="BF213" t="str">
        <f t="shared" si="126"/>
        <v>MI  2020 5 N 2 2 100 N  Endura_R3 90 2.222222222 66.66666667 57.36821545 3858.012489 1038.16412137 1038.16412137 1038.16412137 1462.54549516 1462.54549516 1462.54549516 1886.92686895 1886.92686895 1886.92686895</v>
      </c>
    </row>
    <row r="214" spans="1:58" x14ac:dyDescent="0.35">
      <c r="A214" s="16" t="s">
        <v>24</v>
      </c>
      <c r="B214" s="16">
        <v>2020</v>
      </c>
      <c r="C214" s="16">
        <v>5</v>
      </c>
      <c r="D214" s="16" t="s">
        <v>16</v>
      </c>
      <c r="E214" s="16" t="s">
        <v>14</v>
      </c>
      <c r="F214" s="16">
        <v>3</v>
      </c>
      <c r="G214" s="16">
        <v>2</v>
      </c>
      <c r="H214" s="16">
        <v>100</v>
      </c>
      <c r="I214" s="16" t="s">
        <v>15</v>
      </c>
      <c r="J214" s="16" t="s">
        <v>29</v>
      </c>
      <c r="K214" s="16" t="s">
        <v>14</v>
      </c>
      <c r="L214" s="16" t="str">
        <f t="shared" si="96"/>
        <v>.</v>
      </c>
      <c r="M214" s="16" t="str">
        <f t="shared" si="97"/>
        <v>.</v>
      </c>
      <c r="N214" s="16" t="s">
        <v>14</v>
      </c>
      <c r="O214" s="16">
        <v>80</v>
      </c>
      <c r="P214" s="16">
        <v>2.2083333330000001</v>
      </c>
      <c r="Q214" s="16">
        <v>58.888888889999997</v>
      </c>
      <c r="R214" s="16">
        <v>58.466088859999999</v>
      </c>
      <c r="S214" s="16">
        <v>3931.8444760000002</v>
      </c>
      <c r="T214" s="16">
        <f t="shared" si="98"/>
        <v>44.29</v>
      </c>
      <c r="U214" s="16">
        <f t="shared" si="99"/>
        <v>109.39</v>
      </c>
      <c r="V214" s="16">
        <f t="shared" si="100"/>
        <v>0</v>
      </c>
      <c r="W214" s="16">
        <f t="shared" si="101"/>
        <v>0</v>
      </c>
      <c r="X214" s="16">
        <f t="shared" si="102"/>
        <v>0</v>
      </c>
      <c r="Y214" s="16">
        <f t="shared" si="103"/>
        <v>0</v>
      </c>
      <c r="Z214" s="16">
        <f t="shared" si="104"/>
        <v>0</v>
      </c>
      <c r="AA214" s="16">
        <f t="shared" si="105"/>
        <v>0</v>
      </c>
      <c r="AB214">
        <f t="shared" si="106"/>
        <v>50.845999999999997</v>
      </c>
      <c r="AC214">
        <f t="shared" si="107"/>
        <v>125.59</v>
      </c>
      <c r="AD214">
        <f t="shared" si="108"/>
        <v>234.98000000000002</v>
      </c>
      <c r="AE214">
        <f t="shared" si="109"/>
        <v>234.98000000000002</v>
      </c>
      <c r="AF214">
        <f t="shared" si="110"/>
        <v>234.98000000000002</v>
      </c>
      <c r="AG214">
        <f t="shared" si="111"/>
        <v>526.19479974000001</v>
      </c>
      <c r="AH214">
        <f t="shared" si="112"/>
        <v>701.59306631999993</v>
      </c>
      <c r="AI214">
        <f t="shared" si="113"/>
        <v>876.99133289999997</v>
      </c>
      <c r="AJ214">
        <f t="shared" si="114"/>
        <v>1297.5086770800001</v>
      </c>
      <c r="AK214">
        <f t="shared" si="115"/>
        <v>1730.0115694400001</v>
      </c>
      <c r="AL214">
        <f t="shared" si="116"/>
        <v>2162.5144618000004</v>
      </c>
      <c r="AM214">
        <f t="shared" si="117"/>
        <v>1062.5286770800001</v>
      </c>
      <c r="AN214">
        <f t="shared" si="118"/>
        <v>1062.5286770800001</v>
      </c>
      <c r="AO214">
        <f t="shared" si="119"/>
        <v>1062.5286770800001</v>
      </c>
      <c r="AP214">
        <f t="shared" si="120"/>
        <v>1495.0315694400001</v>
      </c>
      <c r="AQ214">
        <f t="shared" si="121"/>
        <v>1495.0315694400001</v>
      </c>
      <c r="AR214">
        <f t="shared" si="122"/>
        <v>1495.0315694400001</v>
      </c>
      <c r="AS214">
        <f t="shared" si="123"/>
        <v>1927.5344618000004</v>
      </c>
      <c r="AT214">
        <f t="shared" si="124"/>
        <v>1927.5344618000004</v>
      </c>
      <c r="AU214">
        <f t="shared" si="125"/>
        <v>1927.5344618000004</v>
      </c>
      <c r="BF214" t="str">
        <f t="shared" si="126"/>
        <v>MI  2020 5 N 3 2 100 N  Endura_R3 80 2.208333333 58.88888889 58.46608886 3931.844476 1062.52867708 1062.52867708 1062.52867708 1495.03156944 1495.03156944 1495.03156944 1927.5344618 1927.5344618 1927.5344618</v>
      </c>
    </row>
    <row r="215" spans="1:58" x14ac:dyDescent="0.35">
      <c r="A215" s="16" t="s">
        <v>24</v>
      </c>
      <c r="B215" s="16">
        <v>2020</v>
      </c>
      <c r="C215" s="16">
        <v>5</v>
      </c>
      <c r="D215" s="16" t="s">
        <v>16</v>
      </c>
      <c r="E215" s="16" t="s">
        <v>14</v>
      </c>
      <c r="F215" s="16">
        <v>4</v>
      </c>
      <c r="G215" s="16">
        <v>2</v>
      </c>
      <c r="H215" s="16">
        <v>100</v>
      </c>
      <c r="I215" s="16" t="s">
        <v>15</v>
      </c>
      <c r="J215" s="16" t="s">
        <v>29</v>
      </c>
      <c r="K215" s="16" t="s">
        <v>14</v>
      </c>
      <c r="L215" s="16" t="str">
        <f t="shared" si="96"/>
        <v>.</v>
      </c>
      <c r="M215" s="16" t="str">
        <f t="shared" si="97"/>
        <v>.</v>
      </c>
      <c r="N215" s="16" t="s">
        <v>14</v>
      </c>
      <c r="O215" s="16">
        <v>46.666666669999998</v>
      </c>
      <c r="P215" s="16">
        <v>2.2142857139999998</v>
      </c>
      <c r="Q215" s="16">
        <v>34.444444439999998</v>
      </c>
      <c r="R215" s="16">
        <v>59.576198810000001</v>
      </c>
      <c r="S215" s="16">
        <v>4006.49937</v>
      </c>
      <c r="T215" s="16">
        <f t="shared" si="98"/>
        <v>44.29</v>
      </c>
      <c r="U215" s="16">
        <f t="shared" si="99"/>
        <v>109.39</v>
      </c>
      <c r="V215" s="16">
        <f t="shared" si="100"/>
        <v>0</v>
      </c>
      <c r="W215" s="16">
        <f t="shared" si="101"/>
        <v>0</v>
      </c>
      <c r="X215" s="16">
        <f t="shared" si="102"/>
        <v>0</v>
      </c>
      <c r="Y215" s="16">
        <f t="shared" si="103"/>
        <v>0</v>
      </c>
      <c r="Z215" s="16">
        <f t="shared" si="104"/>
        <v>0</v>
      </c>
      <c r="AA215" s="16">
        <f t="shared" si="105"/>
        <v>0</v>
      </c>
      <c r="AB215">
        <f t="shared" si="106"/>
        <v>50.845999999999997</v>
      </c>
      <c r="AC215">
        <f t="shared" si="107"/>
        <v>125.59</v>
      </c>
      <c r="AD215">
        <f t="shared" si="108"/>
        <v>234.98000000000002</v>
      </c>
      <c r="AE215">
        <f t="shared" si="109"/>
        <v>234.98000000000002</v>
      </c>
      <c r="AF215">
        <f t="shared" si="110"/>
        <v>234.98000000000002</v>
      </c>
      <c r="AG215">
        <f t="shared" si="111"/>
        <v>536.18578929</v>
      </c>
      <c r="AH215">
        <f t="shared" si="112"/>
        <v>714.91438572000004</v>
      </c>
      <c r="AI215">
        <f t="shared" si="113"/>
        <v>893.64298214999997</v>
      </c>
      <c r="AJ215">
        <f t="shared" si="114"/>
        <v>1322.1447921000001</v>
      </c>
      <c r="AK215">
        <f t="shared" si="115"/>
        <v>1762.8597228000001</v>
      </c>
      <c r="AL215">
        <f t="shared" si="116"/>
        <v>2203.5746535000003</v>
      </c>
      <c r="AM215">
        <f t="shared" si="117"/>
        <v>1087.1647921000001</v>
      </c>
      <c r="AN215">
        <f t="shared" si="118"/>
        <v>1087.1647921000001</v>
      </c>
      <c r="AO215">
        <f t="shared" si="119"/>
        <v>1087.1647921000001</v>
      </c>
      <c r="AP215">
        <f t="shared" si="120"/>
        <v>1527.8797228000001</v>
      </c>
      <c r="AQ215">
        <f t="shared" si="121"/>
        <v>1527.8797228000001</v>
      </c>
      <c r="AR215">
        <f t="shared" si="122"/>
        <v>1527.8797228000001</v>
      </c>
      <c r="AS215">
        <f t="shared" si="123"/>
        <v>1968.5946535000003</v>
      </c>
      <c r="AT215">
        <f t="shared" si="124"/>
        <v>1968.5946535000003</v>
      </c>
      <c r="AU215">
        <f t="shared" si="125"/>
        <v>1968.5946535000003</v>
      </c>
      <c r="BF215" t="str">
        <f t="shared" si="126"/>
        <v>MI  2020 5 N 4 2 100 N  Endura_R3 46.66666667 2.214285714 34.44444444 59.57619881 4006.49937 1087.1647921 1087.1647921 1087.1647921 1527.8797228 1527.8797228 1527.8797228 1968.5946535 1968.5946535 1968.5946535</v>
      </c>
    </row>
    <row r="216" spans="1:58" x14ac:dyDescent="0.35">
      <c r="A216" s="16" t="s">
        <v>24</v>
      </c>
      <c r="B216" s="16">
        <v>2020</v>
      </c>
      <c r="C216" s="16">
        <v>5</v>
      </c>
      <c r="D216" s="16" t="s">
        <v>16</v>
      </c>
      <c r="E216" s="16" t="s">
        <v>14</v>
      </c>
      <c r="F216" s="16">
        <v>5</v>
      </c>
      <c r="G216" s="16">
        <v>2</v>
      </c>
      <c r="H216" s="16">
        <v>100</v>
      </c>
      <c r="I216" s="16" t="s">
        <v>15</v>
      </c>
      <c r="J216" s="16" t="s">
        <v>29</v>
      </c>
      <c r="K216" s="16" t="s">
        <v>14</v>
      </c>
      <c r="L216" s="16" t="str">
        <f t="shared" si="96"/>
        <v>.</v>
      </c>
      <c r="M216" s="16" t="str">
        <f t="shared" si="97"/>
        <v>.</v>
      </c>
      <c r="N216" s="16" t="s">
        <v>14</v>
      </c>
      <c r="O216" s="16">
        <v>96.666666669999998</v>
      </c>
      <c r="P216" s="16">
        <v>2.3103448279999999</v>
      </c>
      <c r="Q216" s="16">
        <v>74.444444439999998</v>
      </c>
      <c r="R216" s="16">
        <v>37.703785439999997</v>
      </c>
      <c r="S216" s="16">
        <v>2535.5795710000002</v>
      </c>
      <c r="T216" s="16">
        <f t="shared" si="98"/>
        <v>44.29</v>
      </c>
      <c r="U216" s="16">
        <f t="shared" si="99"/>
        <v>109.39</v>
      </c>
      <c r="V216" s="16">
        <f t="shared" si="100"/>
        <v>0</v>
      </c>
      <c r="W216" s="16">
        <f t="shared" si="101"/>
        <v>0</v>
      </c>
      <c r="X216" s="16">
        <f t="shared" si="102"/>
        <v>0</v>
      </c>
      <c r="Y216" s="16">
        <f t="shared" si="103"/>
        <v>0</v>
      </c>
      <c r="Z216" s="16">
        <f t="shared" si="104"/>
        <v>0</v>
      </c>
      <c r="AA216" s="16">
        <f t="shared" si="105"/>
        <v>0</v>
      </c>
      <c r="AB216">
        <f t="shared" si="106"/>
        <v>50.845999999999997</v>
      </c>
      <c r="AC216">
        <f t="shared" si="107"/>
        <v>125.59</v>
      </c>
      <c r="AD216">
        <f t="shared" si="108"/>
        <v>234.98000000000002</v>
      </c>
      <c r="AE216">
        <f t="shared" si="109"/>
        <v>234.98000000000002</v>
      </c>
      <c r="AF216">
        <f t="shared" si="110"/>
        <v>234.98000000000002</v>
      </c>
      <c r="AG216">
        <f t="shared" si="111"/>
        <v>339.33406895999997</v>
      </c>
      <c r="AH216">
        <f t="shared" si="112"/>
        <v>452.44542527999999</v>
      </c>
      <c r="AI216">
        <f t="shared" si="113"/>
        <v>565.55678159999991</v>
      </c>
      <c r="AJ216">
        <f t="shared" si="114"/>
        <v>836.74125843000013</v>
      </c>
      <c r="AK216">
        <f t="shared" si="115"/>
        <v>1115.65501124</v>
      </c>
      <c r="AL216">
        <f t="shared" si="116"/>
        <v>1394.5687640500003</v>
      </c>
      <c r="AM216">
        <f t="shared" si="117"/>
        <v>601.76125843000011</v>
      </c>
      <c r="AN216">
        <f t="shared" si="118"/>
        <v>601.76125843000011</v>
      </c>
      <c r="AO216">
        <f t="shared" si="119"/>
        <v>601.76125843000011</v>
      </c>
      <c r="AP216">
        <f t="shared" si="120"/>
        <v>880.67501124</v>
      </c>
      <c r="AQ216">
        <f t="shared" si="121"/>
        <v>880.67501124</v>
      </c>
      <c r="AR216">
        <f t="shared" si="122"/>
        <v>880.67501124</v>
      </c>
      <c r="AS216">
        <f t="shared" si="123"/>
        <v>1159.5887640500002</v>
      </c>
      <c r="AT216">
        <f t="shared" si="124"/>
        <v>1159.5887640500002</v>
      </c>
      <c r="AU216">
        <f t="shared" si="125"/>
        <v>1159.5887640500002</v>
      </c>
      <c r="BF216" t="str">
        <f t="shared" si="126"/>
        <v>MI  2020 5 N 5 2 100 N  Endura_R3 96.66666667 2.310344828 74.44444444 37.70378544 2535.579571 601.76125843 601.76125843 601.76125843 880.67501124 880.67501124 880.67501124 1159.58876405 1159.58876405 1159.58876405</v>
      </c>
    </row>
    <row r="217" spans="1:58" x14ac:dyDescent="0.35">
      <c r="A217" s="16" t="s">
        <v>24</v>
      </c>
      <c r="B217" s="16">
        <v>2020</v>
      </c>
      <c r="C217" s="16">
        <v>5</v>
      </c>
      <c r="D217" s="16" t="s">
        <v>16</v>
      </c>
      <c r="E217" s="16" t="s">
        <v>14</v>
      </c>
      <c r="F217" s="16">
        <v>1</v>
      </c>
      <c r="G217" s="16">
        <v>6</v>
      </c>
      <c r="H217" s="16">
        <v>160</v>
      </c>
      <c r="I217" s="16" t="s">
        <v>15</v>
      </c>
      <c r="J217" s="16" t="s">
        <v>29</v>
      </c>
      <c r="K217" s="16" t="s">
        <v>14</v>
      </c>
      <c r="L217" s="16" t="str">
        <f t="shared" si="96"/>
        <v>.</v>
      </c>
      <c r="M217" s="16" t="str">
        <f t="shared" si="97"/>
        <v>.</v>
      </c>
      <c r="N217" s="16" t="s">
        <v>14</v>
      </c>
      <c r="O217" s="16">
        <v>50</v>
      </c>
      <c r="P217" s="16">
        <v>1.8666666670000001</v>
      </c>
      <c r="Q217" s="16">
        <v>31.11111111</v>
      </c>
      <c r="R217" s="16">
        <v>61.685145460000001</v>
      </c>
      <c r="S217" s="16">
        <v>4148.3260319999999</v>
      </c>
      <c r="T217" s="16">
        <f t="shared" si="98"/>
        <v>70.86</v>
      </c>
      <c r="U217" s="16">
        <f t="shared" si="99"/>
        <v>175.02</v>
      </c>
      <c r="V217" s="16">
        <f t="shared" si="100"/>
        <v>0</v>
      </c>
      <c r="W217" s="16">
        <f t="shared" si="101"/>
        <v>0</v>
      </c>
      <c r="X217" s="16">
        <f t="shared" si="102"/>
        <v>0</v>
      </c>
      <c r="Y217" s="16">
        <f t="shared" si="103"/>
        <v>0</v>
      </c>
      <c r="Z217" s="16">
        <f t="shared" si="104"/>
        <v>0</v>
      </c>
      <c r="AA217" s="16">
        <f t="shared" si="105"/>
        <v>0</v>
      </c>
      <c r="AB217">
        <f t="shared" si="106"/>
        <v>50.845999999999997</v>
      </c>
      <c r="AC217">
        <f t="shared" si="107"/>
        <v>125.59</v>
      </c>
      <c r="AD217">
        <f t="shared" si="108"/>
        <v>300.61</v>
      </c>
      <c r="AE217">
        <f t="shared" si="109"/>
        <v>300.61</v>
      </c>
      <c r="AF217">
        <f t="shared" si="110"/>
        <v>300.61</v>
      </c>
      <c r="AG217">
        <f t="shared" si="111"/>
        <v>555.16630914000007</v>
      </c>
      <c r="AH217">
        <f t="shared" si="112"/>
        <v>740.22174552000001</v>
      </c>
      <c r="AI217">
        <f t="shared" si="113"/>
        <v>925.27718189999996</v>
      </c>
      <c r="AJ217">
        <f t="shared" si="114"/>
        <v>1368.94759056</v>
      </c>
      <c r="AK217">
        <f t="shared" si="115"/>
        <v>1825.26345408</v>
      </c>
      <c r="AL217">
        <f t="shared" si="116"/>
        <v>2281.5793176000002</v>
      </c>
      <c r="AM217">
        <f t="shared" si="117"/>
        <v>1068.3375905600001</v>
      </c>
      <c r="AN217">
        <f t="shared" si="118"/>
        <v>1068.3375905600001</v>
      </c>
      <c r="AO217">
        <f t="shared" si="119"/>
        <v>1068.3375905600001</v>
      </c>
      <c r="AP217">
        <f t="shared" si="120"/>
        <v>1524.6534540799998</v>
      </c>
      <c r="AQ217">
        <f t="shared" si="121"/>
        <v>1524.6534540799998</v>
      </c>
      <c r="AR217">
        <f t="shared" si="122"/>
        <v>1524.6534540799998</v>
      </c>
      <c r="AS217">
        <f t="shared" si="123"/>
        <v>1980.9693176000001</v>
      </c>
      <c r="AT217">
        <f t="shared" si="124"/>
        <v>1980.9693176000001</v>
      </c>
      <c r="AU217">
        <f t="shared" si="125"/>
        <v>1980.9693176000001</v>
      </c>
      <c r="BF217" t="str">
        <f t="shared" si="126"/>
        <v>MI  2020 5 N 1 6 160 N  Endura_R3 50 1.866666667 31.11111111 61.68514546 4148.326032 1068.33759056 1068.33759056 1068.33759056 1524.65345408 1524.65345408 1524.65345408 1980.9693176 1980.9693176 1980.9693176</v>
      </c>
    </row>
    <row r="218" spans="1:58" x14ac:dyDescent="0.35">
      <c r="A218" s="16" t="s">
        <v>24</v>
      </c>
      <c r="B218" s="16">
        <v>2020</v>
      </c>
      <c r="C218" s="16">
        <v>5</v>
      </c>
      <c r="D218" s="16" t="s">
        <v>16</v>
      </c>
      <c r="E218" s="16" t="s">
        <v>14</v>
      </c>
      <c r="F218" s="16">
        <v>2</v>
      </c>
      <c r="G218" s="16">
        <v>6</v>
      </c>
      <c r="H218" s="16">
        <v>160</v>
      </c>
      <c r="I218" s="16" t="s">
        <v>15</v>
      </c>
      <c r="J218" s="16" t="s">
        <v>29</v>
      </c>
      <c r="K218" s="16" t="s">
        <v>14</v>
      </c>
      <c r="L218" s="16" t="str">
        <f t="shared" si="96"/>
        <v>.</v>
      </c>
      <c r="M218" s="16" t="str">
        <f t="shared" si="97"/>
        <v>.</v>
      </c>
      <c r="N218" s="16" t="s">
        <v>14</v>
      </c>
      <c r="O218" s="16">
        <v>83.333333330000002</v>
      </c>
      <c r="P218" s="16">
        <v>2.48</v>
      </c>
      <c r="Q218" s="16">
        <v>68.888888890000004</v>
      </c>
      <c r="R218" s="16">
        <v>50.246658609999997</v>
      </c>
      <c r="S218" s="16">
        <v>3379.0877919999998</v>
      </c>
      <c r="T218" s="16">
        <f t="shared" si="98"/>
        <v>70.86</v>
      </c>
      <c r="U218" s="16">
        <f t="shared" si="99"/>
        <v>175.02</v>
      </c>
      <c r="V218" s="16">
        <f t="shared" si="100"/>
        <v>0</v>
      </c>
      <c r="W218" s="16">
        <f t="shared" si="101"/>
        <v>0</v>
      </c>
      <c r="X218" s="16">
        <f t="shared" si="102"/>
        <v>0</v>
      </c>
      <c r="Y218" s="16">
        <f t="shared" si="103"/>
        <v>0</v>
      </c>
      <c r="Z218" s="16">
        <f t="shared" si="104"/>
        <v>0</v>
      </c>
      <c r="AA218" s="16">
        <f t="shared" si="105"/>
        <v>0</v>
      </c>
      <c r="AB218">
        <f t="shared" si="106"/>
        <v>50.845999999999997</v>
      </c>
      <c r="AC218">
        <f t="shared" si="107"/>
        <v>125.59</v>
      </c>
      <c r="AD218">
        <f t="shared" si="108"/>
        <v>300.61</v>
      </c>
      <c r="AE218">
        <f t="shared" si="109"/>
        <v>300.61</v>
      </c>
      <c r="AF218">
        <f t="shared" si="110"/>
        <v>300.61</v>
      </c>
      <c r="AG218">
        <f t="shared" si="111"/>
        <v>452.21992748999998</v>
      </c>
      <c r="AH218">
        <f t="shared" si="112"/>
        <v>602.95990331999997</v>
      </c>
      <c r="AI218">
        <f t="shared" si="113"/>
        <v>753.69987915000002</v>
      </c>
      <c r="AJ218">
        <f t="shared" si="114"/>
        <v>1115.09897136</v>
      </c>
      <c r="AK218">
        <f t="shared" si="115"/>
        <v>1486.7986284799999</v>
      </c>
      <c r="AL218">
        <f t="shared" si="116"/>
        <v>1858.4982856000001</v>
      </c>
      <c r="AM218">
        <f t="shared" si="117"/>
        <v>814.48897135999994</v>
      </c>
      <c r="AN218">
        <f t="shared" si="118"/>
        <v>814.48897135999994</v>
      </c>
      <c r="AO218">
        <f t="shared" si="119"/>
        <v>814.48897135999994</v>
      </c>
      <c r="AP218">
        <f t="shared" si="120"/>
        <v>1186.1886284799998</v>
      </c>
      <c r="AQ218">
        <f t="shared" si="121"/>
        <v>1186.1886284799998</v>
      </c>
      <c r="AR218">
        <f t="shared" si="122"/>
        <v>1186.1886284799998</v>
      </c>
      <c r="AS218">
        <f t="shared" si="123"/>
        <v>1557.8882856</v>
      </c>
      <c r="AT218">
        <f t="shared" si="124"/>
        <v>1557.8882856</v>
      </c>
      <c r="AU218">
        <f t="shared" si="125"/>
        <v>1557.8882856</v>
      </c>
      <c r="BF218" t="str">
        <f t="shared" si="126"/>
        <v>MI  2020 5 N 2 6 160 N  Endura_R3 83.33333333 2.48 68.88888889 50.24665861 3379.087792 814.48897136 814.48897136 814.48897136 1186.18862848 1186.18862848 1186.18862848 1557.8882856 1557.8882856 1557.8882856</v>
      </c>
    </row>
    <row r="219" spans="1:58" x14ac:dyDescent="0.35">
      <c r="A219" s="16" t="s">
        <v>24</v>
      </c>
      <c r="B219" s="16">
        <v>2020</v>
      </c>
      <c r="C219" s="16">
        <v>5</v>
      </c>
      <c r="D219" s="16" t="s">
        <v>16</v>
      </c>
      <c r="E219" s="16" t="s">
        <v>14</v>
      </c>
      <c r="F219" s="16">
        <v>3</v>
      </c>
      <c r="G219" s="16">
        <v>6</v>
      </c>
      <c r="H219" s="16">
        <v>160</v>
      </c>
      <c r="I219" s="16" t="s">
        <v>15</v>
      </c>
      <c r="J219" s="16" t="s">
        <v>29</v>
      </c>
      <c r="K219" s="16" t="s">
        <v>14</v>
      </c>
      <c r="L219" s="16" t="str">
        <f t="shared" si="96"/>
        <v>.</v>
      </c>
      <c r="M219" s="16" t="str">
        <f t="shared" si="97"/>
        <v>.</v>
      </c>
      <c r="N219" s="16" t="s">
        <v>14</v>
      </c>
      <c r="O219" s="16">
        <v>66.666666669999998</v>
      </c>
      <c r="P219" s="16">
        <v>2.0499999999999998</v>
      </c>
      <c r="Q219" s="16">
        <v>45.555555560000002</v>
      </c>
      <c r="R219" s="16">
        <v>58.230275200000001</v>
      </c>
      <c r="S219" s="16">
        <v>3915.986007</v>
      </c>
      <c r="T219" s="16">
        <f t="shared" si="98"/>
        <v>70.86</v>
      </c>
      <c r="U219" s="16">
        <f t="shared" si="99"/>
        <v>175.02</v>
      </c>
      <c r="V219" s="16">
        <f t="shared" si="100"/>
        <v>0</v>
      </c>
      <c r="W219" s="16">
        <f t="shared" si="101"/>
        <v>0</v>
      </c>
      <c r="X219" s="16">
        <f t="shared" si="102"/>
        <v>0</v>
      </c>
      <c r="Y219" s="16">
        <f t="shared" si="103"/>
        <v>0</v>
      </c>
      <c r="Z219" s="16">
        <f t="shared" si="104"/>
        <v>0</v>
      </c>
      <c r="AA219" s="16">
        <f t="shared" si="105"/>
        <v>0</v>
      </c>
      <c r="AB219">
        <f t="shared" si="106"/>
        <v>50.845999999999997</v>
      </c>
      <c r="AC219">
        <f t="shared" si="107"/>
        <v>125.59</v>
      </c>
      <c r="AD219">
        <f t="shared" si="108"/>
        <v>300.61</v>
      </c>
      <c r="AE219">
        <f t="shared" si="109"/>
        <v>300.61</v>
      </c>
      <c r="AF219">
        <f t="shared" si="110"/>
        <v>300.61</v>
      </c>
      <c r="AG219">
        <f t="shared" si="111"/>
        <v>524.0724768</v>
      </c>
      <c r="AH219">
        <f t="shared" si="112"/>
        <v>698.76330240000004</v>
      </c>
      <c r="AI219">
        <f t="shared" si="113"/>
        <v>873.45412799999997</v>
      </c>
      <c r="AJ219">
        <f t="shared" si="114"/>
        <v>1292.2753823099999</v>
      </c>
      <c r="AK219">
        <f t="shared" si="115"/>
        <v>1723.03384308</v>
      </c>
      <c r="AL219">
        <f t="shared" si="116"/>
        <v>2153.7923038500003</v>
      </c>
      <c r="AM219">
        <f t="shared" si="117"/>
        <v>991.66538230999993</v>
      </c>
      <c r="AN219">
        <f t="shared" si="118"/>
        <v>991.66538230999993</v>
      </c>
      <c r="AO219">
        <f t="shared" si="119"/>
        <v>991.66538230999993</v>
      </c>
      <c r="AP219">
        <f t="shared" si="120"/>
        <v>1422.4238430800001</v>
      </c>
      <c r="AQ219">
        <f t="shared" si="121"/>
        <v>1422.4238430800001</v>
      </c>
      <c r="AR219">
        <f t="shared" si="122"/>
        <v>1422.4238430800001</v>
      </c>
      <c r="AS219">
        <f t="shared" si="123"/>
        <v>1853.1823038500002</v>
      </c>
      <c r="AT219">
        <f t="shared" si="124"/>
        <v>1853.1823038500002</v>
      </c>
      <c r="AU219">
        <f t="shared" si="125"/>
        <v>1853.1823038500002</v>
      </c>
      <c r="BF219" t="str">
        <f t="shared" si="126"/>
        <v>MI  2020 5 N 3 6 160 N  Endura_R3 66.66666667 2.05 45.55555556 58.2302752 3915.986007 991.66538231 991.66538231 991.66538231 1422.42384308 1422.42384308 1422.42384308 1853.18230385 1853.18230385 1853.18230385</v>
      </c>
    </row>
    <row r="220" spans="1:58" x14ac:dyDescent="0.35">
      <c r="A220" s="16" t="s">
        <v>24</v>
      </c>
      <c r="B220" s="16">
        <v>2020</v>
      </c>
      <c r="C220" s="16">
        <v>5</v>
      </c>
      <c r="D220" s="16" t="s">
        <v>16</v>
      </c>
      <c r="E220" s="16" t="s">
        <v>14</v>
      </c>
      <c r="F220" s="16">
        <v>4</v>
      </c>
      <c r="G220" s="16">
        <v>6</v>
      </c>
      <c r="H220" s="16">
        <v>160</v>
      </c>
      <c r="I220" s="16" t="s">
        <v>15</v>
      </c>
      <c r="J220" s="16" t="s">
        <v>29</v>
      </c>
      <c r="K220" s="16" t="s">
        <v>14</v>
      </c>
      <c r="L220" s="16" t="str">
        <f t="shared" si="96"/>
        <v>.</v>
      </c>
      <c r="M220" s="16" t="str">
        <f t="shared" si="97"/>
        <v>.</v>
      </c>
      <c r="N220" s="16" t="s">
        <v>14</v>
      </c>
      <c r="O220" s="16">
        <v>73.333333330000002</v>
      </c>
      <c r="P220" s="16">
        <v>2.1818181820000002</v>
      </c>
      <c r="Q220" s="16">
        <v>53.333333330000002</v>
      </c>
      <c r="R220" s="16">
        <v>59.194992589999998</v>
      </c>
      <c r="S220" s="16">
        <v>3980.8632520000001</v>
      </c>
      <c r="T220" s="16">
        <f t="shared" si="98"/>
        <v>70.86</v>
      </c>
      <c r="U220" s="16">
        <f t="shared" si="99"/>
        <v>175.02</v>
      </c>
      <c r="V220" s="16">
        <f t="shared" si="100"/>
        <v>0</v>
      </c>
      <c r="W220" s="16">
        <f t="shared" si="101"/>
        <v>0</v>
      </c>
      <c r="X220" s="16">
        <f t="shared" si="102"/>
        <v>0</v>
      </c>
      <c r="Y220" s="16">
        <f t="shared" si="103"/>
        <v>0</v>
      </c>
      <c r="Z220" s="16">
        <f t="shared" si="104"/>
        <v>0</v>
      </c>
      <c r="AA220" s="16">
        <f t="shared" si="105"/>
        <v>0</v>
      </c>
      <c r="AB220">
        <f t="shared" si="106"/>
        <v>50.845999999999997</v>
      </c>
      <c r="AC220">
        <f t="shared" si="107"/>
        <v>125.59</v>
      </c>
      <c r="AD220">
        <f t="shared" si="108"/>
        <v>300.61</v>
      </c>
      <c r="AE220">
        <f t="shared" si="109"/>
        <v>300.61</v>
      </c>
      <c r="AF220">
        <f t="shared" si="110"/>
        <v>300.61</v>
      </c>
      <c r="AG220">
        <f t="shared" si="111"/>
        <v>532.75493330999996</v>
      </c>
      <c r="AH220">
        <f t="shared" si="112"/>
        <v>710.33991107999998</v>
      </c>
      <c r="AI220">
        <f t="shared" si="113"/>
        <v>887.92488885</v>
      </c>
      <c r="AJ220">
        <f t="shared" si="114"/>
        <v>1313.6848731600001</v>
      </c>
      <c r="AK220">
        <f t="shared" si="115"/>
        <v>1751.5798308800001</v>
      </c>
      <c r="AL220">
        <f t="shared" si="116"/>
        <v>2189.4747886</v>
      </c>
      <c r="AM220">
        <f t="shared" si="117"/>
        <v>1013.07487316</v>
      </c>
      <c r="AN220">
        <f t="shared" si="118"/>
        <v>1013.07487316</v>
      </c>
      <c r="AO220">
        <f t="shared" si="119"/>
        <v>1013.07487316</v>
      </c>
      <c r="AP220">
        <f t="shared" si="120"/>
        <v>1450.9698308800002</v>
      </c>
      <c r="AQ220">
        <f t="shared" si="121"/>
        <v>1450.9698308800002</v>
      </c>
      <c r="AR220">
        <f t="shared" si="122"/>
        <v>1450.9698308800002</v>
      </c>
      <c r="AS220">
        <f t="shared" si="123"/>
        <v>1888.8647885999999</v>
      </c>
      <c r="AT220">
        <f t="shared" si="124"/>
        <v>1888.8647885999999</v>
      </c>
      <c r="AU220">
        <f t="shared" si="125"/>
        <v>1888.8647885999999</v>
      </c>
      <c r="BF220" t="str">
        <f t="shared" si="126"/>
        <v>MI  2020 5 N 4 6 160 N  Endura_R3 73.33333333 2.181818182 53.33333333 59.19499259 3980.863252 1013.07487316 1013.07487316 1013.07487316 1450.96983088 1450.96983088 1450.96983088 1888.8647886 1888.8647886 1888.8647886</v>
      </c>
    </row>
    <row r="221" spans="1:58" x14ac:dyDescent="0.35">
      <c r="A221" s="16" t="s">
        <v>24</v>
      </c>
      <c r="B221" s="16">
        <v>2020</v>
      </c>
      <c r="C221" s="16">
        <v>5</v>
      </c>
      <c r="D221" s="16" t="s">
        <v>16</v>
      </c>
      <c r="E221" s="16" t="s">
        <v>14</v>
      </c>
      <c r="F221" s="16">
        <v>5</v>
      </c>
      <c r="G221" s="16">
        <v>6</v>
      </c>
      <c r="H221" s="16">
        <v>160</v>
      </c>
      <c r="I221" s="16" t="s">
        <v>15</v>
      </c>
      <c r="J221" s="16" t="s">
        <v>29</v>
      </c>
      <c r="K221" s="16" t="s">
        <v>14</v>
      </c>
      <c r="L221" s="16" t="str">
        <f t="shared" si="96"/>
        <v>.</v>
      </c>
      <c r="M221" s="16" t="str">
        <f t="shared" si="97"/>
        <v>.</v>
      </c>
      <c r="N221" s="16" t="s">
        <v>14</v>
      </c>
      <c r="O221" s="16">
        <v>56.666666669999998</v>
      </c>
      <c r="P221" s="16">
        <v>2.5294117649999999</v>
      </c>
      <c r="Q221" s="16">
        <v>47.777777780000001</v>
      </c>
      <c r="R221" s="16">
        <v>53.16223857</v>
      </c>
      <c r="S221" s="16">
        <v>3575.1605439999998</v>
      </c>
      <c r="T221" s="16">
        <f t="shared" si="98"/>
        <v>70.86</v>
      </c>
      <c r="U221" s="16">
        <f t="shared" si="99"/>
        <v>175.02</v>
      </c>
      <c r="V221" s="16">
        <f t="shared" si="100"/>
        <v>0</v>
      </c>
      <c r="W221" s="16">
        <f t="shared" si="101"/>
        <v>0</v>
      </c>
      <c r="X221" s="16">
        <f t="shared" si="102"/>
        <v>0</v>
      </c>
      <c r="Y221" s="16">
        <f t="shared" si="103"/>
        <v>0</v>
      </c>
      <c r="Z221" s="16">
        <f t="shared" si="104"/>
        <v>0</v>
      </c>
      <c r="AA221" s="16">
        <f t="shared" si="105"/>
        <v>0</v>
      </c>
      <c r="AB221">
        <f t="shared" si="106"/>
        <v>50.845999999999997</v>
      </c>
      <c r="AC221">
        <f t="shared" si="107"/>
        <v>125.59</v>
      </c>
      <c r="AD221">
        <f t="shared" si="108"/>
        <v>300.61</v>
      </c>
      <c r="AE221">
        <f t="shared" si="109"/>
        <v>300.61</v>
      </c>
      <c r="AF221">
        <f t="shared" si="110"/>
        <v>300.61</v>
      </c>
      <c r="AG221">
        <f t="shared" si="111"/>
        <v>478.46014713</v>
      </c>
      <c r="AH221">
        <f t="shared" si="112"/>
        <v>637.94686283999999</v>
      </c>
      <c r="AI221">
        <f t="shared" si="113"/>
        <v>797.43357854999999</v>
      </c>
      <c r="AJ221">
        <f t="shared" si="114"/>
        <v>1179.80297952</v>
      </c>
      <c r="AK221">
        <f t="shared" si="115"/>
        <v>1573.0706393599999</v>
      </c>
      <c r="AL221">
        <f t="shared" si="116"/>
        <v>1966.3382992000002</v>
      </c>
      <c r="AM221">
        <f t="shared" si="117"/>
        <v>879.19297951999999</v>
      </c>
      <c r="AN221">
        <f t="shared" si="118"/>
        <v>879.19297951999999</v>
      </c>
      <c r="AO221">
        <f t="shared" si="119"/>
        <v>879.19297951999999</v>
      </c>
      <c r="AP221">
        <f t="shared" si="120"/>
        <v>1272.4606393599997</v>
      </c>
      <c r="AQ221">
        <f t="shared" si="121"/>
        <v>1272.4606393599997</v>
      </c>
      <c r="AR221">
        <f t="shared" si="122"/>
        <v>1272.4606393599997</v>
      </c>
      <c r="AS221">
        <f t="shared" si="123"/>
        <v>1665.7282992</v>
      </c>
      <c r="AT221">
        <f t="shared" si="124"/>
        <v>1665.7282992</v>
      </c>
      <c r="AU221">
        <f t="shared" si="125"/>
        <v>1665.7282992</v>
      </c>
      <c r="BF221" t="str">
        <f t="shared" si="126"/>
        <v>MI  2020 5 N 5 6 160 N  Endura_R3 56.66666667 2.529411765 47.77777778 53.16223857 3575.160544 879.19297952 879.19297952 879.19297952 1272.46063936 1272.46063936 1272.46063936 1665.7282992 1665.7282992 1665.7282992</v>
      </c>
    </row>
    <row r="222" spans="1:58" x14ac:dyDescent="0.35">
      <c r="A222" s="16" t="s">
        <v>24</v>
      </c>
      <c r="B222" s="16">
        <v>2020</v>
      </c>
      <c r="C222" s="16">
        <v>5</v>
      </c>
      <c r="D222" s="16" t="s">
        <v>16</v>
      </c>
      <c r="E222" s="16" t="s">
        <v>14</v>
      </c>
      <c r="F222" s="16">
        <v>1</v>
      </c>
      <c r="G222" s="16">
        <v>3</v>
      </c>
      <c r="H222" s="16">
        <v>100</v>
      </c>
      <c r="I222" s="16" t="s">
        <v>15</v>
      </c>
      <c r="J222" s="16" t="s">
        <v>30</v>
      </c>
      <c r="K222" s="16" t="s">
        <v>14</v>
      </c>
      <c r="L222" s="16" t="str">
        <f t="shared" si="96"/>
        <v>.</v>
      </c>
      <c r="M222" s="16" t="str">
        <f t="shared" si="97"/>
        <v>.</v>
      </c>
      <c r="N222" s="16" t="s">
        <v>17</v>
      </c>
      <c r="O222" s="16">
        <v>26.666666670000001</v>
      </c>
      <c r="P222" s="16">
        <v>1.5</v>
      </c>
      <c r="Q222" s="16">
        <v>13.33333333</v>
      </c>
      <c r="R222" s="16">
        <v>70.921396079999994</v>
      </c>
      <c r="S222" s="16">
        <v>4769.4638859999995</v>
      </c>
      <c r="T222" s="16">
        <f t="shared" si="98"/>
        <v>44.29</v>
      </c>
      <c r="U222" s="16">
        <f t="shared" si="99"/>
        <v>109.39</v>
      </c>
      <c r="V222" s="16">
        <f t="shared" si="100"/>
        <v>0</v>
      </c>
      <c r="W222" s="16">
        <f t="shared" si="101"/>
        <v>0</v>
      </c>
      <c r="X222" s="16">
        <f t="shared" si="102"/>
        <v>0</v>
      </c>
      <c r="Y222" s="16">
        <f t="shared" si="103"/>
        <v>0</v>
      </c>
      <c r="Z222" s="16">
        <f t="shared" si="104"/>
        <v>0</v>
      </c>
      <c r="AA222" s="16">
        <f t="shared" si="105"/>
        <v>0</v>
      </c>
      <c r="AB222">
        <f t="shared" si="106"/>
        <v>50.845999999999997</v>
      </c>
      <c r="AC222">
        <f t="shared" si="107"/>
        <v>125.59</v>
      </c>
      <c r="AD222">
        <f t="shared" si="108"/>
        <v>234.98000000000002</v>
      </c>
      <c r="AE222">
        <f t="shared" si="109"/>
        <v>234.98000000000002</v>
      </c>
      <c r="AF222">
        <f t="shared" si="110"/>
        <v>234.98000000000002</v>
      </c>
      <c r="AG222">
        <f t="shared" si="111"/>
        <v>638.29256471999997</v>
      </c>
      <c r="AH222">
        <f t="shared" si="112"/>
        <v>851.05675295999993</v>
      </c>
      <c r="AI222">
        <f t="shared" si="113"/>
        <v>1063.8209411999999</v>
      </c>
      <c r="AJ222">
        <f t="shared" si="114"/>
        <v>1573.9230823799999</v>
      </c>
      <c r="AK222">
        <f t="shared" si="115"/>
        <v>2098.5641098399997</v>
      </c>
      <c r="AL222">
        <f t="shared" si="116"/>
        <v>2623.2051372999999</v>
      </c>
      <c r="AM222">
        <f t="shared" si="117"/>
        <v>1338.9430823799999</v>
      </c>
      <c r="AN222">
        <f t="shared" si="118"/>
        <v>1338.9430823799999</v>
      </c>
      <c r="AO222">
        <f t="shared" si="119"/>
        <v>1338.9430823799999</v>
      </c>
      <c r="AP222">
        <f t="shared" si="120"/>
        <v>1863.5841098399997</v>
      </c>
      <c r="AQ222">
        <f t="shared" si="121"/>
        <v>1863.5841098399997</v>
      </c>
      <c r="AR222">
        <f t="shared" si="122"/>
        <v>1863.5841098399997</v>
      </c>
      <c r="AS222">
        <f t="shared" si="123"/>
        <v>2388.2251372999999</v>
      </c>
      <c r="AT222">
        <f t="shared" si="124"/>
        <v>2388.2251372999999</v>
      </c>
      <c r="AU222">
        <f t="shared" si="125"/>
        <v>2388.2251372999999</v>
      </c>
      <c r="BF222" t="str">
        <f t="shared" si="126"/>
        <v>MI  2020 5 N 1 3 100 N  Endura_Sporecaster 26.66666667 1.5 13.33333333 70.92139608 4769.463886 1338.94308238 1338.94308238 1338.94308238 1863.58410984 1863.58410984 1863.58410984 2388.2251373 2388.2251373 2388.2251373</v>
      </c>
    </row>
    <row r="223" spans="1:58" x14ac:dyDescent="0.35">
      <c r="A223" s="16" t="s">
        <v>24</v>
      </c>
      <c r="B223" s="16">
        <v>2020</v>
      </c>
      <c r="C223" s="16">
        <v>5</v>
      </c>
      <c r="D223" s="16" t="s">
        <v>16</v>
      </c>
      <c r="E223" s="16" t="s">
        <v>14</v>
      </c>
      <c r="F223" s="16">
        <v>2</v>
      </c>
      <c r="G223" s="16">
        <v>3</v>
      </c>
      <c r="H223" s="16">
        <v>100</v>
      </c>
      <c r="I223" s="16" t="s">
        <v>15</v>
      </c>
      <c r="J223" s="16" t="s">
        <v>30</v>
      </c>
      <c r="K223" s="16" t="s">
        <v>14</v>
      </c>
      <c r="L223" s="16" t="str">
        <f t="shared" si="96"/>
        <v>.</v>
      </c>
      <c r="M223" s="16" t="str">
        <f t="shared" si="97"/>
        <v>.</v>
      </c>
      <c r="N223" s="16" t="s">
        <v>17</v>
      </c>
      <c r="O223" s="16">
        <v>63.333333330000002</v>
      </c>
      <c r="P223" s="16">
        <v>1.736842105</v>
      </c>
      <c r="Q223" s="16">
        <v>36.666666669999998</v>
      </c>
      <c r="R223" s="16">
        <v>70.532816269999998</v>
      </c>
      <c r="S223" s="16">
        <v>4743.3318939999999</v>
      </c>
      <c r="T223" s="16">
        <f t="shared" si="98"/>
        <v>44.29</v>
      </c>
      <c r="U223" s="16">
        <f t="shared" si="99"/>
        <v>109.39</v>
      </c>
      <c r="V223" s="16">
        <f t="shared" si="100"/>
        <v>0</v>
      </c>
      <c r="W223" s="16">
        <f t="shared" si="101"/>
        <v>0</v>
      </c>
      <c r="X223" s="16">
        <f t="shared" si="102"/>
        <v>0</v>
      </c>
      <c r="Y223" s="16">
        <f t="shared" si="103"/>
        <v>0</v>
      </c>
      <c r="Z223" s="16">
        <f t="shared" si="104"/>
        <v>0</v>
      </c>
      <c r="AA223" s="16">
        <f t="shared" si="105"/>
        <v>0</v>
      </c>
      <c r="AB223">
        <f t="shared" si="106"/>
        <v>50.845999999999997</v>
      </c>
      <c r="AC223">
        <f t="shared" si="107"/>
        <v>125.59</v>
      </c>
      <c r="AD223">
        <f t="shared" si="108"/>
        <v>234.98000000000002</v>
      </c>
      <c r="AE223">
        <f t="shared" si="109"/>
        <v>234.98000000000002</v>
      </c>
      <c r="AF223">
        <f t="shared" si="110"/>
        <v>234.98000000000002</v>
      </c>
      <c r="AG223">
        <f t="shared" si="111"/>
        <v>634.79534643</v>
      </c>
      <c r="AH223">
        <f t="shared" si="112"/>
        <v>846.39379523999992</v>
      </c>
      <c r="AI223">
        <f t="shared" si="113"/>
        <v>1057.99224405</v>
      </c>
      <c r="AJ223">
        <f t="shared" si="114"/>
        <v>1565.2995250200001</v>
      </c>
      <c r="AK223">
        <f t="shared" si="115"/>
        <v>2087.0660333599999</v>
      </c>
      <c r="AL223">
        <f t="shared" si="116"/>
        <v>2608.8325417000001</v>
      </c>
      <c r="AM223">
        <f t="shared" si="117"/>
        <v>1330.3195250200001</v>
      </c>
      <c r="AN223">
        <f t="shared" si="118"/>
        <v>1330.3195250200001</v>
      </c>
      <c r="AO223">
        <f t="shared" si="119"/>
        <v>1330.3195250200001</v>
      </c>
      <c r="AP223">
        <f t="shared" si="120"/>
        <v>1852.0860333599999</v>
      </c>
      <c r="AQ223">
        <f t="shared" si="121"/>
        <v>1852.0860333599999</v>
      </c>
      <c r="AR223">
        <f t="shared" si="122"/>
        <v>1852.0860333599999</v>
      </c>
      <c r="AS223">
        <f t="shared" si="123"/>
        <v>2373.8525417000001</v>
      </c>
      <c r="AT223">
        <f t="shared" si="124"/>
        <v>2373.8525417000001</v>
      </c>
      <c r="AU223">
        <f t="shared" si="125"/>
        <v>2373.8525417000001</v>
      </c>
      <c r="BF223" t="str">
        <f t="shared" si="126"/>
        <v>MI  2020 5 N 2 3 100 N  Endura_Sporecaster 63.33333333 1.736842105 36.66666667 70.53281627 4743.331894 1330.31952502 1330.31952502 1330.31952502 1852.08603336 1852.08603336 1852.08603336 2373.8525417 2373.8525417 2373.8525417</v>
      </c>
    </row>
    <row r="224" spans="1:58" x14ac:dyDescent="0.35">
      <c r="A224" s="16" t="s">
        <v>24</v>
      </c>
      <c r="B224" s="16">
        <v>2020</v>
      </c>
      <c r="C224" s="16">
        <v>5</v>
      </c>
      <c r="D224" s="16" t="s">
        <v>16</v>
      </c>
      <c r="E224" s="16" t="s">
        <v>14</v>
      </c>
      <c r="F224" s="16">
        <v>3</v>
      </c>
      <c r="G224" s="16">
        <v>3</v>
      </c>
      <c r="H224" s="16">
        <v>100</v>
      </c>
      <c r="I224" s="16" t="s">
        <v>15</v>
      </c>
      <c r="J224" s="16" t="s">
        <v>30</v>
      </c>
      <c r="K224" s="16" t="s">
        <v>14</v>
      </c>
      <c r="L224" s="16" t="str">
        <f t="shared" si="96"/>
        <v>.</v>
      </c>
      <c r="M224" s="16" t="str">
        <f t="shared" si="97"/>
        <v>.</v>
      </c>
      <c r="N224" s="16" t="s">
        <v>17</v>
      </c>
      <c r="O224" s="16">
        <v>17.85714286</v>
      </c>
      <c r="P224" s="16">
        <v>1.4</v>
      </c>
      <c r="Q224" s="16">
        <v>8.3333333330000006</v>
      </c>
      <c r="R224" s="16">
        <v>67.889441599999998</v>
      </c>
      <c r="S224" s="16">
        <v>4565.5649469999998</v>
      </c>
      <c r="T224" s="16">
        <f t="shared" si="98"/>
        <v>44.29</v>
      </c>
      <c r="U224" s="16">
        <f t="shared" si="99"/>
        <v>109.39</v>
      </c>
      <c r="V224" s="16">
        <f t="shared" si="100"/>
        <v>0</v>
      </c>
      <c r="W224" s="16">
        <f t="shared" si="101"/>
        <v>0</v>
      </c>
      <c r="X224" s="16">
        <f t="shared" si="102"/>
        <v>0</v>
      </c>
      <c r="Y224" s="16">
        <f t="shared" si="103"/>
        <v>0</v>
      </c>
      <c r="Z224" s="16">
        <f t="shared" si="104"/>
        <v>0</v>
      </c>
      <c r="AA224" s="16">
        <f t="shared" si="105"/>
        <v>0</v>
      </c>
      <c r="AB224">
        <f t="shared" si="106"/>
        <v>50.845999999999997</v>
      </c>
      <c r="AC224">
        <f t="shared" si="107"/>
        <v>125.59</v>
      </c>
      <c r="AD224">
        <f t="shared" si="108"/>
        <v>234.98000000000002</v>
      </c>
      <c r="AE224">
        <f t="shared" si="109"/>
        <v>234.98000000000002</v>
      </c>
      <c r="AF224">
        <f t="shared" si="110"/>
        <v>234.98000000000002</v>
      </c>
      <c r="AG224">
        <f t="shared" si="111"/>
        <v>611.00497440000004</v>
      </c>
      <c r="AH224">
        <f t="shared" si="112"/>
        <v>814.67329919999997</v>
      </c>
      <c r="AI224">
        <f t="shared" si="113"/>
        <v>1018.3416239999999</v>
      </c>
      <c r="AJ224">
        <f t="shared" si="114"/>
        <v>1506.6364325100001</v>
      </c>
      <c r="AK224">
        <f t="shared" si="115"/>
        <v>2008.84857668</v>
      </c>
      <c r="AL224">
        <f t="shared" si="116"/>
        <v>2511.0607208500001</v>
      </c>
      <c r="AM224">
        <f t="shared" si="117"/>
        <v>1271.6564325100001</v>
      </c>
      <c r="AN224">
        <f t="shared" si="118"/>
        <v>1271.6564325100001</v>
      </c>
      <c r="AO224">
        <f t="shared" si="119"/>
        <v>1271.6564325100001</v>
      </c>
      <c r="AP224">
        <f t="shared" si="120"/>
        <v>1773.8685766799999</v>
      </c>
      <c r="AQ224">
        <f t="shared" si="121"/>
        <v>1773.8685766799999</v>
      </c>
      <c r="AR224">
        <f t="shared" si="122"/>
        <v>1773.8685766799999</v>
      </c>
      <c r="AS224">
        <f t="shared" si="123"/>
        <v>2276.08072085</v>
      </c>
      <c r="AT224">
        <f t="shared" si="124"/>
        <v>2276.08072085</v>
      </c>
      <c r="AU224">
        <f t="shared" si="125"/>
        <v>2276.08072085</v>
      </c>
      <c r="BF224" t="str">
        <f t="shared" si="126"/>
        <v>MI  2020 5 N 3 3 100 N  Endura_Sporecaster 17.85714286 1.4 8.333333333 67.8894416 4565.564947 1271.65643251 1271.65643251 1271.65643251 1773.86857668 1773.86857668 1773.86857668 2276.08072085 2276.08072085 2276.08072085</v>
      </c>
    </row>
    <row r="225" spans="1:58" x14ac:dyDescent="0.35">
      <c r="A225" s="16" t="s">
        <v>24</v>
      </c>
      <c r="B225" s="16">
        <v>2020</v>
      </c>
      <c r="C225" s="16">
        <v>5</v>
      </c>
      <c r="D225" s="16" t="s">
        <v>16</v>
      </c>
      <c r="E225" s="16" t="s">
        <v>14</v>
      </c>
      <c r="F225" s="16">
        <v>4</v>
      </c>
      <c r="G225" s="16">
        <v>3</v>
      </c>
      <c r="H225" s="16">
        <v>100</v>
      </c>
      <c r="I225" s="16" t="s">
        <v>15</v>
      </c>
      <c r="J225" s="16" t="s">
        <v>30</v>
      </c>
      <c r="K225" s="16" t="s">
        <v>14</v>
      </c>
      <c r="L225" s="16" t="str">
        <f t="shared" si="96"/>
        <v>.</v>
      </c>
      <c r="M225" s="16" t="str">
        <f t="shared" si="97"/>
        <v>.</v>
      </c>
      <c r="N225" s="16" t="s">
        <v>17</v>
      </c>
      <c r="O225" s="16">
        <v>23.333333329999999</v>
      </c>
      <c r="P225" s="16">
        <v>2.1428571430000001</v>
      </c>
      <c r="Q225" s="16">
        <v>16.666666670000001</v>
      </c>
      <c r="R225" s="16">
        <v>64.161940549999997</v>
      </c>
      <c r="S225" s="16">
        <v>4314.8905020000002</v>
      </c>
      <c r="T225" s="16">
        <f t="shared" si="98"/>
        <v>44.29</v>
      </c>
      <c r="U225" s="16">
        <f t="shared" si="99"/>
        <v>109.39</v>
      </c>
      <c r="V225" s="16">
        <f t="shared" si="100"/>
        <v>0</v>
      </c>
      <c r="W225" s="16">
        <f t="shared" si="101"/>
        <v>0</v>
      </c>
      <c r="X225" s="16">
        <f t="shared" si="102"/>
        <v>0</v>
      </c>
      <c r="Y225" s="16">
        <f t="shared" si="103"/>
        <v>0</v>
      </c>
      <c r="Z225" s="16">
        <f t="shared" si="104"/>
        <v>0</v>
      </c>
      <c r="AA225" s="16">
        <f t="shared" si="105"/>
        <v>0</v>
      </c>
      <c r="AB225">
        <f t="shared" si="106"/>
        <v>50.845999999999997</v>
      </c>
      <c r="AC225">
        <f t="shared" si="107"/>
        <v>125.59</v>
      </c>
      <c r="AD225">
        <f t="shared" si="108"/>
        <v>234.98000000000002</v>
      </c>
      <c r="AE225">
        <f t="shared" si="109"/>
        <v>234.98000000000002</v>
      </c>
      <c r="AF225">
        <f t="shared" si="110"/>
        <v>234.98000000000002</v>
      </c>
      <c r="AG225">
        <f t="shared" si="111"/>
        <v>577.45746495000003</v>
      </c>
      <c r="AH225">
        <f t="shared" si="112"/>
        <v>769.94328659999996</v>
      </c>
      <c r="AI225">
        <f t="shared" si="113"/>
        <v>962.4291082499999</v>
      </c>
      <c r="AJ225">
        <f t="shared" si="114"/>
        <v>1423.9138656600001</v>
      </c>
      <c r="AK225">
        <f t="shared" si="115"/>
        <v>1898.5518208800002</v>
      </c>
      <c r="AL225">
        <f t="shared" si="116"/>
        <v>2373.1897761000005</v>
      </c>
      <c r="AM225">
        <f t="shared" si="117"/>
        <v>1188.93386566</v>
      </c>
      <c r="AN225">
        <f t="shared" si="118"/>
        <v>1188.93386566</v>
      </c>
      <c r="AO225">
        <f t="shared" si="119"/>
        <v>1188.93386566</v>
      </c>
      <c r="AP225">
        <f t="shared" si="120"/>
        <v>1663.5718208800001</v>
      </c>
      <c r="AQ225">
        <f t="shared" si="121"/>
        <v>1663.5718208800001</v>
      </c>
      <c r="AR225">
        <f t="shared" si="122"/>
        <v>1663.5718208800001</v>
      </c>
      <c r="AS225">
        <f t="shared" si="123"/>
        <v>2138.2097761000005</v>
      </c>
      <c r="AT225">
        <f t="shared" si="124"/>
        <v>2138.2097761000005</v>
      </c>
      <c r="AU225">
        <f t="shared" si="125"/>
        <v>2138.2097761000005</v>
      </c>
      <c r="BF225" t="str">
        <f t="shared" si="126"/>
        <v>MI  2020 5 N 4 3 100 N  Endura_Sporecaster 23.33333333 2.142857143 16.66666667 64.16194055 4314.890502 1188.93386566 1188.93386566 1188.93386566 1663.57182088 1663.57182088 1663.57182088 2138.2097761 2138.2097761 2138.2097761</v>
      </c>
    </row>
    <row r="226" spans="1:58" x14ac:dyDescent="0.35">
      <c r="A226" s="16" t="s">
        <v>24</v>
      </c>
      <c r="B226" s="16">
        <v>2020</v>
      </c>
      <c r="C226" s="16">
        <v>5</v>
      </c>
      <c r="D226" s="16" t="s">
        <v>16</v>
      </c>
      <c r="E226" s="16" t="s">
        <v>14</v>
      </c>
      <c r="F226" s="16">
        <v>5</v>
      </c>
      <c r="G226" s="16">
        <v>3</v>
      </c>
      <c r="H226" s="16">
        <v>100</v>
      </c>
      <c r="I226" s="16" t="s">
        <v>15</v>
      </c>
      <c r="J226" s="16" t="s">
        <v>30</v>
      </c>
      <c r="K226" s="16" t="s">
        <v>14</v>
      </c>
      <c r="L226" s="16" t="str">
        <f t="shared" si="96"/>
        <v>.</v>
      </c>
      <c r="M226" s="16" t="str">
        <f t="shared" si="97"/>
        <v>.</v>
      </c>
      <c r="N226" s="16" t="s">
        <v>17</v>
      </c>
      <c r="O226" s="16">
        <v>60</v>
      </c>
      <c r="P226" s="16">
        <v>2.2222222220000001</v>
      </c>
      <c r="Q226" s="16">
        <v>44.444444439999998</v>
      </c>
      <c r="R226" s="16">
        <v>63.667696550000002</v>
      </c>
      <c r="S226" s="16">
        <v>4281.6525929999998</v>
      </c>
      <c r="T226" s="16">
        <f t="shared" si="98"/>
        <v>44.29</v>
      </c>
      <c r="U226" s="16">
        <f t="shared" si="99"/>
        <v>109.39</v>
      </c>
      <c r="V226" s="16">
        <f t="shared" si="100"/>
        <v>0</v>
      </c>
      <c r="W226" s="16">
        <f t="shared" si="101"/>
        <v>0</v>
      </c>
      <c r="X226" s="16">
        <f t="shared" si="102"/>
        <v>0</v>
      </c>
      <c r="Y226" s="16">
        <f t="shared" si="103"/>
        <v>0</v>
      </c>
      <c r="Z226" s="16">
        <f t="shared" si="104"/>
        <v>0</v>
      </c>
      <c r="AA226" s="16">
        <f t="shared" si="105"/>
        <v>0</v>
      </c>
      <c r="AB226">
        <f t="shared" si="106"/>
        <v>50.845999999999997</v>
      </c>
      <c r="AC226">
        <f t="shared" si="107"/>
        <v>125.59</v>
      </c>
      <c r="AD226">
        <f t="shared" si="108"/>
        <v>234.98000000000002</v>
      </c>
      <c r="AE226">
        <f t="shared" si="109"/>
        <v>234.98000000000002</v>
      </c>
      <c r="AF226">
        <f t="shared" si="110"/>
        <v>234.98000000000002</v>
      </c>
      <c r="AG226">
        <f t="shared" si="111"/>
        <v>573.00926894999998</v>
      </c>
      <c r="AH226">
        <f t="shared" si="112"/>
        <v>764.01235859999997</v>
      </c>
      <c r="AI226">
        <f t="shared" si="113"/>
        <v>955.01544825000008</v>
      </c>
      <c r="AJ226">
        <f t="shared" si="114"/>
        <v>1412.94535569</v>
      </c>
      <c r="AK226">
        <f t="shared" si="115"/>
        <v>1883.9271409199998</v>
      </c>
      <c r="AL226">
        <f t="shared" si="116"/>
        <v>2354.9089261500003</v>
      </c>
      <c r="AM226">
        <f t="shared" si="117"/>
        <v>1177.96535569</v>
      </c>
      <c r="AN226">
        <f t="shared" si="118"/>
        <v>1177.96535569</v>
      </c>
      <c r="AO226">
        <f t="shared" si="119"/>
        <v>1177.96535569</v>
      </c>
      <c r="AP226">
        <f t="shared" si="120"/>
        <v>1648.9471409199998</v>
      </c>
      <c r="AQ226">
        <f t="shared" si="121"/>
        <v>1648.9471409199998</v>
      </c>
      <c r="AR226">
        <f t="shared" si="122"/>
        <v>1648.9471409199998</v>
      </c>
      <c r="AS226">
        <f t="shared" si="123"/>
        <v>2119.9289261500003</v>
      </c>
      <c r="AT226">
        <f t="shared" si="124"/>
        <v>2119.9289261500003</v>
      </c>
      <c r="AU226">
        <f t="shared" si="125"/>
        <v>2119.9289261500003</v>
      </c>
      <c r="BF226" t="str">
        <f t="shared" si="126"/>
        <v>MI  2020 5 N 5 3 100 N  Endura_Sporecaster 60 2.222222222 44.44444444 63.66769655 4281.652593 1177.96535569 1177.96535569 1177.96535569 1648.94714092 1648.94714092 1648.94714092 2119.92892615 2119.92892615 2119.92892615</v>
      </c>
    </row>
    <row r="227" spans="1:58" x14ac:dyDescent="0.35">
      <c r="A227" s="16" t="s">
        <v>24</v>
      </c>
      <c r="B227" s="16">
        <v>2020</v>
      </c>
      <c r="C227" s="16">
        <v>5</v>
      </c>
      <c r="D227" s="16" t="s">
        <v>16</v>
      </c>
      <c r="E227" s="16" t="s">
        <v>14</v>
      </c>
      <c r="F227" s="16">
        <v>1</v>
      </c>
      <c r="G227" s="16">
        <v>7</v>
      </c>
      <c r="H227" s="16">
        <v>160</v>
      </c>
      <c r="I227" s="16" t="s">
        <v>15</v>
      </c>
      <c r="J227" s="16" t="s">
        <v>30</v>
      </c>
      <c r="K227" s="16" t="s">
        <v>14</v>
      </c>
      <c r="L227" s="16" t="str">
        <f t="shared" si="96"/>
        <v>.</v>
      </c>
      <c r="M227" s="16" t="str">
        <f t="shared" si="97"/>
        <v>.</v>
      </c>
      <c r="N227" s="16" t="s">
        <v>17</v>
      </c>
      <c r="O227" s="16">
        <v>3.3333333330000001</v>
      </c>
      <c r="P227" s="16">
        <v>1</v>
      </c>
      <c r="Q227" s="16">
        <v>1.111111111</v>
      </c>
      <c r="R227" s="16">
        <v>66.827223720000006</v>
      </c>
      <c r="S227" s="16">
        <v>4494.130795</v>
      </c>
      <c r="T227" s="16">
        <f t="shared" si="98"/>
        <v>70.86</v>
      </c>
      <c r="U227" s="16">
        <f t="shared" si="99"/>
        <v>175.02</v>
      </c>
      <c r="V227" s="16">
        <f t="shared" si="100"/>
        <v>0</v>
      </c>
      <c r="W227" s="16">
        <f t="shared" si="101"/>
        <v>0</v>
      </c>
      <c r="X227" s="16">
        <f t="shared" si="102"/>
        <v>0</v>
      </c>
      <c r="Y227" s="16">
        <f t="shared" si="103"/>
        <v>0</v>
      </c>
      <c r="Z227" s="16">
        <f t="shared" si="104"/>
        <v>0</v>
      </c>
      <c r="AA227" s="16">
        <f t="shared" si="105"/>
        <v>0</v>
      </c>
      <c r="AB227">
        <f t="shared" si="106"/>
        <v>50.845999999999997</v>
      </c>
      <c r="AC227">
        <f t="shared" si="107"/>
        <v>125.59</v>
      </c>
      <c r="AD227">
        <f t="shared" si="108"/>
        <v>300.61</v>
      </c>
      <c r="AE227">
        <f t="shared" si="109"/>
        <v>300.61</v>
      </c>
      <c r="AF227">
        <f t="shared" si="110"/>
        <v>300.61</v>
      </c>
      <c r="AG227">
        <f t="shared" si="111"/>
        <v>601.44501348000006</v>
      </c>
      <c r="AH227">
        <f t="shared" si="112"/>
        <v>801.92668464000008</v>
      </c>
      <c r="AI227">
        <f t="shared" si="113"/>
        <v>1002.4083558000001</v>
      </c>
      <c r="AJ227">
        <f t="shared" si="114"/>
        <v>1483.0631623500001</v>
      </c>
      <c r="AK227">
        <f t="shared" si="115"/>
        <v>1977.4175498</v>
      </c>
      <c r="AL227">
        <f t="shared" si="116"/>
        <v>2471.7719372500001</v>
      </c>
      <c r="AM227">
        <f t="shared" si="117"/>
        <v>1182.4531623500002</v>
      </c>
      <c r="AN227">
        <f t="shared" si="118"/>
        <v>1182.4531623500002</v>
      </c>
      <c r="AO227">
        <f t="shared" si="119"/>
        <v>1182.4531623500002</v>
      </c>
      <c r="AP227">
        <f t="shared" si="120"/>
        <v>1676.8075497999998</v>
      </c>
      <c r="AQ227">
        <f t="shared" si="121"/>
        <v>1676.8075497999998</v>
      </c>
      <c r="AR227">
        <f t="shared" si="122"/>
        <v>1676.8075497999998</v>
      </c>
      <c r="AS227">
        <f t="shared" si="123"/>
        <v>2171.1619372499999</v>
      </c>
      <c r="AT227">
        <f t="shared" si="124"/>
        <v>2171.1619372499999</v>
      </c>
      <c r="AU227">
        <f t="shared" si="125"/>
        <v>2171.1619372499999</v>
      </c>
      <c r="BF227" t="str">
        <f t="shared" si="126"/>
        <v>MI  2020 5 N 1 7 160 N  Endura_Sporecaster 3.333333333 1 1.111111111 66.82722372 4494.130795 1182.45316235 1182.45316235 1182.45316235 1676.8075498 1676.8075498 1676.8075498 2171.16193725 2171.16193725 2171.16193725</v>
      </c>
    </row>
    <row r="228" spans="1:58" x14ac:dyDescent="0.35">
      <c r="A228" s="16" t="s">
        <v>24</v>
      </c>
      <c r="B228" s="16">
        <v>2020</v>
      </c>
      <c r="C228" s="16">
        <v>5</v>
      </c>
      <c r="D228" s="16" t="s">
        <v>16</v>
      </c>
      <c r="E228" s="16" t="s">
        <v>14</v>
      </c>
      <c r="F228" s="16">
        <v>2</v>
      </c>
      <c r="G228" s="16">
        <v>7</v>
      </c>
      <c r="H228" s="16">
        <v>160</v>
      </c>
      <c r="I228" s="16" t="s">
        <v>15</v>
      </c>
      <c r="J228" s="16" t="s">
        <v>30</v>
      </c>
      <c r="K228" s="16" t="s">
        <v>14</v>
      </c>
      <c r="L228" s="16" t="str">
        <f t="shared" si="96"/>
        <v>.</v>
      </c>
      <c r="M228" s="16" t="str">
        <f t="shared" si="97"/>
        <v>.</v>
      </c>
      <c r="N228" s="16" t="s">
        <v>17</v>
      </c>
      <c r="O228" s="16">
        <v>56.666666669999998</v>
      </c>
      <c r="P228" s="16">
        <v>1.9411764709999999</v>
      </c>
      <c r="Q228" s="16">
        <v>36.666666669999998</v>
      </c>
      <c r="R228" s="16">
        <v>78.615698480000006</v>
      </c>
      <c r="S228" s="16">
        <v>5286.9057229999999</v>
      </c>
      <c r="T228" s="16">
        <f t="shared" si="98"/>
        <v>70.86</v>
      </c>
      <c r="U228" s="16">
        <f t="shared" si="99"/>
        <v>175.02</v>
      </c>
      <c r="V228" s="16">
        <f t="shared" si="100"/>
        <v>0</v>
      </c>
      <c r="W228" s="16">
        <f t="shared" si="101"/>
        <v>0</v>
      </c>
      <c r="X228" s="16">
        <f t="shared" si="102"/>
        <v>0</v>
      </c>
      <c r="Y228" s="16">
        <f t="shared" si="103"/>
        <v>0</v>
      </c>
      <c r="Z228" s="16">
        <f t="shared" si="104"/>
        <v>0</v>
      </c>
      <c r="AA228" s="16">
        <f t="shared" si="105"/>
        <v>0</v>
      </c>
      <c r="AB228">
        <f t="shared" si="106"/>
        <v>50.845999999999997</v>
      </c>
      <c r="AC228">
        <f t="shared" si="107"/>
        <v>125.59</v>
      </c>
      <c r="AD228">
        <f t="shared" si="108"/>
        <v>300.61</v>
      </c>
      <c r="AE228">
        <f t="shared" si="109"/>
        <v>300.61</v>
      </c>
      <c r="AF228">
        <f t="shared" si="110"/>
        <v>300.61</v>
      </c>
      <c r="AG228">
        <f t="shared" si="111"/>
        <v>707.54128632000004</v>
      </c>
      <c r="AH228">
        <f t="shared" si="112"/>
        <v>943.38838176000013</v>
      </c>
      <c r="AI228">
        <f t="shared" si="113"/>
        <v>1179.2354772000001</v>
      </c>
      <c r="AJ228">
        <f t="shared" si="114"/>
        <v>1744.67888859</v>
      </c>
      <c r="AK228">
        <f t="shared" si="115"/>
        <v>2326.2385181199998</v>
      </c>
      <c r="AL228">
        <f t="shared" si="116"/>
        <v>2907.7981476500004</v>
      </c>
      <c r="AM228">
        <f t="shared" si="117"/>
        <v>1444.0688885899999</v>
      </c>
      <c r="AN228">
        <f t="shared" si="118"/>
        <v>1444.0688885899999</v>
      </c>
      <c r="AO228">
        <f t="shared" si="119"/>
        <v>1444.0688885899999</v>
      </c>
      <c r="AP228">
        <f t="shared" si="120"/>
        <v>2025.6285181199996</v>
      </c>
      <c r="AQ228">
        <f t="shared" si="121"/>
        <v>2025.6285181199996</v>
      </c>
      <c r="AR228">
        <f t="shared" si="122"/>
        <v>2025.6285181199996</v>
      </c>
      <c r="AS228">
        <f t="shared" si="123"/>
        <v>2607.1881476500002</v>
      </c>
      <c r="AT228">
        <f t="shared" si="124"/>
        <v>2607.1881476500002</v>
      </c>
      <c r="AU228">
        <f t="shared" si="125"/>
        <v>2607.1881476500002</v>
      </c>
      <c r="BF228" t="str">
        <f t="shared" si="126"/>
        <v>MI  2020 5 N 2 7 160 N  Endura_Sporecaster 56.66666667 1.941176471 36.66666667 78.61569848 5286.905723 1444.06888859 1444.06888859 1444.06888859 2025.62851812 2025.62851812 2025.62851812 2607.18814765 2607.18814765 2607.18814765</v>
      </c>
    </row>
    <row r="229" spans="1:58" x14ac:dyDescent="0.35">
      <c r="A229" s="16" t="s">
        <v>24</v>
      </c>
      <c r="B229" s="16">
        <v>2020</v>
      </c>
      <c r="C229" s="16">
        <v>5</v>
      </c>
      <c r="D229" s="16" t="s">
        <v>16</v>
      </c>
      <c r="E229" s="16" t="s">
        <v>14</v>
      </c>
      <c r="F229" s="16">
        <v>3</v>
      </c>
      <c r="G229" s="16">
        <v>7</v>
      </c>
      <c r="H229" s="16">
        <v>160</v>
      </c>
      <c r="I229" s="16" t="s">
        <v>15</v>
      </c>
      <c r="J229" s="16" t="s">
        <v>30</v>
      </c>
      <c r="K229" s="16" t="s">
        <v>14</v>
      </c>
      <c r="L229" s="16" t="str">
        <f t="shared" si="96"/>
        <v>.</v>
      </c>
      <c r="M229" s="16" t="str">
        <f t="shared" si="97"/>
        <v>.</v>
      </c>
      <c r="N229" s="16" t="s">
        <v>17</v>
      </c>
      <c r="O229" s="16">
        <v>66.666666669999998</v>
      </c>
      <c r="P229" s="16">
        <v>2.2999999999999998</v>
      </c>
      <c r="Q229" s="16">
        <v>51.111111110000003</v>
      </c>
      <c r="R229" s="16">
        <v>71.624262479999999</v>
      </c>
      <c r="S229" s="16">
        <v>4816.7316520000004</v>
      </c>
      <c r="T229" s="16">
        <f t="shared" si="98"/>
        <v>70.86</v>
      </c>
      <c r="U229" s="16">
        <f t="shared" si="99"/>
        <v>175.02</v>
      </c>
      <c r="V229" s="16">
        <f t="shared" si="100"/>
        <v>0</v>
      </c>
      <c r="W229" s="16">
        <f t="shared" si="101"/>
        <v>0</v>
      </c>
      <c r="X229" s="16">
        <f t="shared" si="102"/>
        <v>0</v>
      </c>
      <c r="Y229" s="16">
        <f t="shared" si="103"/>
        <v>0</v>
      </c>
      <c r="Z229" s="16">
        <f t="shared" si="104"/>
        <v>0</v>
      </c>
      <c r="AA229" s="16">
        <f t="shared" si="105"/>
        <v>0</v>
      </c>
      <c r="AB229">
        <f t="shared" si="106"/>
        <v>50.845999999999997</v>
      </c>
      <c r="AC229">
        <f t="shared" si="107"/>
        <v>125.59</v>
      </c>
      <c r="AD229">
        <f t="shared" si="108"/>
        <v>300.61</v>
      </c>
      <c r="AE229">
        <f t="shared" si="109"/>
        <v>300.61</v>
      </c>
      <c r="AF229">
        <f t="shared" si="110"/>
        <v>300.61</v>
      </c>
      <c r="AG229">
        <f t="shared" si="111"/>
        <v>644.61836231999996</v>
      </c>
      <c r="AH229">
        <f t="shared" si="112"/>
        <v>859.49114975999998</v>
      </c>
      <c r="AI229">
        <f t="shared" si="113"/>
        <v>1074.3639372</v>
      </c>
      <c r="AJ229">
        <f t="shared" si="114"/>
        <v>1589.5214451600002</v>
      </c>
      <c r="AK229">
        <f t="shared" si="115"/>
        <v>2119.3619268800003</v>
      </c>
      <c r="AL229">
        <f t="shared" si="116"/>
        <v>2649.2024086000006</v>
      </c>
      <c r="AM229">
        <f t="shared" si="117"/>
        <v>1288.9114451600003</v>
      </c>
      <c r="AN229">
        <f t="shared" si="118"/>
        <v>1288.9114451600003</v>
      </c>
      <c r="AO229">
        <f t="shared" si="119"/>
        <v>1288.9114451600003</v>
      </c>
      <c r="AP229">
        <f t="shared" si="120"/>
        <v>1818.7519268800002</v>
      </c>
      <c r="AQ229">
        <f t="shared" si="121"/>
        <v>1818.7519268800002</v>
      </c>
      <c r="AR229">
        <f t="shared" si="122"/>
        <v>1818.7519268800002</v>
      </c>
      <c r="AS229">
        <f t="shared" si="123"/>
        <v>2348.5924086000005</v>
      </c>
      <c r="AT229">
        <f t="shared" si="124"/>
        <v>2348.5924086000005</v>
      </c>
      <c r="AU229">
        <f t="shared" si="125"/>
        <v>2348.5924086000005</v>
      </c>
      <c r="BF229" t="str">
        <f t="shared" si="126"/>
        <v>MI  2020 5 N 3 7 160 N  Endura_Sporecaster 66.66666667 2.3 51.11111111 71.62426248 4816.731652 1288.91144516 1288.91144516 1288.91144516 1818.75192688 1818.75192688 1818.75192688 2348.5924086 2348.5924086 2348.5924086</v>
      </c>
    </row>
    <row r="230" spans="1:58" x14ac:dyDescent="0.35">
      <c r="A230" s="16" t="s">
        <v>24</v>
      </c>
      <c r="B230" s="16">
        <v>2020</v>
      </c>
      <c r="C230" s="16">
        <v>5</v>
      </c>
      <c r="D230" s="16" t="s">
        <v>16</v>
      </c>
      <c r="E230" s="16" t="s">
        <v>14</v>
      </c>
      <c r="F230" s="16">
        <v>4</v>
      </c>
      <c r="G230" s="16">
        <v>7</v>
      </c>
      <c r="H230" s="16">
        <v>160</v>
      </c>
      <c r="I230" s="16" t="s">
        <v>15</v>
      </c>
      <c r="J230" s="16" t="s">
        <v>30</v>
      </c>
      <c r="K230" s="16" t="s">
        <v>14</v>
      </c>
      <c r="L230" s="16" t="str">
        <f t="shared" si="96"/>
        <v>.</v>
      </c>
      <c r="M230" s="16" t="str">
        <f t="shared" si="97"/>
        <v>.</v>
      </c>
      <c r="N230" s="16" t="s">
        <v>17</v>
      </c>
      <c r="O230" s="16">
        <v>83.333333330000002</v>
      </c>
      <c r="P230" s="16">
        <v>1.84</v>
      </c>
      <c r="Q230" s="16">
        <v>51.111111110000003</v>
      </c>
      <c r="R230" s="16">
        <v>64.76104162</v>
      </c>
      <c r="S230" s="16">
        <v>4355.1800489999996</v>
      </c>
      <c r="T230" s="16">
        <f t="shared" si="98"/>
        <v>70.86</v>
      </c>
      <c r="U230" s="16">
        <f t="shared" si="99"/>
        <v>175.02</v>
      </c>
      <c r="V230" s="16">
        <f t="shared" si="100"/>
        <v>0</v>
      </c>
      <c r="W230" s="16">
        <f t="shared" si="101"/>
        <v>0</v>
      </c>
      <c r="X230" s="16">
        <f t="shared" si="102"/>
        <v>0</v>
      </c>
      <c r="Y230" s="16">
        <f t="shared" si="103"/>
        <v>0</v>
      </c>
      <c r="Z230" s="16">
        <f t="shared" si="104"/>
        <v>0</v>
      </c>
      <c r="AA230" s="16">
        <f t="shared" si="105"/>
        <v>0</v>
      </c>
      <c r="AB230">
        <f t="shared" si="106"/>
        <v>50.845999999999997</v>
      </c>
      <c r="AC230">
        <f t="shared" si="107"/>
        <v>125.59</v>
      </c>
      <c r="AD230">
        <f t="shared" si="108"/>
        <v>300.61</v>
      </c>
      <c r="AE230">
        <f t="shared" si="109"/>
        <v>300.61</v>
      </c>
      <c r="AF230">
        <f t="shared" si="110"/>
        <v>300.61</v>
      </c>
      <c r="AG230">
        <f t="shared" si="111"/>
        <v>582.84937458000002</v>
      </c>
      <c r="AH230">
        <f t="shared" si="112"/>
        <v>777.13249943999995</v>
      </c>
      <c r="AI230">
        <f t="shared" si="113"/>
        <v>971.41562429999999</v>
      </c>
      <c r="AJ230">
        <f t="shared" si="114"/>
        <v>1437.2094161699999</v>
      </c>
      <c r="AK230">
        <f t="shared" si="115"/>
        <v>1916.2792215599998</v>
      </c>
      <c r="AL230">
        <f t="shared" si="116"/>
        <v>2395.3490269499998</v>
      </c>
      <c r="AM230">
        <f t="shared" si="117"/>
        <v>1136.59941617</v>
      </c>
      <c r="AN230">
        <f t="shared" si="118"/>
        <v>1136.59941617</v>
      </c>
      <c r="AO230">
        <f t="shared" si="119"/>
        <v>1136.59941617</v>
      </c>
      <c r="AP230">
        <f t="shared" si="120"/>
        <v>1615.6692215599996</v>
      </c>
      <c r="AQ230">
        <f t="shared" si="121"/>
        <v>1615.6692215599996</v>
      </c>
      <c r="AR230">
        <f t="shared" si="122"/>
        <v>1615.6692215599996</v>
      </c>
      <c r="AS230">
        <f t="shared" si="123"/>
        <v>2094.7390269499997</v>
      </c>
      <c r="AT230">
        <f t="shared" si="124"/>
        <v>2094.7390269499997</v>
      </c>
      <c r="AU230">
        <f t="shared" si="125"/>
        <v>2094.7390269499997</v>
      </c>
      <c r="BF230" t="str">
        <f t="shared" si="126"/>
        <v>MI  2020 5 N 4 7 160 N  Endura_Sporecaster 83.33333333 1.84 51.11111111 64.76104162 4355.180049 1136.59941617 1136.59941617 1136.59941617 1615.66922156 1615.66922156 1615.66922156 2094.73902695 2094.73902695 2094.73902695</v>
      </c>
    </row>
    <row r="231" spans="1:58" x14ac:dyDescent="0.35">
      <c r="A231" s="16" t="s">
        <v>24</v>
      </c>
      <c r="B231" s="16">
        <v>2020</v>
      </c>
      <c r="C231" s="16">
        <v>5</v>
      </c>
      <c r="D231" s="16" t="s">
        <v>16</v>
      </c>
      <c r="E231" s="16" t="s">
        <v>14</v>
      </c>
      <c r="F231" s="16">
        <v>5</v>
      </c>
      <c r="G231" s="16">
        <v>7</v>
      </c>
      <c r="H231" s="16">
        <v>160</v>
      </c>
      <c r="I231" s="16" t="s">
        <v>15</v>
      </c>
      <c r="J231" s="16" t="s">
        <v>30</v>
      </c>
      <c r="K231" s="16" t="s">
        <v>14</v>
      </c>
      <c r="L231" s="16" t="str">
        <f t="shared" si="96"/>
        <v>.</v>
      </c>
      <c r="M231" s="16" t="str">
        <f t="shared" si="97"/>
        <v>.</v>
      </c>
      <c r="N231" s="16" t="s">
        <v>17</v>
      </c>
      <c r="O231" s="16">
        <v>56.666666669999998</v>
      </c>
      <c r="P231" s="16">
        <v>2.4705882350000001</v>
      </c>
      <c r="Q231" s="16">
        <v>46.666666669999998</v>
      </c>
      <c r="R231" s="16">
        <v>56.98515862</v>
      </c>
      <c r="S231" s="16">
        <v>3832.251917</v>
      </c>
      <c r="T231" s="16">
        <f t="shared" si="98"/>
        <v>70.86</v>
      </c>
      <c r="U231" s="16">
        <f t="shared" si="99"/>
        <v>175.02</v>
      </c>
      <c r="V231" s="16">
        <f t="shared" si="100"/>
        <v>0</v>
      </c>
      <c r="W231" s="16">
        <f t="shared" si="101"/>
        <v>0</v>
      </c>
      <c r="X231" s="16">
        <f t="shared" si="102"/>
        <v>0</v>
      </c>
      <c r="Y231" s="16">
        <f t="shared" si="103"/>
        <v>0</v>
      </c>
      <c r="Z231" s="16">
        <f t="shared" si="104"/>
        <v>0</v>
      </c>
      <c r="AA231" s="16">
        <f t="shared" si="105"/>
        <v>0</v>
      </c>
      <c r="AB231">
        <f t="shared" si="106"/>
        <v>50.845999999999997</v>
      </c>
      <c r="AC231">
        <f t="shared" si="107"/>
        <v>125.59</v>
      </c>
      <c r="AD231">
        <f t="shared" si="108"/>
        <v>300.61</v>
      </c>
      <c r="AE231">
        <f t="shared" si="109"/>
        <v>300.61</v>
      </c>
      <c r="AF231">
        <f t="shared" si="110"/>
        <v>300.61</v>
      </c>
      <c r="AG231">
        <f t="shared" si="111"/>
        <v>512.86642758000005</v>
      </c>
      <c r="AH231">
        <f t="shared" si="112"/>
        <v>683.82190344000003</v>
      </c>
      <c r="AI231">
        <f t="shared" si="113"/>
        <v>854.77737930000001</v>
      </c>
      <c r="AJ231">
        <f t="shared" si="114"/>
        <v>1264.6431326100001</v>
      </c>
      <c r="AK231">
        <f t="shared" si="115"/>
        <v>1686.19084348</v>
      </c>
      <c r="AL231">
        <f t="shared" si="116"/>
        <v>2107.7385543500004</v>
      </c>
      <c r="AM231">
        <f t="shared" si="117"/>
        <v>964.03313261000005</v>
      </c>
      <c r="AN231">
        <f t="shared" si="118"/>
        <v>964.03313261000005</v>
      </c>
      <c r="AO231">
        <f t="shared" si="119"/>
        <v>964.03313261000005</v>
      </c>
      <c r="AP231">
        <f t="shared" si="120"/>
        <v>1385.5808434800001</v>
      </c>
      <c r="AQ231">
        <f t="shared" si="121"/>
        <v>1385.5808434800001</v>
      </c>
      <c r="AR231">
        <f t="shared" si="122"/>
        <v>1385.5808434800001</v>
      </c>
      <c r="AS231">
        <f t="shared" si="123"/>
        <v>1807.1285543500003</v>
      </c>
      <c r="AT231">
        <f t="shared" si="124"/>
        <v>1807.1285543500003</v>
      </c>
      <c r="AU231">
        <f t="shared" si="125"/>
        <v>1807.1285543500003</v>
      </c>
      <c r="BF231" t="str">
        <f t="shared" si="126"/>
        <v>MI  2020 5 N 5 7 160 N  Endura_Sporecaster 56.66666667 2.470588235 46.66666667 56.98515862 3832.251917 964.03313261 964.03313261 964.03313261 1385.58084348 1385.58084348 1385.58084348 1807.12855435 1807.12855435 1807.12855435</v>
      </c>
    </row>
    <row r="232" spans="1:58" x14ac:dyDescent="0.35">
      <c r="A232" s="16" t="s">
        <v>24</v>
      </c>
      <c r="B232" s="16">
        <v>2020</v>
      </c>
      <c r="C232" s="16">
        <v>5</v>
      </c>
      <c r="D232" s="16" t="s">
        <v>16</v>
      </c>
      <c r="E232" s="16" t="s">
        <v>14</v>
      </c>
      <c r="F232" s="16">
        <v>1</v>
      </c>
      <c r="G232" s="16">
        <v>1</v>
      </c>
      <c r="H232" s="16">
        <v>100</v>
      </c>
      <c r="I232" s="16" t="s">
        <v>15</v>
      </c>
      <c r="J232" s="16" t="s">
        <v>27</v>
      </c>
      <c r="K232" s="16" t="s">
        <v>14</v>
      </c>
      <c r="L232" s="16" t="str">
        <f t="shared" si="96"/>
        <v>.</v>
      </c>
      <c r="M232" s="16" t="str">
        <f t="shared" si="97"/>
        <v>.</v>
      </c>
      <c r="N232" s="16" t="s">
        <v>14</v>
      </c>
      <c r="O232" s="16">
        <v>16.666666670000001</v>
      </c>
      <c r="P232" s="16">
        <v>1.8</v>
      </c>
      <c r="Q232" s="16">
        <v>10</v>
      </c>
      <c r="R232" s="16">
        <v>56.777040139999997</v>
      </c>
      <c r="S232" s="16">
        <v>3818.2559500000002</v>
      </c>
      <c r="T232" s="16">
        <f t="shared" si="98"/>
        <v>44.29</v>
      </c>
      <c r="U232" s="16">
        <f t="shared" si="99"/>
        <v>109.39</v>
      </c>
      <c r="V232" s="16">
        <f t="shared" si="100"/>
        <v>0</v>
      </c>
      <c r="W232" s="16">
        <f t="shared" si="101"/>
        <v>0</v>
      </c>
      <c r="X232" s="16">
        <f t="shared" si="102"/>
        <v>0</v>
      </c>
      <c r="Y232" s="16">
        <f t="shared" si="103"/>
        <v>0</v>
      </c>
      <c r="Z232" s="16">
        <f t="shared" si="104"/>
        <v>0</v>
      </c>
      <c r="AA232" s="16">
        <f t="shared" si="105"/>
        <v>0</v>
      </c>
      <c r="AB232">
        <f t="shared" si="106"/>
        <v>0</v>
      </c>
      <c r="AC232">
        <f t="shared" si="107"/>
        <v>0</v>
      </c>
      <c r="AD232">
        <f t="shared" si="108"/>
        <v>109.39</v>
      </c>
      <c r="AE232">
        <f t="shared" si="109"/>
        <v>109.39</v>
      </c>
      <c r="AF232">
        <f t="shared" si="110"/>
        <v>109.39</v>
      </c>
      <c r="AG232">
        <f t="shared" si="111"/>
        <v>510.99336125999997</v>
      </c>
      <c r="AH232">
        <f t="shared" si="112"/>
        <v>681.32448167999996</v>
      </c>
      <c r="AI232">
        <f t="shared" si="113"/>
        <v>851.6556020999999</v>
      </c>
      <c r="AJ232">
        <f t="shared" si="114"/>
        <v>1260.0244635000001</v>
      </c>
      <c r="AK232">
        <f t="shared" si="115"/>
        <v>1680.0326180000002</v>
      </c>
      <c r="AL232">
        <f t="shared" si="116"/>
        <v>2100.0407725000005</v>
      </c>
      <c r="AM232">
        <f t="shared" si="117"/>
        <v>1150.6344635</v>
      </c>
      <c r="AN232">
        <f t="shared" si="118"/>
        <v>1150.6344635</v>
      </c>
      <c r="AO232">
        <f t="shared" si="119"/>
        <v>1150.6344635</v>
      </c>
      <c r="AP232">
        <f t="shared" si="120"/>
        <v>1570.6426180000001</v>
      </c>
      <c r="AQ232">
        <f t="shared" si="121"/>
        <v>1570.6426180000001</v>
      </c>
      <c r="AR232">
        <f t="shared" si="122"/>
        <v>1570.6426180000001</v>
      </c>
      <c r="AS232">
        <f t="shared" si="123"/>
        <v>1990.6507725000004</v>
      </c>
      <c r="AT232">
        <f t="shared" si="124"/>
        <v>1990.6507725000004</v>
      </c>
      <c r="AU232">
        <f t="shared" si="125"/>
        <v>1990.6507725000004</v>
      </c>
      <c r="BF232" t="str">
        <f t="shared" si="126"/>
        <v>MI  2020 5 N 1 1 100 N  Non-Treated 16.66666667 1.8 10 56.77704014 3818.25595 1150.6344635 1150.6344635 1150.6344635 1570.642618 1570.642618 1570.642618 1990.6507725 1990.6507725 1990.6507725</v>
      </c>
    </row>
    <row r="233" spans="1:58" x14ac:dyDescent="0.35">
      <c r="A233" s="16" t="s">
        <v>24</v>
      </c>
      <c r="B233" s="16">
        <v>2020</v>
      </c>
      <c r="C233" s="16">
        <v>5</v>
      </c>
      <c r="D233" s="16" t="s">
        <v>16</v>
      </c>
      <c r="E233" s="16" t="s">
        <v>14</v>
      </c>
      <c r="F233" s="16">
        <v>2</v>
      </c>
      <c r="G233" s="16">
        <v>1</v>
      </c>
      <c r="H233" s="16">
        <v>100</v>
      </c>
      <c r="I233" s="16" t="s">
        <v>15</v>
      </c>
      <c r="J233" s="16" t="s">
        <v>27</v>
      </c>
      <c r="K233" s="16" t="s">
        <v>14</v>
      </c>
      <c r="L233" s="16" t="str">
        <f t="shared" si="96"/>
        <v>.</v>
      </c>
      <c r="M233" s="16" t="str">
        <f t="shared" si="97"/>
        <v>.</v>
      </c>
      <c r="N233" s="16" t="s">
        <v>14</v>
      </c>
      <c r="O233" s="16">
        <v>73.333333330000002</v>
      </c>
      <c r="P233" s="16">
        <v>2.2727272730000001</v>
      </c>
      <c r="Q233" s="16">
        <v>55.555555560000002</v>
      </c>
      <c r="R233" s="16">
        <v>44.283387490000003</v>
      </c>
      <c r="S233" s="16">
        <v>2978.057808</v>
      </c>
      <c r="T233" s="16">
        <f t="shared" si="98"/>
        <v>44.29</v>
      </c>
      <c r="U233" s="16">
        <f t="shared" si="99"/>
        <v>109.39</v>
      </c>
      <c r="V233" s="16">
        <f t="shared" si="100"/>
        <v>0</v>
      </c>
      <c r="W233" s="16">
        <f t="shared" si="101"/>
        <v>0</v>
      </c>
      <c r="X233" s="16">
        <f t="shared" si="102"/>
        <v>0</v>
      </c>
      <c r="Y233" s="16">
        <f t="shared" si="103"/>
        <v>0</v>
      </c>
      <c r="Z233" s="16">
        <f t="shared" si="104"/>
        <v>0</v>
      </c>
      <c r="AA233" s="16">
        <f t="shared" si="105"/>
        <v>0</v>
      </c>
      <c r="AB233">
        <f t="shared" si="106"/>
        <v>0</v>
      </c>
      <c r="AC233">
        <f t="shared" si="107"/>
        <v>0</v>
      </c>
      <c r="AD233">
        <f t="shared" si="108"/>
        <v>109.39</v>
      </c>
      <c r="AE233">
        <f t="shared" si="109"/>
        <v>109.39</v>
      </c>
      <c r="AF233">
        <f t="shared" si="110"/>
        <v>109.39</v>
      </c>
      <c r="AG233">
        <f t="shared" si="111"/>
        <v>398.55048741000002</v>
      </c>
      <c r="AH233">
        <f t="shared" si="112"/>
        <v>531.40064988000006</v>
      </c>
      <c r="AI233">
        <f t="shared" si="113"/>
        <v>664.25081235000005</v>
      </c>
      <c r="AJ233">
        <f t="shared" si="114"/>
        <v>982.7590766400001</v>
      </c>
      <c r="AK233">
        <f t="shared" si="115"/>
        <v>1310.3454355199999</v>
      </c>
      <c r="AL233">
        <f t="shared" si="116"/>
        <v>1637.9317944000002</v>
      </c>
      <c r="AM233">
        <f t="shared" si="117"/>
        <v>873.36907664000012</v>
      </c>
      <c r="AN233">
        <f t="shared" si="118"/>
        <v>873.36907664000012</v>
      </c>
      <c r="AO233">
        <f t="shared" si="119"/>
        <v>873.36907664000012</v>
      </c>
      <c r="AP233">
        <f t="shared" si="120"/>
        <v>1200.9554355199998</v>
      </c>
      <c r="AQ233">
        <f t="shared" si="121"/>
        <v>1200.9554355199998</v>
      </c>
      <c r="AR233">
        <f t="shared" si="122"/>
        <v>1200.9554355199998</v>
      </c>
      <c r="AS233">
        <f t="shared" si="123"/>
        <v>1528.5417944000001</v>
      </c>
      <c r="AT233">
        <f t="shared" si="124"/>
        <v>1528.5417944000001</v>
      </c>
      <c r="AU233">
        <f t="shared" si="125"/>
        <v>1528.5417944000001</v>
      </c>
      <c r="BF233" t="str">
        <f t="shared" si="126"/>
        <v>MI  2020 5 N 2 1 100 N  Non-Treated 73.33333333 2.272727273 55.55555556 44.28338749 2978.057808 873.36907664 873.36907664 873.36907664 1200.95543552 1200.95543552 1200.95543552 1528.5417944 1528.5417944 1528.5417944</v>
      </c>
    </row>
    <row r="234" spans="1:58" x14ac:dyDescent="0.35">
      <c r="A234" s="16" t="s">
        <v>24</v>
      </c>
      <c r="B234" s="16">
        <v>2020</v>
      </c>
      <c r="C234" s="16">
        <v>5</v>
      </c>
      <c r="D234" s="16" t="s">
        <v>16</v>
      </c>
      <c r="E234" s="16" t="s">
        <v>14</v>
      </c>
      <c r="F234" s="16">
        <v>3</v>
      </c>
      <c r="G234" s="16">
        <v>1</v>
      </c>
      <c r="H234" s="16">
        <v>100</v>
      </c>
      <c r="I234" s="16" t="s">
        <v>15</v>
      </c>
      <c r="J234" s="16" t="s">
        <v>27</v>
      </c>
      <c r="K234" s="16" t="s">
        <v>14</v>
      </c>
      <c r="L234" s="16" t="str">
        <f t="shared" si="96"/>
        <v>.</v>
      </c>
      <c r="M234" s="16" t="str">
        <f t="shared" si="97"/>
        <v>.</v>
      </c>
      <c r="N234" s="16" t="s">
        <v>14</v>
      </c>
      <c r="O234" s="16">
        <v>56.666666669999998</v>
      </c>
      <c r="P234" s="16">
        <v>1.6470588239999999</v>
      </c>
      <c r="Q234" s="16">
        <v>31.11111111</v>
      </c>
      <c r="R234" s="16">
        <v>66.821176350000002</v>
      </c>
      <c r="S234" s="16">
        <v>4493.7241100000001</v>
      </c>
      <c r="T234" s="16">
        <f t="shared" si="98"/>
        <v>44.29</v>
      </c>
      <c r="U234" s="16">
        <f t="shared" si="99"/>
        <v>109.39</v>
      </c>
      <c r="V234" s="16">
        <f t="shared" si="100"/>
        <v>0</v>
      </c>
      <c r="W234" s="16">
        <f t="shared" si="101"/>
        <v>0</v>
      </c>
      <c r="X234" s="16">
        <f t="shared" si="102"/>
        <v>0</v>
      </c>
      <c r="Y234" s="16">
        <f t="shared" si="103"/>
        <v>0</v>
      </c>
      <c r="Z234" s="16">
        <f t="shared" si="104"/>
        <v>0</v>
      </c>
      <c r="AA234" s="16">
        <f t="shared" si="105"/>
        <v>0</v>
      </c>
      <c r="AB234">
        <f t="shared" si="106"/>
        <v>0</v>
      </c>
      <c r="AC234">
        <f t="shared" si="107"/>
        <v>0</v>
      </c>
      <c r="AD234">
        <f t="shared" si="108"/>
        <v>109.39</v>
      </c>
      <c r="AE234">
        <f t="shared" si="109"/>
        <v>109.39</v>
      </c>
      <c r="AF234">
        <f t="shared" si="110"/>
        <v>109.39</v>
      </c>
      <c r="AG234">
        <f t="shared" si="111"/>
        <v>601.39058714999999</v>
      </c>
      <c r="AH234">
        <f t="shared" si="112"/>
        <v>801.85411620000002</v>
      </c>
      <c r="AI234">
        <f t="shared" si="113"/>
        <v>1002.3176452500001</v>
      </c>
      <c r="AJ234">
        <f t="shared" si="114"/>
        <v>1482.9289563000002</v>
      </c>
      <c r="AK234">
        <f t="shared" si="115"/>
        <v>1977.2386084</v>
      </c>
      <c r="AL234">
        <f t="shared" si="116"/>
        <v>2471.5482605000002</v>
      </c>
      <c r="AM234">
        <f t="shared" si="117"/>
        <v>1373.5389563000001</v>
      </c>
      <c r="AN234">
        <f t="shared" si="118"/>
        <v>1373.5389563000001</v>
      </c>
      <c r="AO234">
        <f t="shared" si="119"/>
        <v>1373.5389563000001</v>
      </c>
      <c r="AP234">
        <f t="shared" si="120"/>
        <v>1867.8486083999999</v>
      </c>
      <c r="AQ234">
        <f t="shared" si="121"/>
        <v>1867.8486083999999</v>
      </c>
      <c r="AR234">
        <f t="shared" si="122"/>
        <v>1867.8486083999999</v>
      </c>
      <c r="AS234">
        <f t="shared" si="123"/>
        <v>2362.1582605000003</v>
      </c>
      <c r="AT234">
        <f t="shared" si="124"/>
        <v>2362.1582605000003</v>
      </c>
      <c r="AU234">
        <f t="shared" si="125"/>
        <v>2362.1582605000003</v>
      </c>
      <c r="BF234" t="str">
        <f t="shared" si="126"/>
        <v>MI  2020 5 N 3 1 100 N  Non-Treated 56.66666667 1.647058824 31.11111111 66.82117635 4493.72411 1373.5389563 1373.5389563 1373.5389563 1867.8486084 1867.8486084 1867.8486084 2362.1582605 2362.1582605 2362.1582605</v>
      </c>
    </row>
    <row r="235" spans="1:58" x14ac:dyDescent="0.35">
      <c r="A235" s="16" t="s">
        <v>24</v>
      </c>
      <c r="B235" s="16">
        <v>2020</v>
      </c>
      <c r="C235" s="16">
        <v>5</v>
      </c>
      <c r="D235" s="16" t="s">
        <v>16</v>
      </c>
      <c r="E235" s="16" t="s">
        <v>14</v>
      </c>
      <c r="F235" s="16">
        <v>4</v>
      </c>
      <c r="G235" s="16">
        <v>1</v>
      </c>
      <c r="H235" s="16">
        <v>100</v>
      </c>
      <c r="I235" s="16" t="s">
        <v>15</v>
      </c>
      <c r="J235" s="16" t="s">
        <v>27</v>
      </c>
      <c r="K235" s="16" t="s">
        <v>14</v>
      </c>
      <c r="L235" s="16" t="str">
        <f t="shared" si="96"/>
        <v>.</v>
      </c>
      <c r="M235" s="16" t="str">
        <f t="shared" si="97"/>
        <v>.</v>
      </c>
      <c r="N235" s="16" t="s">
        <v>14</v>
      </c>
      <c r="O235" s="16">
        <v>76.666666669999998</v>
      </c>
      <c r="P235" s="16">
        <v>2.565217391</v>
      </c>
      <c r="Q235" s="16">
        <v>65.555555560000002</v>
      </c>
      <c r="R235" s="16">
        <v>50.677580089999999</v>
      </c>
      <c r="S235" s="16">
        <v>3408.0672610000001</v>
      </c>
      <c r="T235" s="16">
        <f t="shared" si="98"/>
        <v>44.29</v>
      </c>
      <c r="U235" s="16">
        <f t="shared" si="99"/>
        <v>109.39</v>
      </c>
      <c r="V235" s="16">
        <f t="shared" si="100"/>
        <v>0</v>
      </c>
      <c r="W235" s="16">
        <f t="shared" si="101"/>
        <v>0</v>
      </c>
      <c r="X235" s="16">
        <f t="shared" si="102"/>
        <v>0</v>
      </c>
      <c r="Y235" s="16">
        <f t="shared" si="103"/>
        <v>0</v>
      </c>
      <c r="Z235" s="16">
        <f t="shared" si="104"/>
        <v>0</v>
      </c>
      <c r="AA235" s="16">
        <f t="shared" si="105"/>
        <v>0</v>
      </c>
      <c r="AB235">
        <f t="shared" si="106"/>
        <v>0</v>
      </c>
      <c r="AC235">
        <f t="shared" si="107"/>
        <v>0</v>
      </c>
      <c r="AD235">
        <f t="shared" si="108"/>
        <v>109.39</v>
      </c>
      <c r="AE235">
        <f t="shared" si="109"/>
        <v>109.39</v>
      </c>
      <c r="AF235">
        <f t="shared" si="110"/>
        <v>109.39</v>
      </c>
      <c r="AG235">
        <f t="shared" si="111"/>
        <v>456.09822080999999</v>
      </c>
      <c r="AH235">
        <f t="shared" si="112"/>
        <v>608.13096108000002</v>
      </c>
      <c r="AI235">
        <f t="shared" si="113"/>
        <v>760.16370135</v>
      </c>
      <c r="AJ235">
        <f t="shared" si="114"/>
        <v>1124.6621961300002</v>
      </c>
      <c r="AK235">
        <f t="shared" si="115"/>
        <v>1499.5495948400001</v>
      </c>
      <c r="AL235">
        <f t="shared" si="116"/>
        <v>1874.4369935500001</v>
      </c>
      <c r="AM235">
        <f t="shared" si="117"/>
        <v>1015.2721961300002</v>
      </c>
      <c r="AN235">
        <f t="shared" si="118"/>
        <v>1015.2721961300002</v>
      </c>
      <c r="AO235">
        <f t="shared" si="119"/>
        <v>1015.2721961300002</v>
      </c>
      <c r="AP235">
        <f t="shared" si="120"/>
        <v>1390.15959484</v>
      </c>
      <c r="AQ235">
        <f t="shared" si="121"/>
        <v>1390.15959484</v>
      </c>
      <c r="AR235">
        <f t="shared" si="122"/>
        <v>1390.15959484</v>
      </c>
      <c r="AS235">
        <f t="shared" si="123"/>
        <v>1765.04699355</v>
      </c>
      <c r="AT235">
        <f t="shared" si="124"/>
        <v>1765.04699355</v>
      </c>
      <c r="AU235">
        <f t="shared" si="125"/>
        <v>1765.04699355</v>
      </c>
      <c r="BF235" t="str">
        <f t="shared" si="126"/>
        <v>MI  2020 5 N 4 1 100 N  Non-Treated 76.66666667 2.565217391 65.55555556 50.67758009 3408.067261 1015.27219613 1015.27219613 1015.27219613 1390.15959484 1390.15959484 1390.15959484 1765.04699355 1765.04699355 1765.04699355</v>
      </c>
    </row>
    <row r="236" spans="1:58" x14ac:dyDescent="0.35">
      <c r="A236" s="16" t="s">
        <v>24</v>
      </c>
      <c r="B236" s="16">
        <v>2020</v>
      </c>
      <c r="C236" s="16">
        <v>5</v>
      </c>
      <c r="D236" s="16" t="s">
        <v>16</v>
      </c>
      <c r="E236" s="16" t="s">
        <v>14</v>
      </c>
      <c r="F236" s="16">
        <v>5</v>
      </c>
      <c r="G236" s="16">
        <v>1</v>
      </c>
      <c r="H236" s="16">
        <v>100</v>
      </c>
      <c r="I236" s="16" t="s">
        <v>15</v>
      </c>
      <c r="J236" s="16" t="s">
        <v>27</v>
      </c>
      <c r="K236" s="16" t="s">
        <v>14</v>
      </c>
      <c r="L236" s="16" t="str">
        <f t="shared" si="96"/>
        <v>.</v>
      </c>
      <c r="M236" s="16" t="str">
        <f t="shared" si="97"/>
        <v>.</v>
      </c>
      <c r="N236" s="16" t="s">
        <v>14</v>
      </c>
      <c r="O236" s="16">
        <v>66.666666669999998</v>
      </c>
      <c r="P236" s="16">
        <v>2.35</v>
      </c>
      <c r="Q236" s="16">
        <v>52.222222219999999</v>
      </c>
      <c r="R236" s="16">
        <v>46.742314389999997</v>
      </c>
      <c r="S236" s="16">
        <v>3143.4206429999999</v>
      </c>
      <c r="T236" s="16">
        <f t="shared" si="98"/>
        <v>44.29</v>
      </c>
      <c r="U236" s="16">
        <f t="shared" si="99"/>
        <v>109.39</v>
      </c>
      <c r="V236" s="16">
        <f t="shared" si="100"/>
        <v>0</v>
      </c>
      <c r="W236" s="16">
        <f t="shared" si="101"/>
        <v>0</v>
      </c>
      <c r="X236" s="16">
        <f t="shared" si="102"/>
        <v>0</v>
      </c>
      <c r="Y236" s="16">
        <f t="shared" si="103"/>
        <v>0</v>
      </c>
      <c r="Z236" s="16">
        <f t="shared" si="104"/>
        <v>0</v>
      </c>
      <c r="AA236" s="16">
        <f t="shared" si="105"/>
        <v>0</v>
      </c>
      <c r="AB236">
        <f t="shared" si="106"/>
        <v>0</v>
      </c>
      <c r="AC236">
        <f t="shared" si="107"/>
        <v>0</v>
      </c>
      <c r="AD236">
        <f t="shared" si="108"/>
        <v>109.39</v>
      </c>
      <c r="AE236">
        <f t="shared" si="109"/>
        <v>109.39</v>
      </c>
      <c r="AF236">
        <f t="shared" si="110"/>
        <v>109.39</v>
      </c>
      <c r="AG236">
        <f t="shared" si="111"/>
        <v>420.68082950999997</v>
      </c>
      <c r="AH236">
        <f t="shared" si="112"/>
        <v>560.90777267999999</v>
      </c>
      <c r="AI236">
        <f t="shared" si="113"/>
        <v>701.13471584999991</v>
      </c>
      <c r="AJ236">
        <f t="shared" si="114"/>
        <v>1037.32881219</v>
      </c>
      <c r="AK236">
        <f t="shared" si="115"/>
        <v>1383.1050829200001</v>
      </c>
      <c r="AL236">
        <f t="shared" si="116"/>
        <v>1728.8813536500002</v>
      </c>
      <c r="AM236">
        <f t="shared" si="117"/>
        <v>927.93881219000002</v>
      </c>
      <c r="AN236">
        <f t="shared" si="118"/>
        <v>927.93881219000002</v>
      </c>
      <c r="AO236">
        <f t="shared" si="119"/>
        <v>927.93881219000002</v>
      </c>
      <c r="AP236">
        <f t="shared" si="120"/>
        <v>1273.71508292</v>
      </c>
      <c r="AQ236">
        <f t="shared" si="121"/>
        <v>1273.71508292</v>
      </c>
      <c r="AR236">
        <f t="shared" si="122"/>
        <v>1273.71508292</v>
      </c>
      <c r="AS236">
        <f t="shared" si="123"/>
        <v>1619.4913536500001</v>
      </c>
      <c r="AT236">
        <f t="shared" si="124"/>
        <v>1619.4913536500001</v>
      </c>
      <c r="AU236">
        <f t="shared" si="125"/>
        <v>1619.4913536500001</v>
      </c>
      <c r="BF236" t="str">
        <f t="shared" si="126"/>
        <v>MI  2020 5 N 5 1 100 N  Non-Treated 66.66666667 2.35 52.22222222 46.74231439 3143.420643 927.93881219 927.93881219 927.93881219 1273.71508292 1273.71508292 1273.71508292 1619.49135365 1619.49135365 1619.49135365</v>
      </c>
    </row>
    <row r="237" spans="1:58" x14ac:dyDescent="0.35">
      <c r="A237" s="16" t="s">
        <v>24</v>
      </c>
      <c r="B237" s="16">
        <v>2020</v>
      </c>
      <c r="C237" s="16">
        <v>5</v>
      </c>
      <c r="D237" s="16" t="s">
        <v>16</v>
      </c>
      <c r="E237" s="16" t="s">
        <v>14</v>
      </c>
      <c r="F237" s="16">
        <v>1</v>
      </c>
      <c r="G237" s="16">
        <v>5</v>
      </c>
      <c r="H237" s="16">
        <v>160</v>
      </c>
      <c r="I237" s="16" t="s">
        <v>15</v>
      </c>
      <c r="J237" s="16" t="s">
        <v>27</v>
      </c>
      <c r="K237" s="16" t="s">
        <v>14</v>
      </c>
      <c r="L237" s="16" t="str">
        <f t="shared" si="96"/>
        <v>.</v>
      </c>
      <c r="M237" s="16" t="str">
        <f t="shared" si="97"/>
        <v>.</v>
      </c>
      <c r="N237" s="16" t="s">
        <v>14</v>
      </c>
      <c r="O237" s="16">
        <v>63.333333330000002</v>
      </c>
      <c r="P237" s="16">
        <v>2.1578947369999999</v>
      </c>
      <c r="Q237" s="16">
        <v>45.555555560000002</v>
      </c>
      <c r="R237" s="16">
        <v>66.054033829999995</v>
      </c>
      <c r="S237" s="16">
        <v>4442.1337750000002</v>
      </c>
      <c r="T237" s="16">
        <f t="shared" si="98"/>
        <v>70.86</v>
      </c>
      <c r="U237" s="16">
        <f t="shared" si="99"/>
        <v>175.02</v>
      </c>
      <c r="V237" s="16">
        <f t="shared" si="100"/>
        <v>0</v>
      </c>
      <c r="W237" s="16">
        <f t="shared" si="101"/>
        <v>0</v>
      </c>
      <c r="X237" s="16">
        <f t="shared" si="102"/>
        <v>0</v>
      </c>
      <c r="Y237" s="16">
        <f t="shared" si="103"/>
        <v>0</v>
      </c>
      <c r="Z237" s="16">
        <f t="shared" si="104"/>
        <v>0</v>
      </c>
      <c r="AA237" s="16">
        <f t="shared" si="105"/>
        <v>0</v>
      </c>
      <c r="AB237">
        <f t="shared" si="106"/>
        <v>0</v>
      </c>
      <c r="AC237">
        <f t="shared" si="107"/>
        <v>0</v>
      </c>
      <c r="AD237">
        <f t="shared" si="108"/>
        <v>175.02</v>
      </c>
      <c r="AE237">
        <f t="shared" si="109"/>
        <v>175.02</v>
      </c>
      <c r="AF237">
        <f t="shared" si="110"/>
        <v>175.02</v>
      </c>
      <c r="AG237">
        <f t="shared" si="111"/>
        <v>594.48630446999994</v>
      </c>
      <c r="AH237">
        <f t="shared" si="112"/>
        <v>792.64840595999999</v>
      </c>
      <c r="AI237">
        <f t="shared" si="113"/>
        <v>990.81050744999993</v>
      </c>
      <c r="AJ237">
        <f t="shared" si="114"/>
        <v>1465.9041457500002</v>
      </c>
      <c r="AK237">
        <f t="shared" si="115"/>
        <v>1954.5388610000002</v>
      </c>
      <c r="AL237">
        <f t="shared" si="116"/>
        <v>2443.1735762500002</v>
      </c>
      <c r="AM237">
        <f t="shared" si="117"/>
        <v>1290.8841457500002</v>
      </c>
      <c r="AN237">
        <f t="shared" si="118"/>
        <v>1290.8841457500002</v>
      </c>
      <c r="AO237">
        <f t="shared" si="119"/>
        <v>1290.8841457500002</v>
      </c>
      <c r="AP237">
        <f t="shared" si="120"/>
        <v>1779.5188610000002</v>
      </c>
      <c r="AQ237">
        <f t="shared" si="121"/>
        <v>1779.5188610000002</v>
      </c>
      <c r="AR237">
        <f t="shared" si="122"/>
        <v>1779.5188610000002</v>
      </c>
      <c r="AS237">
        <f t="shared" si="123"/>
        <v>2268.1535762500002</v>
      </c>
      <c r="AT237">
        <f t="shared" si="124"/>
        <v>2268.1535762500002</v>
      </c>
      <c r="AU237">
        <f t="shared" si="125"/>
        <v>2268.1535762500002</v>
      </c>
      <c r="BF237" t="str">
        <f t="shared" si="126"/>
        <v>MI  2020 5 N 1 5 160 N  Non-Treated 63.33333333 2.157894737 45.55555556 66.05403383 4442.133775 1290.88414575 1290.88414575 1290.88414575 1779.518861 1779.518861 1779.518861 2268.15357625 2268.15357625 2268.15357625</v>
      </c>
    </row>
    <row r="238" spans="1:58" x14ac:dyDescent="0.35">
      <c r="A238" s="16" t="s">
        <v>24</v>
      </c>
      <c r="B238" s="16">
        <v>2020</v>
      </c>
      <c r="C238" s="16">
        <v>5</v>
      </c>
      <c r="D238" s="16" t="s">
        <v>16</v>
      </c>
      <c r="E238" s="16" t="s">
        <v>14</v>
      </c>
      <c r="F238" s="16">
        <v>2</v>
      </c>
      <c r="G238" s="16">
        <v>5</v>
      </c>
      <c r="H238" s="16">
        <v>160</v>
      </c>
      <c r="I238" s="16" t="s">
        <v>15</v>
      </c>
      <c r="J238" s="16" t="s">
        <v>27</v>
      </c>
      <c r="K238" s="16" t="s">
        <v>14</v>
      </c>
      <c r="L238" s="16" t="str">
        <f t="shared" si="96"/>
        <v>.</v>
      </c>
      <c r="M238" s="16" t="str">
        <f t="shared" si="97"/>
        <v>.</v>
      </c>
      <c r="N238" s="16" t="s">
        <v>14</v>
      </c>
      <c r="O238" s="16">
        <v>73.333333330000002</v>
      </c>
      <c r="P238" s="16">
        <v>2.5</v>
      </c>
      <c r="Q238" s="16">
        <v>61.111111110000003</v>
      </c>
      <c r="R238" s="16">
        <v>52.904407470000002</v>
      </c>
      <c r="S238" s="16">
        <v>3557.8214029999999</v>
      </c>
      <c r="T238" s="16">
        <f t="shared" si="98"/>
        <v>70.86</v>
      </c>
      <c r="U238" s="16">
        <f t="shared" si="99"/>
        <v>175.02</v>
      </c>
      <c r="V238" s="16">
        <f t="shared" si="100"/>
        <v>0</v>
      </c>
      <c r="W238" s="16">
        <f t="shared" si="101"/>
        <v>0</v>
      </c>
      <c r="X238" s="16">
        <f t="shared" si="102"/>
        <v>0</v>
      </c>
      <c r="Y238" s="16">
        <f t="shared" si="103"/>
        <v>0</v>
      </c>
      <c r="Z238" s="16">
        <f t="shared" si="104"/>
        <v>0</v>
      </c>
      <c r="AA238" s="16">
        <f t="shared" si="105"/>
        <v>0</v>
      </c>
      <c r="AB238">
        <f t="shared" si="106"/>
        <v>0</v>
      </c>
      <c r="AC238">
        <f t="shared" si="107"/>
        <v>0</v>
      </c>
      <c r="AD238">
        <f t="shared" si="108"/>
        <v>175.02</v>
      </c>
      <c r="AE238">
        <f t="shared" si="109"/>
        <v>175.02</v>
      </c>
      <c r="AF238">
        <f t="shared" si="110"/>
        <v>175.02</v>
      </c>
      <c r="AG238">
        <f t="shared" si="111"/>
        <v>476.13966723000004</v>
      </c>
      <c r="AH238">
        <f t="shared" si="112"/>
        <v>634.85288964000006</v>
      </c>
      <c r="AI238">
        <f t="shared" si="113"/>
        <v>793.56611205000002</v>
      </c>
      <c r="AJ238">
        <f t="shared" si="114"/>
        <v>1174.08106299</v>
      </c>
      <c r="AK238">
        <f t="shared" si="115"/>
        <v>1565.44141732</v>
      </c>
      <c r="AL238">
        <f t="shared" si="116"/>
        <v>1956.8017716500001</v>
      </c>
      <c r="AM238">
        <f t="shared" si="117"/>
        <v>999.06106298999998</v>
      </c>
      <c r="AN238">
        <f t="shared" si="118"/>
        <v>999.06106298999998</v>
      </c>
      <c r="AO238">
        <f t="shared" si="119"/>
        <v>999.06106298999998</v>
      </c>
      <c r="AP238">
        <f t="shared" si="120"/>
        <v>1390.42141732</v>
      </c>
      <c r="AQ238">
        <f t="shared" si="121"/>
        <v>1390.42141732</v>
      </c>
      <c r="AR238">
        <f t="shared" si="122"/>
        <v>1390.42141732</v>
      </c>
      <c r="AS238">
        <f t="shared" si="123"/>
        <v>1781.7817716500001</v>
      </c>
      <c r="AT238">
        <f t="shared" si="124"/>
        <v>1781.7817716500001</v>
      </c>
      <c r="AU238">
        <f t="shared" si="125"/>
        <v>1781.7817716500001</v>
      </c>
      <c r="BF238" t="str">
        <f t="shared" si="126"/>
        <v>MI  2020 5 N 2 5 160 N  Non-Treated 73.33333333 2.5 61.11111111 52.90440747 3557.821403 999.06106299 999.06106299 999.06106299 1390.42141732 1390.42141732 1390.42141732 1781.78177165 1781.78177165 1781.78177165</v>
      </c>
    </row>
    <row r="239" spans="1:58" x14ac:dyDescent="0.35">
      <c r="A239" s="16" t="s">
        <v>24</v>
      </c>
      <c r="B239" s="16">
        <v>2020</v>
      </c>
      <c r="C239" s="16">
        <v>5</v>
      </c>
      <c r="D239" s="16" t="s">
        <v>16</v>
      </c>
      <c r="E239" s="16" t="s">
        <v>14</v>
      </c>
      <c r="F239" s="16">
        <v>3</v>
      </c>
      <c r="G239" s="16">
        <v>5</v>
      </c>
      <c r="H239" s="16">
        <v>160</v>
      </c>
      <c r="I239" s="16" t="s">
        <v>15</v>
      </c>
      <c r="J239" s="16" t="s">
        <v>27</v>
      </c>
      <c r="K239" s="16" t="s">
        <v>14</v>
      </c>
      <c r="L239" s="16" t="str">
        <f t="shared" si="96"/>
        <v>.</v>
      </c>
      <c r="M239" s="16" t="str">
        <f t="shared" si="97"/>
        <v>.</v>
      </c>
      <c r="N239" s="16" t="s">
        <v>14</v>
      </c>
      <c r="O239" s="16">
        <v>73.333333330000002</v>
      </c>
      <c r="P239" s="16">
        <v>2.636363636</v>
      </c>
      <c r="Q239" s="16">
        <v>64.444444439999998</v>
      </c>
      <c r="R239" s="16">
        <v>51.659150400000001</v>
      </c>
      <c r="S239" s="16">
        <v>3474.0778639999999</v>
      </c>
      <c r="T239" s="16">
        <f t="shared" si="98"/>
        <v>70.86</v>
      </c>
      <c r="U239" s="16">
        <f t="shared" si="99"/>
        <v>175.02</v>
      </c>
      <c r="V239" s="16">
        <f t="shared" si="100"/>
        <v>0</v>
      </c>
      <c r="W239" s="16">
        <f t="shared" si="101"/>
        <v>0</v>
      </c>
      <c r="X239" s="16">
        <f t="shared" si="102"/>
        <v>0</v>
      </c>
      <c r="Y239" s="16">
        <f t="shared" si="103"/>
        <v>0</v>
      </c>
      <c r="Z239" s="16">
        <f t="shared" si="104"/>
        <v>0</v>
      </c>
      <c r="AA239" s="16">
        <f t="shared" si="105"/>
        <v>0</v>
      </c>
      <c r="AB239">
        <f t="shared" si="106"/>
        <v>0</v>
      </c>
      <c r="AC239">
        <f t="shared" si="107"/>
        <v>0</v>
      </c>
      <c r="AD239">
        <f t="shared" si="108"/>
        <v>175.02</v>
      </c>
      <c r="AE239">
        <f t="shared" si="109"/>
        <v>175.02</v>
      </c>
      <c r="AF239">
        <f t="shared" si="110"/>
        <v>175.02</v>
      </c>
      <c r="AG239">
        <f t="shared" si="111"/>
        <v>464.9323536</v>
      </c>
      <c r="AH239">
        <f t="shared" si="112"/>
        <v>619.90980480000007</v>
      </c>
      <c r="AI239">
        <f t="shared" si="113"/>
        <v>774.88725599999998</v>
      </c>
      <c r="AJ239">
        <f t="shared" si="114"/>
        <v>1146.44569512</v>
      </c>
      <c r="AK239">
        <f t="shared" si="115"/>
        <v>1528.59426016</v>
      </c>
      <c r="AL239">
        <f t="shared" si="116"/>
        <v>1910.7428252</v>
      </c>
      <c r="AM239">
        <f t="shared" si="117"/>
        <v>971.42569512</v>
      </c>
      <c r="AN239">
        <f t="shared" si="118"/>
        <v>971.42569512</v>
      </c>
      <c r="AO239">
        <f t="shared" si="119"/>
        <v>971.42569512</v>
      </c>
      <c r="AP239">
        <f t="shared" si="120"/>
        <v>1353.57426016</v>
      </c>
      <c r="AQ239">
        <f t="shared" si="121"/>
        <v>1353.57426016</v>
      </c>
      <c r="AR239">
        <f t="shared" si="122"/>
        <v>1353.57426016</v>
      </c>
      <c r="AS239">
        <f t="shared" si="123"/>
        <v>1735.7228252</v>
      </c>
      <c r="AT239">
        <f t="shared" si="124"/>
        <v>1735.7228252</v>
      </c>
      <c r="AU239">
        <f t="shared" si="125"/>
        <v>1735.7228252</v>
      </c>
      <c r="BF239" t="str">
        <f t="shared" si="126"/>
        <v>MI  2020 5 N 3 5 160 N  Non-Treated 73.33333333 2.636363636 64.44444444 51.6591504 3474.077864 971.42569512 971.42569512 971.42569512 1353.57426016 1353.57426016 1353.57426016 1735.7228252 1735.7228252 1735.7228252</v>
      </c>
    </row>
    <row r="240" spans="1:58" x14ac:dyDescent="0.35">
      <c r="A240" s="16" t="s">
        <v>24</v>
      </c>
      <c r="B240" s="16">
        <v>2020</v>
      </c>
      <c r="C240" s="16">
        <v>5</v>
      </c>
      <c r="D240" s="16" t="s">
        <v>16</v>
      </c>
      <c r="E240" s="16" t="s">
        <v>14</v>
      </c>
      <c r="F240" s="16">
        <v>4</v>
      </c>
      <c r="G240" s="16">
        <v>5</v>
      </c>
      <c r="H240" s="16">
        <v>160</v>
      </c>
      <c r="I240" s="16" t="s">
        <v>15</v>
      </c>
      <c r="J240" s="16" t="s">
        <v>27</v>
      </c>
      <c r="K240" s="16" t="s">
        <v>14</v>
      </c>
      <c r="L240" s="16" t="str">
        <f t="shared" si="96"/>
        <v>.</v>
      </c>
      <c r="M240" s="16" t="str">
        <f t="shared" si="97"/>
        <v>.</v>
      </c>
      <c r="N240" s="16" t="s">
        <v>14</v>
      </c>
      <c r="O240" s="16">
        <v>83.333333330000002</v>
      </c>
      <c r="P240" s="16">
        <v>2.36</v>
      </c>
      <c r="Q240" s="16">
        <v>65.555555560000002</v>
      </c>
      <c r="R240" s="16">
        <v>53.586403070000003</v>
      </c>
      <c r="S240" s="16">
        <v>3603.685606</v>
      </c>
      <c r="T240" s="16">
        <f t="shared" si="98"/>
        <v>70.86</v>
      </c>
      <c r="U240" s="16">
        <f t="shared" si="99"/>
        <v>175.02</v>
      </c>
      <c r="V240" s="16">
        <f t="shared" si="100"/>
        <v>0</v>
      </c>
      <c r="W240" s="16">
        <f t="shared" si="101"/>
        <v>0</v>
      </c>
      <c r="X240" s="16">
        <f t="shared" si="102"/>
        <v>0</v>
      </c>
      <c r="Y240" s="16">
        <f t="shared" si="103"/>
        <v>0</v>
      </c>
      <c r="Z240" s="16">
        <f t="shared" si="104"/>
        <v>0</v>
      </c>
      <c r="AA240" s="16">
        <f t="shared" si="105"/>
        <v>0</v>
      </c>
      <c r="AB240">
        <f t="shared" si="106"/>
        <v>0</v>
      </c>
      <c r="AC240">
        <f t="shared" si="107"/>
        <v>0</v>
      </c>
      <c r="AD240">
        <f t="shared" si="108"/>
        <v>175.02</v>
      </c>
      <c r="AE240">
        <f t="shared" si="109"/>
        <v>175.02</v>
      </c>
      <c r="AF240">
        <f t="shared" si="110"/>
        <v>175.02</v>
      </c>
      <c r="AG240">
        <f t="shared" si="111"/>
        <v>482.27762763000004</v>
      </c>
      <c r="AH240">
        <f t="shared" si="112"/>
        <v>643.03683683999998</v>
      </c>
      <c r="AI240">
        <f t="shared" si="113"/>
        <v>803.79604605000009</v>
      </c>
      <c r="AJ240">
        <f t="shared" si="114"/>
        <v>1189.2162499800002</v>
      </c>
      <c r="AK240">
        <f t="shared" si="115"/>
        <v>1585.6216666400001</v>
      </c>
      <c r="AL240">
        <f t="shared" si="116"/>
        <v>1982.0270833000002</v>
      </c>
      <c r="AM240">
        <f t="shared" si="117"/>
        <v>1014.1962499800002</v>
      </c>
      <c r="AN240">
        <f t="shared" si="118"/>
        <v>1014.1962499800002</v>
      </c>
      <c r="AO240">
        <f t="shared" si="119"/>
        <v>1014.1962499800002</v>
      </c>
      <c r="AP240">
        <f t="shared" si="120"/>
        <v>1410.6016666400001</v>
      </c>
      <c r="AQ240">
        <f t="shared" si="121"/>
        <v>1410.6016666400001</v>
      </c>
      <c r="AR240">
        <f t="shared" si="122"/>
        <v>1410.6016666400001</v>
      </c>
      <c r="AS240">
        <f t="shared" si="123"/>
        <v>1807.0070833000002</v>
      </c>
      <c r="AT240">
        <f t="shared" si="124"/>
        <v>1807.0070833000002</v>
      </c>
      <c r="AU240">
        <f t="shared" si="125"/>
        <v>1807.0070833000002</v>
      </c>
      <c r="BF240" t="str">
        <f t="shared" si="126"/>
        <v>MI  2020 5 N 4 5 160 N  Non-Treated 83.33333333 2.36 65.55555556 53.58640307 3603.685606 1014.19624998 1014.19624998 1014.19624998 1410.60166664 1410.60166664 1410.60166664 1807.0070833 1807.0070833 1807.0070833</v>
      </c>
    </row>
    <row r="241" spans="1:58" x14ac:dyDescent="0.35">
      <c r="A241" s="16" t="s">
        <v>24</v>
      </c>
      <c r="B241" s="16">
        <v>2020</v>
      </c>
      <c r="C241" s="16">
        <v>5</v>
      </c>
      <c r="D241" s="16" t="s">
        <v>16</v>
      </c>
      <c r="E241" s="16" t="s">
        <v>14</v>
      </c>
      <c r="F241" s="16">
        <v>5</v>
      </c>
      <c r="G241" s="16">
        <v>5</v>
      </c>
      <c r="H241" s="16">
        <v>160</v>
      </c>
      <c r="I241" s="16" t="s">
        <v>15</v>
      </c>
      <c r="J241" s="16" t="s">
        <v>27</v>
      </c>
      <c r="K241" s="16" t="s">
        <v>14</v>
      </c>
      <c r="L241" s="16" t="str">
        <f t="shared" si="96"/>
        <v>.</v>
      </c>
      <c r="M241" s="16" t="str">
        <f t="shared" si="97"/>
        <v>.</v>
      </c>
      <c r="N241" s="16" t="s">
        <v>14</v>
      </c>
      <c r="O241" s="16">
        <v>83.333333330000002</v>
      </c>
      <c r="P241" s="16">
        <v>2.76</v>
      </c>
      <c r="Q241" s="16">
        <v>76.666666669999998</v>
      </c>
      <c r="R241" s="16">
        <v>34.438240190000002</v>
      </c>
      <c r="S241" s="16">
        <v>2315.9716530000001</v>
      </c>
      <c r="T241" s="16">
        <f t="shared" si="98"/>
        <v>70.86</v>
      </c>
      <c r="U241" s="16">
        <f t="shared" si="99"/>
        <v>175.02</v>
      </c>
      <c r="V241" s="16">
        <f t="shared" si="100"/>
        <v>0</v>
      </c>
      <c r="W241" s="16">
        <f t="shared" si="101"/>
        <v>0</v>
      </c>
      <c r="X241" s="16">
        <f t="shared" si="102"/>
        <v>0</v>
      </c>
      <c r="Y241" s="16">
        <f t="shared" si="103"/>
        <v>0</v>
      </c>
      <c r="Z241" s="16">
        <f t="shared" si="104"/>
        <v>0</v>
      </c>
      <c r="AA241" s="16">
        <f t="shared" si="105"/>
        <v>0</v>
      </c>
      <c r="AB241">
        <f t="shared" si="106"/>
        <v>0</v>
      </c>
      <c r="AC241">
        <f t="shared" si="107"/>
        <v>0</v>
      </c>
      <c r="AD241">
        <f t="shared" si="108"/>
        <v>175.02</v>
      </c>
      <c r="AE241">
        <f t="shared" si="109"/>
        <v>175.02</v>
      </c>
      <c r="AF241">
        <f t="shared" si="110"/>
        <v>175.02</v>
      </c>
      <c r="AG241">
        <f t="shared" si="111"/>
        <v>309.94416171</v>
      </c>
      <c r="AH241">
        <f t="shared" si="112"/>
        <v>413.25888228000002</v>
      </c>
      <c r="AI241">
        <f t="shared" si="113"/>
        <v>516.57360285000004</v>
      </c>
      <c r="AJ241">
        <f t="shared" si="114"/>
        <v>764.27064549000011</v>
      </c>
      <c r="AK241">
        <f t="shared" si="115"/>
        <v>1019.02752732</v>
      </c>
      <c r="AL241">
        <f t="shared" si="116"/>
        <v>1273.7844091500001</v>
      </c>
      <c r="AM241">
        <f t="shared" si="117"/>
        <v>589.25064549000012</v>
      </c>
      <c r="AN241">
        <f t="shared" si="118"/>
        <v>589.25064549000012</v>
      </c>
      <c r="AO241">
        <f t="shared" si="119"/>
        <v>589.25064549000012</v>
      </c>
      <c r="AP241">
        <f t="shared" si="120"/>
        <v>844.00752732000001</v>
      </c>
      <c r="AQ241">
        <f t="shared" si="121"/>
        <v>844.00752732000001</v>
      </c>
      <c r="AR241">
        <f t="shared" si="122"/>
        <v>844.00752732000001</v>
      </c>
      <c r="AS241">
        <f t="shared" si="123"/>
        <v>1098.7644091500001</v>
      </c>
      <c r="AT241">
        <f t="shared" si="124"/>
        <v>1098.7644091500001</v>
      </c>
      <c r="AU241">
        <f t="shared" si="125"/>
        <v>1098.7644091500001</v>
      </c>
      <c r="BF241" t="str">
        <f t="shared" si="126"/>
        <v>MI  2020 5 N 5 5 160 N  Non-Treated 83.33333333 2.76 76.66666667 34.43824019 2315.971653 589.25064549 589.25064549 589.25064549 844.00752732 844.00752732 844.00752732 1098.76440915 1098.76440915 1098.76440915</v>
      </c>
    </row>
    <row r="242" spans="1:58" x14ac:dyDescent="0.35">
      <c r="A242" s="16" t="s">
        <v>24</v>
      </c>
      <c r="B242" s="16">
        <v>2020</v>
      </c>
      <c r="C242" s="16">
        <v>5</v>
      </c>
      <c r="D242" s="16" t="s">
        <v>16</v>
      </c>
      <c r="E242" s="16" t="s">
        <v>14</v>
      </c>
      <c r="F242" s="16">
        <v>1</v>
      </c>
      <c r="G242" s="16">
        <v>12</v>
      </c>
      <c r="H242" s="16">
        <v>100</v>
      </c>
      <c r="I242" s="16" t="s">
        <v>17</v>
      </c>
      <c r="J242" s="16" t="s">
        <v>28</v>
      </c>
      <c r="K242" s="16">
        <v>200</v>
      </c>
      <c r="L242" s="16">
        <f t="shared" si="96"/>
        <v>434.78260869565219</v>
      </c>
      <c r="M242" s="16">
        <f t="shared" si="97"/>
        <v>488.14229249011862</v>
      </c>
      <c r="N242" s="16" t="s">
        <v>14</v>
      </c>
      <c r="O242" s="16">
        <v>6.6666666670000003</v>
      </c>
      <c r="P242" s="16">
        <v>1.5</v>
      </c>
      <c r="Q242" s="16">
        <v>3.3333333330000001</v>
      </c>
      <c r="R242" s="16">
        <v>62.374542499999997</v>
      </c>
      <c r="S242" s="16">
        <v>4194.6879829999998</v>
      </c>
      <c r="T242" s="16">
        <f t="shared" si="98"/>
        <v>44.29</v>
      </c>
      <c r="U242" s="16">
        <f t="shared" si="99"/>
        <v>109.39</v>
      </c>
      <c r="V242" s="16">
        <f t="shared" si="100"/>
        <v>82.608695652173921</v>
      </c>
      <c r="W242" s="16">
        <f t="shared" si="101"/>
        <v>119.56521739130436</v>
      </c>
      <c r="X242" s="16">
        <f t="shared" si="102"/>
        <v>156.52173913043478</v>
      </c>
      <c r="Y242" s="16">
        <f t="shared" si="103"/>
        <v>41.980237154150196</v>
      </c>
      <c r="Z242" s="16">
        <f t="shared" si="104"/>
        <v>61.017786561264828</v>
      </c>
      <c r="AA242" s="16">
        <f t="shared" si="105"/>
        <v>80.055335968379453</v>
      </c>
      <c r="AB242">
        <f t="shared" si="106"/>
        <v>17.875</v>
      </c>
      <c r="AC242">
        <f t="shared" si="107"/>
        <v>44.15</v>
      </c>
      <c r="AD242">
        <f t="shared" si="108"/>
        <v>195.52023715415021</v>
      </c>
      <c r="AE242">
        <f t="shared" si="109"/>
        <v>214.55778656126483</v>
      </c>
      <c r="AF242">
        <f t="shared" si="110"/>
        <v>233.59533596837946</v>
      </c>
      <c r="AG242">
        <f t="shared" si="111"/>
        <v>561.37088249999999</v>
      </c>
      <c r="AH242">
        <f t="shared" si="112"/>
        <v>748.49450999999999</v>
      </c>
      <c r="AI242">
        <f t="shared" si="113"/>
        <v>935.61813749999999</v>
      </c>
      <c r="AJ242">
        <f t="shared" si="114"/>
        <v>1384.24703439</v>
      </c>
      <c r="AK242">
        <f t="shared" si="115"/>
        <v>1845.66271252</v>
      </c>
      <c r="AL242">
        <f t="shared" si="116"/>
        <v>2307.0783906500001</v>
      </c>
      <c r="AM242">
        <f t="shared" si="117"/>
        <v>1188.7267972358497</v>
      </c>
      <c r="AN242">
        <f t="shared" si="118"/>
        <v>1169.689247828735</v>
      </c>
      <c r="AO242">
        <f t="shared" si="119"/>
        <v>1150.6516984216205</v>
      </c>
      <c r="AP242">
        <f t="shared" si="120"/>
        <v>1650.1424753658498</v>
      </c>
      <c r="AQ242">
        <f t="shared" si="121"/>
        <v>1631.1049259587353</v>
      </c>
      <c r="AR242">
        <f t="shared" si="122"/>
        <v>1612.0673765516206</v>
      </c>
      <c r="AS242">
        <f t="shared" si="123"/>
        <v>2111.5581534958501</v>
      </c>
      <c r="AT242">
        <f t="shared" si="124"/>
        <v>2092.5206040887351</v>
      </c>
      <c r="AU242">
        <f t="shared" si="125"/>
        <v>2073.4830546816206</v>
      </c>
      <c r="BF242" t="str">
        <f t="shared" si="126"/>
        <v>MI  2020 5 N 1 12 100 Y Cobra_V5 6.666666667 1.5 3.333333333 62.3745425 4194.687983 1188.72679723585 1169.68924782874 1150.65169842162 1650.14247536585 1631.10492595874 1612.06737655162 2111.55815349585 2092.52060408874 2073.48305468162</v>
      </c>
    </row>
    <row r="243" spans="1:58" x14ac:dyDescent="0.35">
      <c r="A243" s="16" t="s">
        <v>24</v>
      </c>
      <c r="B243" s="16">
        <v>2020</v>
      </c>
      <c r="C243" s="16">
        <v>5</v>
      </c>
      <c r="D243" s="16" t="s">
        <v>16</v>
      </c>
      <c r="E243" s="16" t="s">
        <v>14</v>
      </c>
      <c r="F243" s="16">
        <v>2</v>
      </c>
      <c r="G243" s="16">
        <v>12</v>
      </c>
      <c r="H243" s="16">
        <v>100</v>
      </c>
      <c r="I243" s="16" t="s">
        <v>17</v>
      </c>
      <c r="J243" s="16" t="s">
        <v>28</v>
      </c>
      <c r="K243" s="16">
        <v>200</v>
      </c>
      <c r="L243" s="16">
        <f t="shared" si="96"/>
        <v>434.78260869565219</v>
      </c>
      <c r="M243" s="16">
        <f t="shared" si="97"/>
        <v>488.14229249011862</v>
      </c>
      <c r="N243" s="16" t="s">
        <v>14</v>
      </c>
      <c r="O243" s="16">
        <v>53.333333330000002</v>
      </c>
      <c r="P243" s="16">
        <v>2.0625</v>
      </c>
      <c r="Q243" s="16">
        <v>36.666666669999998</v>
      </c>
      <c r="R243" s="16">
        <v>61.552887810000001</v>
      </c>
      <c r="S243" s="16">
        <v>4139.4317060000003</v>
      </c>
      <c r="T243" s="16">
        <f t="shared" si="98"/>
        <v>44.29</v>
      </c>
      <c r="U243" s="16">
        <f t="shared" si="99"/>
        <v>109.39</v>
      </c>
      <c r="V243" s="16">
        <f t="shared" si="100"/>
        <v>82.608695652173921</v>
      </c>
      <c r="W243" s="16">
        <f t="shared" si="101"/>
        <v>119.56521739130436</v>
      </c>
      <c r="X243" s="16">
        <f t="shared" si="102"/>
        <v>156.52173913043478</v>
      </c>
      <c r="Y243" s="16">
        <f t="shared" si="103"/>
        <v>41.980237154150196</v>
      </c>
      <c r="Z243" s="16">
        <f t="shared" si="104"/>
        <v>61.017786561264828</v>
      </c>
      <c r="AA243" s="16">
        <f t="shared" si="105"/>
        <v>80.055335968379453</v>
      </c>
      <c r="AB243">
        <f t="shared" si="106"/>
        <v>17.875</v>
      </c>
      <c r="AC243">
        <f t="shared" si="107"/>
        <v>44.15</v>
      </c>
      <c r="AD243">
        <f t="shared" si="108"/>
        <v>195.52023715415021</v>
      </c>
      <c r="AE243">
        <f t="shared" si="109"/>
        <v>214.55778656126483</v>
      </c>
      <c r="AF243">
        <f t="shared" si="110"/>
        <v>233.59533596837946</v>
      </c>
      <c r="AG243">
        <f t="shared" si="111"/>
        <v>553.97599029000003</v>
      </c>
      <c r="AH243">
        <f t="shared" si="112"/>
        <v>738.63465371999996</v>
      </c>
      <c r="AI243">
        <f t="shared" si="113"/>
        <v>923.29331715000001</v>
      </c>
      <c r="AJ243">
        <f t="shared" si="114"/>
        <v>1366.0124629800002</v>
      </c>
      <c r="AK243">
        <f t="shared" si="115"/>
        <v>1821.3499506400001</v>
      </c>
      <c r="AL243">
        <f t="shared" si="116"/>
        <v>2276.6874383000004</v>
      </c>
      <c r="AM243">
        <f t="shared" si="117"/>
        <v>1170.49222582585</v>
      </c>
      <c r="AN243">
        <f t="shared" si="118"/>
        <v>1151.4546764187353</v>
      </c>
      <c r="AO243">
        <f t="shared" si="119"/>
        <v>1132.4171270116208</v>
      </c>
      <c r="AP243">
        <f t="shared" si="120"/>
        <v>1625.8297134858499</v>
      </c>
      <c r="AQ243">
        <f t="shared" si="121"/>
        <v>1606.7921640787354</v>
      </c>
      <c r="AR243">
        <f t="shared" si="122"/>
        <v>1587.7546146716206</v>
      </c>
      <c r="AS243">
        <f t="shared" si="123"/>
        <v>2081.1672011458504</v>
      </c>
      <c r="AT243">
        <f t="shared" si="124"/>
        <v>2062.1296517387354</v>
      </c>
      <c r="AU243">
        <f t="shared" si="125"/>
        <v>2043.0921023316209</v>
      </c>
      <c r="BF243" t="str">
        <f t="shared" si="126"/>
        <v>MI  2020 5 N 2 12 100 Y Cobra_V5 53.33333333 2.0625 36.66666667 61.55288781 4139.431706 1170.49222582585 1151.45467641874 1132.41712701162 1625.82971348585 1606.79216407874 1587.75461467162 2081.16720114585 2062.12965173874 2043.09210233162</v>
      </c>
    </row>
    <row r="244" spans="1:58" x14ac:dyDescent="0.35">
      <c r="A244" s="16" t="s">
        <v>24</v>
      </c>
      <c r="B244" s="16">
        <v>2020</v>
      </c>
      <c r="C244" s="16">
        <v>5</v>
      </c>
      <c r="D244" s="16" t="s">
        <v>16</v>
      </c>
      <c r="E244" s="16" t="s">
        <v>14</v>
      </c>
      <c r="F244" s="16">
        <v>3</v>
      </c>
      <c r="G244" s="16">
        <v>12</v>
      </c>
      <c r="H244" s="16">
        <v>100</v>
      </c>
      <c r="I244" s="16" t="s">
        <v>17</v>
      </c>
      <c r="J244" s="16" t="s">
        <v>28</v>
      </c>
      <c r="K244" s="16">
        <v>200</v>
      </c>
      <c r="L244" s="16">
        <f t="shared" si="96"/>
        <v>434.78260869565219</v>
      </c>
      <c r="M244" s="16">
        <f t="shared" si="97"/>
        <v>488.14229249011862</v>
      </c>
      <c r="N244" s="16" t="s">
        <v>14</v>
      </c>
      <c r="O244" s="16">
        <v>33.333333330000002</v>
      </c>
      <c r="P244" s="16">
        <v>2.1</v>
      </c>
      <c r="Q244" s="16">
        <v>23.333333329999999</v>
      </c>
      <c r="R244" s="16">
        <v>66.628988739999997</v>
      </c>
      <c r="S244" s="16">
        <v>4480.7994930000004</v>
      </c>
      <c r="T244" s="16">
        <f t="shared" si="98"/>
        <v>44.29</v>
      </c>
      <c r="U244" s="16">
        <f t="shared" si="99"/>
        <v>109.39</v>
      </c>
      <c r="V244" s="16">
        <f t="shared" si="100"/>
        <v>82.608695652173921</v>
      </c>
      <c r="W244" s="16">
        <f t="shared" si="101"/>
        <v>119.56521739130436</v>
      </c>
      <c r="X244" s="16">
        <f t="shared" si="102"/>
        <v>156.52173913043478</v>
      </c>
      <c r="Y244" s="16">
        <f t="shared" si="103"/>
        <v>41.980237154150196</v>
      </c>
      <c r="Z244" s="16">
        <f t="shared" si="104"/>
        <v>61.017786561264828</v>
      </c>
      <c r="AA244" s="16">
        <f t="shared" si="105"/>
        <v>80.055335968379453</v>
      </c>
      <c r="AB244">
        <f t="shared" si="106"/>
        <v>17.875</v>
      </c>
      <c r="AC244">
        <f t="shared" si="107"/>
        <v>44.15</v>
      </c>
      <c r="AD244">
        <f t="shared" si="108"/>
        <v>195.52023715415021</v>
      </c>
      <c r="AE244">
        <f t="shared" si="109"/>
        <v>214.55778656126483</v>
      </c>
      <c r="AF244">
        <f t="shared" si="110"/>
        <v>233.59533596837946</v>
      </c>
      <c r="AG244">
        <f t="shared" si="111"/>
        <v>599.66089865999993</v>
      </c>
      <c r="AH244">
        <f t="shared" si="112"/>
        <v>799.54786487999991</v>
      </c>
      <c r="AI244">
        <f t="shared" si="113"/>
        <v>999.4348311</v>
      </c>
      <c r="AJ244">
        <f t="shared" si="114"/>
        <v>1478.6638326900002</v>
      </c>
      <c r="AK244">
        <f t="shared" si="115"/>
        <v>1971.5517769200003</v>
      </c>
      <c r="AL244">
        <f t="shared" si="116"/>
        <v>2464.4397211500004</v>
      </c>
      <c r="AM244">
        <f t="shared" si="117"/>
        <v>1283.14359553585</v>
      </c>
      <c r="AN244">
        <f t="shared" si="118"/>
        <v>1264.1060461287352</v>
      </c>
      <c r="AO244">
        <f t="shared" si="119"/>
        <v>1245.0684967216207</v>
      </c>
      <c r="AP244">
        <f t="shared" si="120"/>
        <v>1776.0315397658501</v>
      </c>
      <c r="AQ244">
        <f t="shared" si="121"/>
        <v>1756.9939903587356</v>
      </c>
      <c r="AR244">
        <f t="shared" si="122"/>
        <v>1737.9564409516208</v>
      </c>
      <c r="AS244">
        <f t="shared" si="123"/>
        <v>2268.91948399585</v>
      </c>
      <c r="AT244">
        <f t="shared" si="124"/>
        <v>2249.8819345887355</v>
      </c>
      <c r="AU244">
        <f t="shared" si="125"/>
        <v>2230.844385181621</v>
      </c>
      <c r="BF244" t="str">
        <f t="shared" si="126"/>
        <v>MI  2020 5 N 3 12 100 Y Cobra_V5 33.33333333 2.1 23.33333333 66.62898874 4480.799493 1283.14359553585 1264.10604612874 1245.06849672162 1776.03153976585 1756.99399035874 1737.95644095162 2268.91948399585 2249.88193458874 2230.84438518162</v>
      </c>
    </row>
    <row r="245" spans="1:58" x14ac:dyDescent="0.35">
      <c r="A245" s="16" t="s">
        <v>24</v>
      </c>
      <c r="B245" s="16">
        <v>2020</v>
      </c>
      <c r="C245" s="16">
        <v>5</v>
      </c>
      <c r="D245" s="16" t="s">
        <v>16</v>
      </c>
      <c r="E245" s="16" t="s">
        <v>14</v>
      </c>
      <c r="F245" s="16">
        <v>4</v>
      </c>
      <c r="G245" s="16">
        <v>12</v>
      </c>
      <c r="H245" s="16">
        <v>100</v>
      </c>
      <c r="I245" s="16" t="s">
        <v>17</v>
      </c>
      <c r="J245" s="16" t="s">
        <v>28</v>
      </c>
      <c r="K245" s="16">
        <v>200</v>
      </c>
      <c r="L245" s="16">
        <f t="shared" si="96"/>
        <v>434.78260869565219</v>
      </c>
      <c r="M245" s="16">
        <f t="shared" si="97"/>
        <v>488.14229249011862</v>
      </c>
      <c r="N245" s="16" t="s">
        <v>14</v>
      </c>
      <c r="O245" s="16">
        <v>40</v>
      </c>
      <c r="P245" s="16">
        <v>2</v>
      </c>
      <c r="Q245" s="16">
        <v>26.666666670000001</v>
      </c>
      <c r="R245" s="16">
        <v>58.685154529999998</v>
      </c>
      <c r="S245" s="16">
        <v>3946.576642</v>
      </c>
      <c r="T245" s="16">
        <f t="shared" si="98"/>
        <v>44.29</v>
      </c>
      <c r="U245" s="16">
        <f t="shared" si="99"/>
        <v>109.39</v>
      </c>
      <c r="V245" s="16">
        <f t="shared" si="100"/>
        <v>82.608695652173921</v>
      </c>
      <c r="W245" s="16">
        <f t="shared" si="101"/>
        <v>119.56521739130436</v>
      </c>
      <c r="X245" s="16">
        <f t="shared" si="102"/>
        <v>156.52173913043478</v>
      </c>
      <c r="Y245" s="16">
        <f t="shared" si="103"/>
        <v>41.980237154150196</v>
      </c>
      <c r="Z245" s="16">
        <f t="shared" si="104"/>
        <v>61.017786561264828</v>
      </c>
      <c r="AA245" s="16">
        <f t="shared" si="105"/>
        <v>80.055335968379453</v>
      </c>
      <c r="AB245">
        <f t="shared" si="106"/>
        <v>17.875</v>
      </c>
      <c r="AC245">
        <f t="shared" si="107"/>
        <v>44.15</v>
      </c>
      <c r="AD245">
        <f t="shared" si="108"/>
        <v>195.52023715415021</v>
      </c>
      <c r="AE245">
        <f t="shared" si="109"/>
        <v>214.55778656126483</v>
      </c>
      <c r="AF245">
        <f t="shared" si="110"/>
        <v>233.59533596837946</v>
      </c>
      <c r="AG245">
        <f t="shared" si="111"/>
        <v>528.16639077000002</v>
      </c>
      <c r="AH245">
        <f t="shared" si="112"/>
        <v>704.22185435999995</v>
      </c>
      <c r="AI245">
        <f t="shared" si="113"/>
        <v>880.27731795</v>
      </c>
      <c r="AJ245">
        <f t="shared" si="114"/>
        <v>1302.37029186</v>
      </c>
      <c r="AK245">
        <f t="shared" si="115"/>
        <v>1736.4937224800001</v>
      </c>
      <c r="AL245">
        <f t="shared" si="116"/>
        <v>2170.6171531</v>
      </c>
      <c r="AM245">
        <f t="shared" si="117"/>
        <v>1106.8500547058497</v>
      </c>
      <c r="AN245">
        <f t="shared" si="118"/>
        <v>1087.8125052987352</v>
      </c>
      <c r="AO245">
        <f t="shared" si="119"/>
        <v>1068.7749558916205</v>
      </c>
      <c r="AP245">
        <f t="shared" si="120"/>
        <v>1540.9734853258499</v>
      </c>
      <c r="AQ245">
        <f t="shared" si="121"/>
        <v>1521.9359359187351</v>
      </c>
      <c r="AR245">
        <f t="shared" si="122"/>
        <v>1502.8983865116206</v>
      </c>
      <c r="AS245">
        <f t="shared" si="123"/>
        <v>1975.0969159458498</v>
      </c>
      <c r="AT245">
        <f t="shared" si="124"/>
        <v>1956.059366538735</v>
      </c>
      <c r="AU245">
        <f t="shared" si="125"/>
        <v>1937.0218171316205</v>
      </c>
      <c r="BF245" t="str">
        <f t="shared" si="126"/>
        <v>MI  2020 5 N 4 12 100 Y Cobra_V5 40 2 26.66666667 58.68515453 3946.576642 1106.85005470585 1087.81250529874 1068.77495589162 1540.97348532585 1521.93593591874 1502.89838651162 1975.09691594585 1956.05936653874 1937.02181713162</v>
      </c>
    </row>
    <row r="246" spans="1:58" x14ac:dyDescent="0.35">
      <c r="A246" s="16" t="s">
        <v>24</v>
      </c>
      <c r="B246" s="16">
        <v>2020</v>
      </c>
      <c r="C246" s="16">
        <v>5</v>
      </c>
      <c r="D246" s="16" t="s">
        <v>16</v>
      </c>
      <c r="E246" s="16" t="s">
        <v>14</v>
      </c>
      <c r="F246" s="16">
        <v>5</v>
      </c>
      <c r="G246" s="16">
        <v>12</v>
      </c>
      <c r="H246" s="16">
        <v>100</v>
      </c>
      <c r="I246" s="16" t="s">
        <v>17</v>
      </c>
      <c r="J246" s="16" t="s">
        <v>28</v>
      </c>
      <c r="K246" s="16">
        <v>200</v>
      </c>
      <c r="L246" s="16">
        <f t="shared" si="96"/>
        <v>434.78260869565219</v>
      </c>
      <c r="M246" s="16">
        <f t="shared" si="97"/>
        <v>488.14229249011862</v>
      </c>
      <c r="N246" s="16" t="s">
        <v>14</v>
      </c>
      <c r="O246" s="16">
        <v>76.666666669999998</v>
      </c>
      <c r="P246" s="16">
        <v>1.6956521739999999</v>
      </c>
      <c r="Q246" s="16">
        <v>43.333333330000002</v>
      </c>
      <c r="R246" s="16">
        <v>50.195001189999999</v>
      </c>
      <c r="S246" s="16">
        <v>3375.6138299999998</v>
      </c>
      <c r="T246" s="16">
        <f t="shared" si="98"/>
        <v>44.29</v>
      </c>
      <c r="U246" s="16">
        <f t="shared" si="99"/>
        <v>109.39</v>
      </c>
      <c r="V246" s="16">
        <f t="shared" si="100"/>
        <v>82.608695652173921</v>
      </c>
      <c r="W246" s="16">
        <f t="shared" si="101"/>
        <v>119.56521739130436</v>
      </c>
      <c r="X246" s="16">
        <f t="shared" si="102"/>
        <v>156.52173913043478</v>
      </c>
      <c r="Y246" s="16">
        <f t="shared" si="103"/>
        <v>41.980237154150196</v>
      </c>
      <c r="Z246" s="16">
        <f t="shared" si="104"/>
        <v>61.017786561264828</v>
      </c>
      <c r="AA246" s="16">
        <f t="shared" si="105"/>
        <v>80.055335968379453</v>
      </c>
      <c r="AB246">
        <f t="shared" si="106"/>
        <v>17.875</v>
      </c>
      <c r="AC246">
        <f t="shared" si="107"/>
        <v>44.15</v>
      </c>
      <c r="AD246">
        <f t="shared" si="108"/>
        <v>195.52023715415021</v>
      </c>
      <c r="AE246">
        <f t="shared" si="109"/>
        <v>214.55778656126483</v>
      </c>
      <c r="AF246">
        <f t="shared" si="110"/>
        <v>233.59533596837946</v>
      </c>
      <c r="AG246">
        <f t="shared" si="111"/>
        <v>451.75501070999997</v>
      </c>
      <c r="AH246">
        <f t="shared" si="112"/>
        <v>602.34001427999999</v>
      </c>
      <c r="AI246">
        <f t="shared" si="113"/>
        <v>752.92501785000002</v>
      </c>
      <c r="AJ246">
        <f t="shared" si="114"/>
        <v>1113.9525639000001</v>
      </c>
      <c r="AK246">
        <f t="shared" si="115"/>
        <v>1485.2700851999998</v>
      </c>
      <c r="AL246">
        <f t="shared" si="116"/>
        <v>1856.5876065</v>
      </c>
      <c r="AM246">
        <f t="shared" si="117"/>
        <v>918.43232674584988</v>
      </c>
      <c r="AN246">
        <f t="shared" si="118"/>
        <v>899.39477733873525</v>
      </c>
      <c r="AO246">
        <f t="shared" si="119"/>
        <v>880.35722793162063</v>
      </c>
      <c r="AP246">
        <f t="shared" si="120"/>
        <v>1289.7498480458496</v>
      </c>
      <c r="AQ246">
        <f t="shared" si="121"/>
        <v>1270.7122986387349</v>
      </c>
      <c r="AR246">
        <f t="shared" si="122"/>
        <v>1251.6747492316204</v>
      </c>
      <c r="AS246">
        <f t="shared" si="123"/>
        <v>1661.0673693458498</v>
      </c>
      <c r="AT246">
        <f t="shared" si="124"/>
        <v>1642.0298199387353</v>
      </c>
      <c r="AU246">
        <f t="shared" si="125"/>
        <v>1622.9922705316205</v>
      </c>
      <c r="BF246" t="str">
        <f t="shared" si="126"/>
        <v>MI  2020 5 N 5 12 100 Y Cobra_V5 76.66666667 1.695652174 43.33333333 50.19500119 3375.61383 918.43232674585 899.394777338735 880.357227931621 1289.74984804585 1270.71229863873 1251.67474923162 1661.06736934585 1642.02981993874 1622.99227053162</v>
      </c>
    </row>
    <row r="247" spans="1:58" x14ac:dyDescent="0.35">
      <c r="A247" s="16" t="s">
        <v>24</v>
      </c>
      <c r="B247" s="16">
        <v>2020</v>
      </c>
      <c r="C247" s="16">
        <v>5</v>
      </c>
      <c r="D247" s="16" t="s">
        <v>16</v>
      </c>
      <c r="E247" s="16" t="s">
        <v>14</v>
      </c>
      <c r="F247" s="16">
        <v>1</v>
      </c>
      <c r="G247" s="16">
        <v>16</v>
      </c>
      <c r="H247" s="16">
        <v>160</v>
      </c>
      <c r="I247" s="16" t="s">
        <v>17</v>
      </c>
      <c r="J247" s="16" t="s">
        <v>28</v>
      </c>
      <c r="K247" s="16">
        <v>200</v>
      </c>
      <c r="L247" s="16">
        <f t="shared" si="96"/>
        <v>434.78260869565219</v>
      </c>
      <c r="M247" s="16">
        <f t="shared" si="97"/>
        <v>488.14229249011862</v>
      </c>
      <c r="N247" s="16" t="s">
        <v>14</v>
      </c>
      <c r="O247" s="16">
        <v>80</v>
      </c>
      <c r="P247" s="16">
        <v>2.3333333330000001</v>
      </c>
      <c r="Q247" s="16">
        <v>62.222222219999999</v>
      </c>
      <c r="R247" s="16">
        <v>56.48863463</v>
      </c>
      <c r="S247" s="16">
        <v>3798.8606789999999</v>
      </c>
      <c r="T247" s="16">
        <f t="shared" si="98"/>
        <v>70.86</v>
      </c>
      <c r="U247" s="16">
        <f t="shared" si="99"/>
        <v>175.02</v>
      </c>
      <c r="V247" s="16">
        <f t="shared" si="100"/>
        <v>82.608695652173921</v>
      </c>
      <c r="W247" s="16">
        <f t="shared" si="101"/>
        <v>119.56521739130436</v>
      </c>
      <c r="X247" s="16">
        <f t="shared" si="102"/>
        <v>156.52173913043478</v>
      </c>
      <c r="Y247" s="16">
        <f t="shared" si="103"/>
        <v>41.980237154150196</v>
      </c>
      <c r="Z247" s="16">
        <f t="shared" si="104"/>
        <v>61.017786561264828</v>
      </c>
      <c r="AA247" s="16">
        <f t="shared" si="105"/>
        <v>80.055335968379453</v>
      </c>
      <c r="AB247">
        <f t="shared" si="106"/>
        <v>17.875</v>
      </c>
      <c r="AC247">
        <f t="shared" si="107"/>
        <v>44.15</v>
      </c>
      <c r="AD247">
        <f t="shared" si="108"/>
        <v>261.1502371541502</v>
      </c>
      <c r="AE247">
        <f t="shared" si="109"/>
        <v>280.18778656126483</v>
      </c>
      <c r="AF247">
        <f t="shared" si="110"/>
        <v>299.22533596837945</v>
      </c>
      <c r="AG247">
        <f t="shared" si="111"/>
        <v>508.39771166999998</v>
      </c>
      <c r="AH247">
        <f t="shared" si="112"/>
        <v>677.86361555999997</v>
      </c>
      <c r="AI247">
        <f t="shared" si="113"/>
        <v>847.32951945000002</v>
      </c>
      <c r="AJ247">
        <f t="shared" si="114"/>
        <v>1253.6240240700001</v>
      </c>
      <c r="AK247">
        <f t="shared" si="115"/>
        <v>1671.49869876</v>
      </c>
      <c r="AL247">
        <f t="shared" si="116"/>
        <v>2089.3733734500001</v>
      </c>
      <c r="AM247">
        <f t="shared" si="117"/>
        <v>992.47378691584993</v>
      </c>
      <c r="AN247">
        <f t="shared" si="118"/>
        <v>973.4362375087353</v>
      </c>
      <c r="AO247">
        <f t="shared" si="119"/>
        <v>954.39868810162068</v>
      </c>
      <c r="AP247">
        <f t="shared" si="120"/>
        <v>1410.3484616058499</v>
      </c>
      <c r="AQ247">
        <f t="shared" si="121"/>
        <v>1391.3109121987352</v>
      </c>
      <c r="AR247">
        <f t="shared" si="122"/>
        <v>1372.2733627916205</v>
      </c>
      <c r="AS247">
        <f t="shared" si="123"/>
        <v>1828.2231362958501</v>
      </c>
      <c r="AT247">
        <f t="shared" si="124"/>
        <v>1809.1855868887353</v>
      </c>
      <c r="AU247">
        <f t="shared" si="125"/>
        <v>1790.1480374816206</v>
      </c>
      <c r="BF247" t="str">
        <f t="shared" si="126"/>
        <v>MI  2020 5 N 1 16 160 Y Cobra_V5 80 2.333333333 62.22222222 56.48863463 3798.860679 992.47378691585 973.436237508735 954.398688101621 1410.34846160585 1391.31091219874 1372.27336279162 1828.22313629585 1809.18558688874 1790.14803748162</v>
      </c>
    </row>
    <row r="248" spans="1:58" x14ac:dyDescent="0.35">
      <c r="A248" s="16" t="s">
        <v>24</v>
      </c>
      <c r="B248" s="16">
        <v>2020</v>
      </c>
      <c r="C248" s="16">
        <v>5</v>
      </c>
      <c r="D248" s="16" t="s">
        <v>16</v>
      </c>
      <c r="E248" s="16" t="s">
        <v>14</v>
      </c>
      <c r="F248" s="16">
        <v>2</v>
      </c>
      <c r="G248" s="16">
        <v>16</v>
      </c>
      <c r="H248" s="16">
        <v>160</v>
      </c>
      <c r="I248" s="16" t="s">
        <v>17</v>
      </c>
      <c r="J248" s="16" t="s">
        <v>28</v>
      </c>
      <c r="K248" s="16">
        <v>200</v>
      </c>
      <c r="L248" s="16">
        <f t="shared" si="96"/>
        <v>434.78260869565219</v>
      </c>
      <c r="M248" s="16">
        <f t="shared" si="97"/>
        <v>488.14229249011862</v>
      </c>
      <c r="N248" s="16" t="s">
        <v>14</v>
      </c>
      <c r="O248" s="16">
        <v>16.666666670000001</v>
      </c>
      <c r="P248" s="16">
        <v>2.4</v>
      </c>
      <c r="Q248" s="16">
        <v>13.33333333</v>
      </c>
      <c r="R248" s="16">
        <v>70.887061070000001</v>
      </c>
      <c r="S248" s="16">
        <v>4767.1548570000004</v>
      </c>
      <c r="T248" s="16">
        <f t="shared" si="98"/>
        <v>70.86</v>
      </c>
      <c r="U248" s="16">
        <f t="shared" si="99"/>
        <v>175.02</v>
      </c>
      <c r="V248" s="16">
        <f t="shared" si="100"/>
        <v>82.608695652173921</v>
      </c>
      <c r="W248" s="16">
        <f t="shared" si="101"/>
        <v>119.56521739130436</v>
      </c>
      <c r="X248" s="16">
        <f t="shared" si="102"/>
        <v>156.52173913043478</v>
      </c>
      <c r="Y248" s="16">
        <f t="shared" si="103"/>
        <v>41.980237154150196</v>
      </c>
      <c r="Z248" s="16">
        <f t="shared" si="104"/>
        <v>61.017786561264828</v>
      </c>
      <c r="AA248" s="16">
        <f t="shared" si="105"/>
        <v>80.055335968379453</v>
      </c>
      <c r="AB248">
        <f t="shared" si="106"/>
        <v>17.875</v>
      </c>
      <c r="AC248">
        <f t="shared" si="107"/>
        <v>44.15</v>
      </c>
      <c r="AD248">
        <f t="shared" si="108"/>
        <v>261.1502371541502</v>
      </c>
      <c r="AE248">
        <f t="shared" si="109"/>
        <v>280.18778656126483</v>
      </c>
      <c r="AF248">
        <f t="shared" si="110"/>
        <v>299.22533596837945</v>
      </c>
      <c r="AG248">
        <f t="shared" si="111"/>
        <v>637.98354962999997</v>
      </c>
      <c r="AH248">
        <f t="shared" si="112"/>
        <v>850.64473283999996</v>
      </c>
      <c r="AI248">
        <f t="shared" si="113"/>
        <v>1063.30591605</v>
      </c>
      <c r="AJ248">
        <f t="shared" si="114"/>
        <v>1573.1611028100003</v>
      </c>
      <c r="AK248">
        <f t="shared" si="115"/>
        <v>2097.5481370800003</v>
      </c>
      <c r="AL248">
        <f t="shared" si="116"/>
        <v>2621.9351713500005</v>
      </c>
      <c r="AM248">
        <f t="shared" si="117"/>
        <v>1312.01086565585</v>
      </c>
      <c r="AN248">
        <f t="shared" si="118"/>
        <v>1292.9733162487355</v>
      </c>
      <c r="AO248">
        <f t="shared" si="119"/>
        <v>1273.935766841621</v>
      </c>
      <c r="AP248">
        <f t="shared" si="120"/>
        <v>1836.3978999258502</v>
      </c>
      <c r="AQ248">
        <f t="shared" si="121"/>
        <v>1817.3603505187355</v>
      </c>
      <c r="AR248">
        <f t="shared" si="122"/>
        <v>1798.3228011116207</v>
      </c>
      <c r="AS248">
        <f t="shared" si="123"/>
        <v>2360.7849341958504</v>
      </c>
      <c r="AT248">
        <f t="shared" si="124"/>
        <v>2341.7473847887359</v>
      </c>
      <c r="AU248">
        <f t="shared" si="125"/>
        <v>2322.7098353816209</v>
      </c>
      <c r="BF248" t="str">
        <f t="shared" si="126"/>
        <v>MI  2020 5 N 2 16 160 Y Cobra_V5 16.66666667 2.4 13.33333333 70.88706107 4767.154857 1312.01086565585 1292.97331624874 1273.93576684162 1836.39789992585 1817.36035051874 1798.32280111162 2360.78493419585 2341.74738478874 2322.70983538162</v>
      </c>
    </row>
    <row r="249" spans="1:58" x14ac:dyDescent="0.35">
      <c r="A249" s="16" t="s">
        <v>24</v>
      </c>
      <c r="B249" s="16">
        <v>2020</v>
      </c>
      <c r="C249" s="16">
        <v>5</v>
      </c>
      <c r="D249" s="16" t="s">
        <v>16</v>
      </c>
      <c r="E249" s="16" t="s">
        <v>14</v>
      </c>
      <c r="F249" s="16">
        <v>3</v>
      </c>
      <c r="G249" s="16">
        <v>16</v>
      </c>
      <c r="H249" s="16">
        <v>160</v>
      </c>
      <c r="I249" s="16" t="s">
        <v>17</v>
      </c>
      <c r="J249" s="16" t="s">
        <v>28</v>
      </c>
      <c r="K249" s="16">
        <v>200</v>
      </c>
      <c r="L249" s="16">
        <f t="shared" si="96"/>
        <v>434.78260869565219</v>
      </c>
      <c r="M249" s="16">
        <f t="shared" si="97"/>
        <v>488.14229249011862</v>
      </c>
      <c r="N249" s="16" t="s">
        <v>14</v>
      </c>
      <c r="O249" s="16">
        <v>80</v>
      </c>
      <c r="P249" s="16">
        <v>2.375</v>
      </c>
      <c r="Q249" s="16">
        <v>63.333333330000002</v>
      </c>
      <c r="R249" s="16">
        <v>55.123221530000002</v>
      </c>
      <c r="S249" s="16">
        <v>3707.0366479999998</v>
      </c>
      <c r="T249" s="16">
        <f t="shared" si="98"/>
        <v>70.86</v>
      </c>
      <c r="U249" s="16">
        <f t="shared" si="99"/>
        <v>175.02</v>
      </c>
      <c r="V249" s="16">
        <f t="shared" si="100"/>
        <v>82.608695652173921</v>
      </c>
      <c r="W249" s="16">
        <f t="shared" si="101"/>
        <v>119.56521739130436</v>
      </c>
      <c r="X249" s="16">
        <f t="shared" si="102"/>
        <v>156.52173913043478</v>
      </c>
      <c r="Y249" s="16">
        <f t="shared" si="103"/>
        <v>41.980237154150196</v>
      </c>
      <c r="Z249" s="16">
        <f t="shared" si="104"/>
        <v>61.017786561264828</v>
      </c>
      <c r="AA249" s="16">
        <f t="shared" si="105"/>
        <v>80.055335968379453</v>
      </c>
      <c r="AB249">
        <f t="shared" si="106"/>
        <v>17.875</v>
      </c>
      <c r="AC249">
        <f t="shared" si="107"/>
        <v>44.15</v>
      </c>
      <c r="AD249">
        <f t="shared" si="108"/>
        <v>261.1502371541502</v>
      </c>
      <c r="AE249">
        <f t="shared" si="109"/>
        <v>280.18778656126483</v>
      </c>
      <c r="AF249">
        <f t="shared" si="110"/>
        <v>299.22533596837945</v>
      </c>
      <c r="AG249">
        <f t="shared" si="111"/>
        <v>496.10899377000004</v>
      </c>
      <c r="AH249">
        <f t="shared" si="112"/>
        <v>661.47865836000005</v>
      </c>
      <c r="AI249">
        <f t="shared" si="113"/>
        <v>826.84832295000001</v>
      </c>
      <c r="AJ249">
        <f t="shared" si="114"/>
        <v>1223.32209384</v>
      </c>
      <c r="AK249">
        <f t="shared" si="115"/>
        <v>1631.0961251199999</v>
      </c>
      <c r="AL249">
        <f t="shared" si="116"/>
        <v>2038.8701564</v>
      </c>
      <c r="AM249">
        <f t="shared" si="117"/>
        <v>962.17185668584978</v>
      </c>
      <c r="AN249">
        <f t="shared" si="118"/>
        <v>943.13430727873515</v>
      </c>
      <c r="AO249">
        <f t="shared" si="119"/>
        <v>924.09675787162053</v>
      </c>
      <c r="AP249">
        <f t="shared" si="120"/>
        <v>1369.9458879658496</v>
      </c>
      <c r="AQ249">
        <f t="shared" si="121"/>
        <v>1350.9083385587351</v>
      </c>
      <c r="AR249">
        <f t="shared" si="122"/>
        <v>1331.8707891516206</v>
      </c>
      <c r="AS249">
        <f t="shared" si="123"/>
        <v>1777.7199192458497</v>
      </c>
      <c r="AT249">
        <f t="shared" si="124"/>
        <v>1758.6823698387352</v>
      </c>
      <c r="AU249">
        <f t="shared" si="125"/>
        <v>1739.6448204316207</v>
      </c>
      <c r="BF249" t="str">
        <f t="shared" si="126"/>
        <v>MI  2020 5 N 3 16 160 Y Cobra_V5 80 2.375 63.33333333 55.12322153 3707.036648 962.17185668585 943.134307278735 924.096757871621 1369.94588796585 1350.90833855874 1331.87078915162 1777.71991924585 1758.68236983874 1739.64482043162</v>
      </c>
    </row>
    <row r="250" spans="1:58" x14ac:dyDescent="0.35">
      <c r="A250" s="16" t="s">
        <v>24</v>
      </c>
      <c r="B250" s="16">
        <v>2020</v>
      </c>
      <c r="C250" s="16">
        <v>5</v>
      </c>
      <c r="D250" s="16" t="s">
        <v>16</v>
      </c>
      <c r="E250" s="16" t="s">
        <v>14</v>
      </c>
      <c r="F250" s="16">
        <v>4</v>
      </c>
      <c r="G250" s="16">
        <v>16</v>
      </c>
      <c r="H250" s="16">
        <v>160</v>
      </c>
      <c r="I250" s="16" t="s">
        <v>17</v>
      </c>
      <c r="J250" s="16" t="s">
        <v>28</v>
      </c>
      <c r="K250" s="16">
        <v>200</v>
      </c>
      <c r="L250" s="16">
        <f t="shared" si="96"/>
        <v>434.78260869565219</v>
      </c>
      <c r="M250" s="16">
        <f t="shared" si="97"/>
        <v>488.14229249011862</v>
      </c>
      <c r="N250" s="16" t="s">
        <v>14</v>
      </c>
      <c r="O250" s="16">
        <v>73.333333330000002</v>
      </c>
      <c r="P250" s="16">
        <v>2.1818181820000002</v>
      </c>
      <c r="Q250" s="16">
        <v>53.333333330000002</v>
      </c>
      <c r="R250" s="16">
        <v>66.715227589999998</v>
      </c>
      <c r="S250" s="16">
        <v>4486.5990549999997</v>
      </c>
      <c r="T250" s="16">
        <f t="shared" si="98"/>
        <v>70.86</v>
      </c>
      <c r="U250" s="16">
        <f t="shared" si="99"/>
        <v>175.02</v>
      </c>
      <c r="V250" s="16">
        <f t="shared" si="100"/>
        <v>82.608695652173921</v>
      </c>
      <c r="W250" s="16">
        <f t="shared" si="101"/>
        <v>119.56521739130436</v>
      </c>
      <c r="X250" s="16">
        <f t="shared" si="102"/>
        <v>156.52173913043478</v>
      </c>
      <c r="Y250" s="16">
        <f t="shared" si="103"/>
        <v>41.980237154150196</v>
      </c>
      <c r="Z250" s="16">
        <f t="shared" si="104"/>
        <v>61.017786561264828</v>
      </c>
      <c r="AA250" s="16">
        <f t="shared" si="105"/>
        <v>80.055335968379453</v>
      </c>
      <c r="AB250">
        <f t="shared" si="106"/>
        <v>17.875</v>
      </c>
      <c r="AC250">
        <f t="shared" si="107"/>
        <v>44.15</v>
      </c>
      <c r="AD250">
        <f t="shared" si="108"/>
        <v>261.1502371541502</v>
      </c>
      <c r="AE250">
        <f t="shared" si="109"/>
        <v>280.18778656126483</v>
      </c>
      <c r="AF250">
        <f t="shared" si="110"/>
        <v>299.22533596837945</v>
      </c>
      <c r="AG250">
        <f t="shared" si="111"/>
        <v>600.43704831000002</v>
      </c>
      <c r="AH250">
        <f t="shared" si="112"/>
        <v>800.58273108000003</v>
      </c>
      <c r="AI250">
        <f t="shared" si="113"/>
        <v>1000.7284138499999</v>
      </c>
      <c r="AJ250">
        <f t="shared" si="114"/>
        <v>1480.5776881499999</v>
      </c>
      <c r="AK250">
        <f t="shared" si="115"/>
        <v>1974.1035841999999</v>
      </c>
      <c r="AL250">
        <f t="shared" si="116"/>
        <v>2467.6294802500001</v>
      </c>
      <c r="AM250">
        <f t="shared" si="117"/>
        <v>1219.4274509958495</v>
      </c>
      <c r="AN250">
        <f t="shared" si="118"/>
        <v>1200.389901588735</v>
      </c>
      <c r="AO250">
        <f t="shared" si="119"/>
        <v>1181.3523521816205</v>
      </c>
      <c r="AP250">
        <f t="shared" si="120"/>
        <v>1712.9533470458496</v>
      </c>
      <c r="AQ250">
        <f t="shared" si="121"/>
        <v>1693.9157976387351</v>
      </c>
      <c r="AR250">
        <f t="shared" si="122"/>
        <v>1674.8782482316205</v>
      </c>
      <c r="AS250">
        <f t="shared" si="123"/>
        <v>2206.4792430958501</v>
      </c>
      <c r="AT250">
        <f t="shared" si="124"/>
        <v>2187.4416936887355</v>
      </c>
      <c r="AU250">
        <f t="shared" si="125"/>
        <v>2168.4041442816206</v>
      </c>
      <c r="BF250" t="str">
        <f t="shared" si="126"/>
        <v>MI  2020 5 N 4 16 160 Y Cobra_V5 73.33333333 2.181818182 53.33333333 66.71522759 4486.599055 1219.42745099585 1200.38990158874 1181.35235218162 1712.95334704585 1693.91579763874 1674.87824823162 2206.47924309585 2187.44169368874 2168.40414428162</v>
      </c>
    </row>
    <row r="251" spans="1:58" x14ac:dyDescent="0.35">
      <c r="A251" s="16" t="s">
        <v>24</v>
      </c>
      <c r="B251" s="16">
        <v>2020</v>
      </c>
      <c r="C251" s="16">
        <v>5</v>
      </c>
      <c r="D251" s="16" t="s">
        <v>16</v>
      </c>
      <c r="E251" s="16" t="s">
        <v>14</v>
      </c>
      <c r="F251" s="16">
        <v>5</v>
      </c>
      <c r="G251" s="16">
        <v>16</v>
      </c>
      <c r="H251" s="16">
        <v>160</v>
      </c>
      <c r="I251" s="16" t="s">
        <v>17</v>
      </c>
      <c r="J251" s="16" t="s">
        <v>28</v>
      </c>
      <c r="K251" s="16">
        <v>200</v>
      </c>
      <c r="L251" s="16">
        <f t="shared" si="96"/>
        <v>434.78260869565219</v>
      </c>
      <c r="M251" s="16">
        <f t="shared" si="97"/>
        <v>488.14229249011862</v>
      </c>
      <c r="N251" s="16" t="s">
        <v>14</v>
      </c>
      <c r="O251" s="16">
        <v>46.666666669999998</v>
      </c>
      <c r="P251" s="16">
        <v>2.2857142860000002</v>
      </c>
      <c r="Q251" s="16">
        <v>35.555555560000002</v>
      </c>
      <c r="R251" s="16">
        <v>72.264352489999993</v>
      </c>
      <c r="S251" s="16">
        <v>4859.7777050000004</v>
      </c>
      <c r="T251" s="16">
        <f t="shared" si="98"/>
        <v>70.86</v>
      </c>
      <c r="U251" s="16">
        <f t="shared" si="99"/>
        <v>175.02</v>
      </c>
      <c r="V251" s="16">
        <f t="shared" si="100"/>
        <v>82.608695652173921</v>
      </c>
      <c r="W251" s="16">
        <f t="shared" si="101"/>
        <v>119.56521739130436</v>
      </c>
      <c r="X251" s="16">
        <f t="shared" si="102"/>
        <v>156.52173913043478</v>
      </c>
      <c r="Y251" s="16">
        <f t="shared" si="103"/>
        <v>41.980237154150196</v>
      </c>
      <c r="Z251" s="16">
        <f t="shared" si="104"/>
        <v>61.017786561264828</v>
      </c>
      <c r="AA251" s="16">
        <f t="shared" si="105"/>
        <v>80.055335968379453</v>
      </c>
      <c r="AB251">
        <f t="shared" si="106"/>
        <v>17.875</v>
      </c>
      <c r="AC251">
        <f t="shared" si="107"/>
        <v>44.15</v>
      </c>
      <c r="AD251">
        <f t="shared" si="108"/>
        <v>261.1502371541502</v>
      </c>
      <c r="AE251">
        <f t="shared" si="109"/>
        <v>280.18778656126483</v>
      </c>
      <c r="AF251">
        <f t="shared" si="110"/>
        <v>299.22533596837945</v>
      </c>
      <c r="AG251">
        <f t="shared" si="111"/>
        <v>650.37917240999991</v>
      </c>
      <c r="AH251">
        <f t="shared" si="112"/>
        <v>867.17222987999992</v>
      </c>
      <c r="AI251">
        <f t="shared" si="113"/>
        <v>1083.9652873499999</v>
      </c>
      <c r="AJ251">
        <f t="shared" si="114"/>
        <v>1603.7266426500003</v>
      </c>
      <c r="AK251">
        <f t="shared" si="115"/>
        <v>2138.3021902</v>
      </c>
      <c r="AL251">
        <f t="shared" si="116"/>
        <v>2672.8777377500005</v>
      </c>
      <c r="AM251">
        <f t="shared" si="117"/>
        <v>1342.5764054958499</v>
      </c>
      <c r="AN251">
        <f t="shared" si="118"/>
        <v>1323.5388560887354</v>
      </c>
      <c r="AO251">
        <f t="shared" si="119"/>
        <v>1304.5013066816209</v>
      </c>
      <c r="AP251">
        <f t="shared" si="120"/>
        <v>1877.15195304585</v>
      </c>
      <c r="AQ251">
        <f t="shared" si="121"/>
        <v>1858.1144036387352</v>
      </c>
      <c r="AR251">
        <f t="shared" si="122"/>
        <v>1839.0768542316205</v>
      </c>
      <c r="AS251">
        <f t="shared" si="123"/>
        <v>2411.7275005958504</v>
      </c>
      <c r="AT251">
        <f t="shared" si="124"/>
        <v>2392.6899511887359</v>
      </c>
      <c r="AU251">
        <f t="shared" si="125"/>
        <v>2373.6524017816209</v>
      </c>
      <c r="BF251" t="str">
        <f t="shared" si="126"/>
        <v>MI  2020 5 N 5 16 160 Y Cobra_V5 46.66666667 2.285714286 35.55555556 72.26435249 4859.777705 1342.57640549585 1323.53885608874 1304.50130668162 1877.15195304585 1858.11440363874 1839.07685423162 2411.72750059585 2392.68995118874 2373.65240178162</v>
      </c>
    </row>
    <row r="252" spans="1:58" x14ac:dyDescent="0.35">
      <c r="A252" s="16" t="s">
        <v>24</v>
      </c>
      <c r="B252" s="16">
        <v>2020</v>
      </c>
      <c r="C252" s="16">
        <v>5</v>
      </c>
      <c r="D252" s="16" t="s">
        <v>16</v>
      </c>
      <c r="E252" s="16" t="s">
        <v>14</v>
      </c>
      <c r="F252" s="16">
        <v>1</v>
      </c>
      <c r="G252" s="16">
        <v>10</v>
      </c>
      <c r="H252" s="16">
        <v>100</v>
      </c>
      <c r="I252" s="16" t="s">
        <v>17</v>
      </c>
      <c r="J252" s="16" t="s">
        <v>29</v>
      </c>
      <c r="K252" s="16">
        <v>200</v>
      </c>
      <c r="L252" s="16">
        <f t="shared" si="96"/>
        <v>434.78260869565219</v>
      </c>
      <c r="M252" s="16">
        <f t="shared" si="97"/>
        <v>488.14229249011862</v>
      </c>
      <c r="N252" s="16" t="s">
        <v>14</v>
      </c>
      <c r="O252" s="16">
        <v>6.6666666670000003</v>
      </c>
      <c r="P252" s="16">
        <v>2</v>
      </c>
      <c r="Q252" s="16">
        <v>4.4444444440000002</v>
      </c>
      <c r="R252" s="16">
        <v>60.21411655</v>
      </c>
      <c r="S252" s="16">
        <v>4049.3993380000002</v>
      </c>
      <c r="T252" s="16">
        <f t="shared" si="98"/>
        <v>44.29</v>
      </c>
      <c r="U252" s="16">
        <f t="shared" si="99"/>
        <v>109.39</v>
      </c>
      <c r="V252" s="16">
        <f t="shared" si="100"/>
        <v>82.608695652173921</v>
      </c>
      <c r="W252" s="16">
        <f t="shared" si="101"/>
        <v>119.56521739130436</v>
      </c>
      <c r="X252" s="16">
        <f t="shared" si="102"/>
        <v>156.52173913043478</v>
      </c>
      <c r="Y252" s="16">
        <f t="shared" si="103"/>
        <v>41.980237154150196</v>
      </c>
      <c r="Z252" s="16">
        <f t="shared" si="104"/>
        <v>61.017786561264828</v>
      </c>
      <c r="AA252" s="16">
        <f t="shared" si="105"/>
        <v>80.055335968379453</v>
      </c>
      <c r="AB252">
        <f t="shared" si="106"/>
        <v>50.845999999999997</v>
      </c>
      <c r="AC252">
        <f t="shared" si="107"/>
        <v>125.59</v>
      </c>
      <c r="AD252">
        <f t="shared" si="108"/>
        <v>276.96023715415021</v>
      </c>
      <c r="AE252">
        <f t="shared" si="109"/>
        <v>295.99778656126483</v>
      </c>
      <c r="AF252">
        <f t="shared" si="110"/>
        <v>315.03533596837946</v>
      </c>
      <c r="AG252">
        <f t="shared" si="111"/>
        <v>541.92704894999997</v>
      </c>
      <c r="AH252">
        <f t="shared" si="112"/>
        <v>722.5693986</v>
      </c>
      <c r="AI252">
        <f t="shared" si="113"/>
        <v>903.21174825000003</v>
      </c>
      <c r="AJ252">
        <f t="shared" si="114"/>
        <v>1336.3017815400001</v>
      </c>
      <c r="AK252">
        <f t="shared" si="115"/>
        <v>1781.73570872</v>
      </c>
      <c r="AL252">
        <f t="shared" si="116"/>
        <v>2227.1696359000002</v>
      </c>
      <c r="AM252">
        <f t="shared" si="117"/>
        <v>1059.3415443858498</v>
      </c>
      <c r="AN252">
        <f t="shared" si="118"/>
        <v>1040.3039949787353</v>
      </c>
      <c r="AO252">
        <f t="shared" si="119"/>
        <v>1021.2664455716206</v>
      </c>
      <c r="AP252">
        <f t="shared" si="120"/>
        <v>1504.7754715658498</v>
      </c>
      <c r="AQ252">
        <f t="shared" si="121"/>
        <v>1485.7379221587353</v>
      </c>
      <c r="AR252">
        <f t="shared" si="122"/>
        <v>1466.7003727516205</v>
      </c>
      <c r="AS252">
        <f t="shared" si="123"/>
        <v>1950.20939874585</v>
      </c>
      <c r="AT252">
        <f t="shared" si="124"/>
        <v>1931.1718493387355</v>
      </c>
      <c r="AU252">
        <f t="shared" si="125"/>
        <v>1912.1342999316207</v>
      </c>
      <c r="BF252" t="str">
        <f t="shared" si="126"/>
        <v>MI  2020 5 N 1 10 100 Y Endura_R3 6.666666667 2 4.444444444 60.21411655 4049.399338 1059.34154438585 1040.30399497874 1021.26644557162 1504.77547156585 1485.73792215874 1466.70037275162 1950.20939874585 1931.17184933874 1912.13429993162</v>
      </c>
    </row>
    <row r="253" spans="1:58" x14ac:dyDescent="0.35">
      <c r="A253" s="16" t="s">
        <v>24</v>
      </c>
      <c r="B253" s="16">
        <v>2020</v>
      </c>
      <c r="C253" s="16">
        <v>5</v>
      </c>
      <c r="D253" s="16" t="s">
        <v>16</v>
      </c>
      <c r="E253" s="16" t="s">
        <v>14</v>
      </c>
      <c r="F253" s="16">
        <v>2</v>
      </c>
      <c r="G253" s="16">
        <v>10</v>
      </c>
      <c r="H253" s="16">
        <v>100</v>
      </c>
      <c r="I253" s="16" t="s">
        <v>17</v>
      </c>
      <c r="J253" s="16" t="s">
        <v>29</v>
      </c>
      <c r="K253" s="16">
        <v>200</v>
      </c>
      <c r="L253" s="16">
        <f t="shared" si="96"/>
        <v>434.78260869565219</v>
      </c>
      <c r="M253" s="16">
        <f t="shared" si="97"/>
        <v>488.14229249011862</v>
      </c>
      <c r="N253" s="16" t="s">
        <v>14</v>
      </c>
      <c r="O253" s="16">
        <v>60</v>
      </c>
      <c r="P253" s="16">
        <v>2.5</v>
      </c>
      <c r="Q253" s="16">
        <v>50</v>
      </c>
      <c r="R253" s="16">
        <v>56.406342100000003</v>
      </c>
      <c r="S253" s="16">
        <v>3793.3265059999999</v>
      </c>
      <c r="T253" s="16">
        <f t="shared" si="98"/>
        <v>44.29</v>
      </c>
      <c r="U253" s="16">
        <f t="shared" si="99"/>
        <v>109.39</v>
      </c>
      <c r="V253" s="16">
        <f t="shared" si="100"/>
        <v>82.608695652173921</v>
      </c>
      <c r="W253" s="16">
        <f t="shared" si="101"/>
        <v>119.56521739130436</v>
      </c>
      <c r="X253" s="16">
        <f t="shared" si="102"/>
        <v>156.52173913043478</v>
      </c>
      <c r="Y253" s="16">
        <f t="shared" si="103"/>
        <v>41.980237154150196</v>
      </c>
      <c r="Z253" s="16">
        <f t="shared" si="104"/>
        <v>61.017786561264828</v>
      </c>
      <c r="AA253" s="16">
        <f t="shared" si="105"/>
        <v>80.055335968379453</v>
      </c>
      <c r="AB253">
        <f t="shared" si="106"/>
        <v>50.845999999999997</v>
      </c>
      <c r="AC253">
        <f t="shared" si="107"/>
        <v>125.59</v>
      </c>
      <c r="AD253">
        <f t="shared" si="108"/>
        <v>276.96023715415021</v>
      </c>
      <c r="AE253">
        <f t="shared" si="109"/>
        <v>295.99778656126483</v>
      </c>
      <c r="AF253">
        <f t="shared" si="110"/>
        <v>315.03533596837946</v>
      </c>
      <c r="AG253">
        <f t="shared" si="111"/>
        <v>507.65707890000004</v>
      </c>
      <c r="AH253">
        <f t="shared" si="112"/>
        <v>676.87610519999998</v>
      </c>
      <c r="AI253">
        <f t="shared" si="113"/>
        <v>846.09513150000009</v>
      </c>
      <c r="AJ253">
        <f t="shared" si="114"/>
        <v>1251.7977469800001</v>
      </c>
      <c r="AK253">
        <f t="shared" si="115"/>
        <v>1669.0636626399998</v>
      </c>
      <c r="AL253">
        <f t="shared" si="116"/>
        <v>2086.3295783000003</v>
      </c>
      <c r="AM253">
        <f t="shared" si="117"/>
        <v>974.83750982584979</v>
      </c>
      <c r="AN253">
        <f t="shared" si="118"/>
        <v>955.79996041873528</v>
      </c>
      <c r="AO253">
        <f t="shared" si="119"/>
        <v>936.76241101162054</v>
      </c>
      <c r="AP253">
        <f t="shared" si="120"/>
        <v>1392.1034254858496</v>
      </c>
      <c r="AQ253">
        <f t="shared" si="121"/>
        <v>1373.0658760787351</v>
      </c>
      <c r="AR253">
        <f t="shared" si="122"/>
        <v>1354.0283266716203</v>
      </c>
      <c r="AS253">
        <f t="shared" si="123"/>
        <v>1809.3693411458501</v>
      </c>
      <c r="AT253">
        <f t="shared" si="124"/>
        <v>1790.3317917387355</v>
      </c>
      <c r="AU253">
        <f t="shared" si="125"/>
        <v>1771.2942423316208</v>
      </c>
      <c r="BF253" t="str">
        <f t="shared" si="126"/>
        <v>MI  2020 5 N 2 10 100 Y Endura_R3 60 2.5 50 56.4063421 3793.326506 974.83750982585 955.799960418735 936.762411011621 1392.10342548585 1373.06587607874 1354.02832667162 1809.36934114585 1790.33179173874 1771.29424233162</v>
      </c>
    </row>
    <row r="254" spans="1:58" x14ac:dyDescent="0.35">
      <c r="A254" s="16" t="s">
        <v>24</v>
      </c>
      <c r="B254" s="16">
        <v>2020</v>
      </c>
      <c r="C254" s="16">
        <v>5</v>
      </c>
      <c r="D254" s="16" t="s">
        <v>16</v>
      </c>
      <c r="E254" s="16" t="s">
        <v>14</v>
      </c>
      <c r="F254" s="16">
        <v>3</v>
      </c>
      <c r="G254" s="16">
        <v>10</v>
      </c>
      <c r="H254" s="16">
        <v>100</v>
      </c>
      <c r="I254" s="16" t="s">
        <v>17</v>
      </c>
      <c r="J254" s="16" t="s">
        <v>29</v>
      </c>
      <c r="K254" s="16">
        <v>200</v>
      </c>
      <c r="L254" s="16">
        <f t="shared" si="96"/>
        <v>434.78260869565219</v>
      </c>
      <c r="M254" s="16">
        <f t="shared" si="97"/>
        <v>488.14229249011862</v>
      </c>
      <c r="N254" s="16" t="s">
        <v>14</v>
      </c>
      <c r="O254" s="16">
        <v>56.666666669999998</v>
      </c>
      <c r="P254" s="16">
        <v>1.7647058819999999</v>
      </c>
      <c r="Q254" s="16">
        <v>33.333333330000002</v>
      </c>
      <c r="R254" s="16">
        <v>58.651797850000001</v>
      </c>
      <c r="S254" s="16">
        <v>3944.3334049999999</v>
      </c>
      <c r="T254" s="16">
        <f t="shared" si="98"/>
        <v>44.29</v>
      </c>
      <c r="U254" s="16">
        <f t="shared" si="99"/>
        <v>109.39</v>
      </c>
      <c r="V254" s="16">
        <f t="shared" si="100"/>
        <v>82.608695652173921</v>
      </c>
      <c r="W254" s="16">
        <f t="shared" si="101"/>
        <v>119.56521739130436</v>
      </c>
      <c r="X254" s="16">
        <f t="shared" si="102"/>
        <v>156.52173913043478</v>
      </c>
      <c r="Y254" s="16">
        <f t="shared" si="103"/>
        <v>41.980237154150196</v>
      </c>
      <c r="Z254" s="16">
        <f t="shared" si="104"/>
        <v>61.017786561264828</v>
      </c>
      <c r="AA254" s="16">
        <f t="shared" si="105"/>
        <v>80.055335968379453</v>
      </c>
      <c r="AB254">
        <f t="shared" si="106"/>
        <v>50.845999999999997</v>
      </c>
      <c r="AC254">
        <f t="shared" si="107"/>
        <v>125.59</v>
      </c>
      <c r="AD254">
        <f t="shared" si="108"/>
        <v>276.96023715415021</v>
      </c>
      <c r="AE254">
        <f t="shared" si="109"/>
        <v>295.99778656126483</v>
      </c>
      <c r="AF254">
        <f t="shared" si="110"/>
        <v>315.03533596837946</v>
      </c>
      <c r="AG254">
        <f t="shared" si="111"/>
        <v>527.86618065000005</v>
      </c>
      <c r="AH254">
        <f t="shared" si="112"/>
        <v>703.82157419999999</v>
      </c>
      <c r="AI254">
        <f t="shared" si="113"/>
        <v>879.77696775000004</v>
      </c>
      <c r="AJ254">
        <f t="shared" si="114"/>
        <v>1301.6300236500001</v>
      </c>
      <c r="AK254">
        <f t="shared" si="115"/>
        <v>1735.5066981999998</v>
      </c>
      <c r="AL254">
        <f t="shared" si="116"/>
        <v>2169.38337275</v>
      </c>
      <c r="AM254">
        <f t="shared" si="117"/>
        <v>1024.6697864958498</v>
      </c>
      <c r="AN254">
        <f t="shared" si="118"/>
        <v>1005.6322370887353</v>
      </c>
      <c r="AO254">
        <f t="shared" si="119"/>
        <v>986.5946876816206</v>
      </c>
      <c r="AP254">
        <f t="shared" si="120"/>
        <v>1458.5464610458496</v>
      </c>
      <c r="AQ254">
        <f t="shared" si="121"/>
        <v>1439.5089116387351</v>
      </c>
      <c r="AR254">
        <f t="shared" si="122"/>
        <v>1420.4713622316203</v>
      </c>
      <c r="AS254">
        <f t="shared" si="123"/>
        <v>1892.4231355958498</v>
      </c>
      <c r="AT254">
        <f t="shared" si="124"/>
        <v>1873.3855861887353</v>
      </c>
      <c r="AU254">
        <f t="shared" si="125"/>
        <v>1854.3480367816205</v>
      </c>
      <c r="BF254" t="str">
        <f t="shared" si="126"/>
        <v>MI  2020 5 N 3 10 100 Y Endura_R3 56.66666667 1.764705882 33.33333333 58.65179785 3944.333405 1024.66978649585 1005.63223708874 986.594687681621 1458.54646104585 1439.50891163874 1420.47136223162 1892.42313559585 1873.38558618874 1854.34803678162</v>
      </c>
    </row>
    <row r="255" spans="1:58" x14ac:dyDescent="0.35">
      <c r="A255" s="16" t="s">
        <v>24</v>
      </c>
      <c r="B255" s="16">
        <v>2020</v>
      </c>
      <c r="C255" s="16">
        <v>5</v>
      </c>
      <c r="D255" s="16" t="s">
        <v>16</v>
      </c>
      <c r="E255" s="16" t="s">
        <v>14</v>
      </c>
      <c r="F255" s="16">
        <v>4</v>
      </c>
      <c r="G255" s="16">
        <v>10</v>
      </c>
      <c r="H255" s="16">
        <v>100</v>
      </c>
      <c r="I255" s="16" t="s">
        <v>17</v>
      </c>
      <c r="J255" s="16" t="s">
        <v>29</v>
      </c>
      <c r="K255" s="16">
        <v>200</v>
      </c>
      <c r="L255" s="16">
        <f t="shared" si="96"/>
        <v>434.78260869565219</v>
      </c>
      <c r="M255" s="16">
        <f t="shared" si="97"/>
        <v>488.14229249011862</v>
      </c>
      <c r="N255" s="16" t="s">
        <v>14</v>
      </c>
      <c r="O255" s="16">
        <v>80</v>
      </c>
      <c r="P255" s="16">
        <v>1.9166666670000001</v>
      </c>
      <c r="Q255" s="16">
        <v>51.111111110000003</v>
      </c>
      <c r="R255" s="16">
        <v>65.137997619999993</v>
      </c>
      <c r="S255" s="16">
        <v>4380.5303400000003</v>
      </c>
      <c r="T255" s="16">
        <f t="shared" si="98"/>
        <v>44.29</v>
      </c>
      <c r="U255" s="16">
        <f t="shared" si="99"/>
        <v>109.39</v>
      </c>
      <c r="V255" s="16">
        <f t="shared" si="100"/>
        <v>82.608695652173921</v>
      </c>
      <c r="W255" s="16">
        <f t="shared" si="101"/>
        <v>119.56521739130436</v>
      </c>
      <c r="X255" s="16">
        <f t="shared" si="102"/>
        <v>156.52173913043478</v>
      </c>
      <c r="Y255" s="16">
        <f t="shared" si="103"/>
        <v>41.980237154150196</v>
      </c>
      <c r="Z255" s="16">
        <f t="shared" si="104"/>
        <v>61.017786561264828</v>
      </c>
      <c r="AA255" s="16">
        <f t="shared" si="105"/>
        <v>80.055335968379453</v>
      </c>
      <c r="AB255">
        <f t="shared" si="106"/>
        <v>50.845999999999997</v>
      </c>
      <c r="AC255">
        <f t="shared" si="107"/>
        <v>125.59</v>
      </c>
      <c r="AD255">
        <f t="shared" si="108"/>
        <v>276.96023715415021</v>
      </c>
      <c r="AE255">
        <f t="shared" si="109"/>
        <v>295.99778656126483</v>
      </c>
      <c r="AF255">
        <f t="shared" si="110"/>
        <v>315.03533596837946</v>
      </c>
      <c r="AG255">
        <f t="shared" si="111"/>
        <v>586.24197857999991</v>
      </c>
      <c r="AH255">
        <f t="shared" si="112"/>
        <v>781.65597143999992</v>
      </c>
      <c r="AI255">
        <f t="shared" si="113"/>
        <v>977.06996429999992</v>
      </c>
      <c r="AJ255">
        <f t="shared" si="114"/>
        <v>1445.5750122000002</v>
      </c>
      <c r="AK255">
        <f t="shared" si="115"/>
        <v>1927.4333496000002</v>
      </c>
      <c r="AL255">
        <f t="shared" si="116"/>
        <v>2409.2916870000004</v>
      </c>
      <c r="AM255">
        <f t="shared" si="117"/>
        <v>1168.6147750458499</v>
      </c>
      <c r="AN255">
        <f t="shared" si="118"/>
        <v>1149.5772256387354</v>
      </c>
      <c r="AO255">
        <f t="shared" si="119"/>
        <v>1130.5396762316207</v>
      </c>
      <c r="AP255">
        <f t="shared" si="120"/>
        <v>1650.4731124458499</v>
      </c>
      <c r="AQ255">
        <f t="shared" si="121"/>
        <v>1631.4355630387354</v>
      </c>
      <c r="AR255">
        <f t="shared" si="122"/>
        <v>1612.3980136316206</v>
      </c>
      <c r="AS255">
        <f t="shared" si="123"/>
        <v>2132.3314498458503</v>
      </c>
      <c r="AT255">
        <f t="shared" si="124"/>
        <v>2113.2939004387354</v>
      </c>
      <c r="AU255">
        <f t="shared" si="125"/>
        <v>2094.2563510316209</v>
      </c>
      <c r="BF255" t="str">
        <f t="shared" si="126"/>
        <v>MI  2020 5 N 4 10 100 Y Endura_R3 80 1.916666667 51.11111111 65.13799762 4380.53034 1168.61477504585 1149.57722563874 1130.53967623162 1650.47311244585 1631.43556303874 1612.39801363162 2132.33144984585 2113.29390043874 2094.25635103162</v>
      </c>
    </row>
    <row r="256" spans="1:58" x14ac:dyDescent="0.35">
      <c r="A256" s="16" t="s">
        <v>24</v>
      </c>
      <c r="B256" s="16">
        <v>2020</v>
      </c>
      <c r="C256" s="16">
        <v>5</v>
      </c>
      <c r="D256" s="16" t="s">
        <v>16</v>
      </c>
      <c r="E256" s="16" t="s">
        <v>14</v>
      </c>
      <c r="F256" s="16">
        <v>5</v>
      </c>
      <c r="G256" s="16">
        <v>10</v>
      </c>
      <c r="H256" s="16">
        <v>100</v>
      </c>
      <c r="I256" s="16" t="s">
        <v>17</v>
      </c>
      <c r="J256" s="16" t="s">
        <v>29</v>
      </c>
      <c r="K256" s="16">
        <v>200</v>
      </c>
      <c r="L256" s="16">
        <f t="shared" si="96"/>
        <v>434.78260869565219</v>
      </c>
      <c r="M256" s="16">
        <f t="shared" si="97"/>
        <v>488.14229249011862</v>
      </c>
      <c r="N256" s="16" t="s">
        <v>14</v>
      </c>
      <c r="O256" s="16">
        <v>46.666666669999998</v>
      </c>
      <c r="P256" s="16">
        <v>1.7857142859999999</v>
      </c>
      <c r="Q256" s="16">
        <v>27.777777780000001</v>
      </c>
      <c r="R256" s="16">
        <v>68.467641380000003</v>
      </c>
      <c r="S256" s="16">
        <v>4604.448883</v>
      </c>
      <c r="T256" s="16">
        <f t="shared" si="98"/>
        <v>44.29</v>
      </c>
      <c r="U256" s="16">
        <f t="shared" si="99"/>
        <v>109.39</v>
      </c>
      <c r="V256" s="16">
        <f t="shared" si="100"/>
        <v>82.608695652173921</v>
      </c>
      <c r="W256" s="16">
        <f t="shared" si="101"/>
        <v>119.56521739130436</v>
      </c>
      <c r="X256" s="16">
        <f t="shared" si="102"/>
        <v>156.52173913043478</v>
      </c>
      <c r="Y256" s="16">
        <f t="shared" si="103"/>
        <v>41.980237154150196</v>
      </c>
      <c r="Z256" s="16">
        <f t="shared" si="104"/>
        <v>61.017786561264828</v>
      </c>
      <c r="AA256" s="16">
        <f t="shared" si="105"/>
        <v>80.055335968379453</v>
      </c>
      <c r="AB256">
        <f t="shared" si="106"/>
        <v>50.845999999999997</v>
      </c>
      <c r="AC256">
        <f t="shared" si="107"/>
        <v>125.59</v>
      </c>
      <c r="AD256">
        <f t="shared" si="108"/>
        <v>276.96023715415021</v>
      </c>
      <c r="AE256">
        <f t="shared" si="109"/>
        <v>295.99778656126483</v>
      </c>
      <c r="AF256">
        <f t="shared" si="110"/>
        <v>315.03533596837946</v>
      </c>
      <c r="AG256">
        <f t="shared" si="111"/>
        <v>616.20877242000006</v>
      </c>
      <c r="AH256">
        <f t="shared" si="112"/>
        <v>821.61169656000004</v>
      </c>
      <c r="AI256">
        <f t="shared" si="113"/>
        <v>1027.0146207</v>
      </c>
      <c r="AJ256">
        <f t="shared" si="114"/>
        <v>1519.4681313900001</v>
      </c>
      <c r="AK256">
        <f t="shared" si="115"/>
        <v>2025.9575085199999</v>
      </c>
      <c r="AL256">
        <f t="shared" si="116"/>
        <v>2532.4468856500002</v>
      </c>
      <c r="AM256">
        <f t="shared" si="117"/>
        <v>1242.5078942358498</v>
      </c>
      <c r="AN256">
        <f t="shared" si="118"/>
        <v>1223.4703448287353</v>
      </c>
      <c r="AO256">
        <f t="shared" si="119"/>
        <v>1204.4327954216205</v>
      </c>
      <c r="AP256">
        <f t="shared" si="120"/>
        <v>1748.9972713658497</v>
      </c>
      <c r="AQ256">
        <f t="shared" si="121"/>
        <v>1729.9597219587351</v>
      </c>
      <c r="AR256">
        <f t="shared" si="122"/>
        <v>1710.9221725516204</v>
      </c>
      <c r="AS256">
        <f t="shared" si="123"/>
        <v>2255.4866484958502</v>
      </c>
      <c r="AT256">
        <f t="shared" si="124"/>
        <v>2236.4490990887352</v>
      </c>
      <c r="AU256">
        <f t="shared" si="125"/>
        <v>2217.4115496816207</v>
      </c>
      <c r="BF256" t="str">
        <f t="shared" si="126"/>
        <v>MI  2020 5 N 5 10 100 Y Endura_R3 46.66666667 1.785714286 27.77777778 68.46764138 4604.448883 1242.50789423585 1223.47034482874 1204.43279542162 1748.99727136585 1729.95972195874 1710.92217255162 2255.48664849585 2236.44909908874 2217.41154968162</v>
      </c>
    </row>
    <row r="257" spans="1:58" x14ac:dyDescent="0.35">
      <c r="A257" s="16" t="s">
        <v>24</v>
      </c>
      <c r="B257" s="16">
        <v>2020</v>
      </c>
      <c r="C257" s="16">
        <v>5</v>
      </c>
      <c r="D257" s="16" t="s">
        <v>16</v>
      </c>
      <c r="E257" s="16" t="s">
        <v>14</v>
      </c>
      <c r="F257" s="16">
        <v>1</v>
      </c>
      <c r="G257" s="16">
        <v>14</v>
      </c>
      <c r="H257" s="16">
        <v>160</v>
      </c>
      <c r="I257" s="16" t="s">
        <v>17</v>
      </c>
      <c r="J257" s="16" t="s">
        <v>29</v>
      </c>
      <c r="K257" s="16">
        <v>200</v>
      </c>
      <c r="L257" s="16">
        <f t="shared" si="96"/>
        <v>434.78260869565219</v>
      </c>
      <c r="M257" s="16">
        <f t="shared" si="97"/>
        <v>488.14229249011862</v>
      </c>
      <c r="N257" s="16" t="s">
        <v>14</v>
      </c>
      <c r="O257" s="16">
        <v>30</v>
      </c>
      <c r="P257" s="16">
        <v>2.4444444440000002</v>
      </c>
      <c r="Q257" s="16">
        <v>24.444444440000002</v>
      </c>
      <c r="R257" s="16">
        <v>78.322294310000004</v>
      </c>
      <c r="S257" s="16">
        <v>5267.1742919999997</v>
      </c>
      <c r="T257" s="16">
        <f t="shared" si="98"/>
        <v>70.86</v>
      </c>
      <c r="U257" s="16">
        <f t="shared" si="99"/>
        <v>175.02</v>
      </c>
      <c r="V257" s="16">
        <f t="shared" si="100"/>
        <v>82.608695652173921</v>
      </c>
      <c r="W257" s="16">
        <f t="shared" si="101"/>
        <v>119.56521739130436</v>
      </c>
      <c r="X257" s="16">
        <f t="shared" si="102"/>
        <v>156.52173913043478</v>
      </c>
      <c r="Y257" s="16">
        <f t="shared" si="103"/>
        <v>41.980237154150196</v>
      </c>
      <c r="Z257" s="16">
        <f t="shared" si="104"/>
        <v>61.017786561264828</v>
      </c>
      <c r="AA257" s="16">
        <f t="shared" si="105"/>
        <v>80.055335968379453</v>
      </c>
      <c r="AB257">
        <f t="shared" si="106"/>
        <v>50.845999999999997</v>
      </c>
      <c r="AC257">
        <f t="shared" si="107"/>
        <v>125.59</v>
      </c>
      <c r="AD257">
        <f t="shared" si="108"/>
        <v>342.5902371541502</v>
      </c>
      <c r="AE257">
        <f t="shared" si="109"/>
        <v>361.62778656126488</v>
      </c>
      <c r="AF257">
        <f t="shared" si="110"/>
        <v>380.66533596837951</v>
      </c>
      <c r="AG257">
        <f t="shared" si="111"/>
        <v>704.90064878999999</v>
      </c>
      <c r="AH257">
        <f t="shared" si="112"/>
        <v>939.86753171999999</v>
      </c>
      <c r="AI257">
        <f t="shared" si="113"/>
        <v>1174.8344146500001</v>
      </c>
      <c r="AJ257">
        <f t="shared" si="114"/>
        <v>1738.16751636</v>
      </c>
      <c r="AK257">
        <f t="shared" si="115"/>
        <v>2317.55668848</v>
      </c>
      <c r="AL257">
        <f t="shared" si="116"/>
        <v>2896.9458606000003</v>
      </c>
      <c r="AM257">
        <f t="shared" si="117"/>
        <v>1395.5772792058499</v>
      </c>
      <c r="AN257">
        <f t="shared" si="118"/>
        <v>1376.5397297987352</v>
      </c>
      <c r="AO257">
        <f t="shared" si="119"/>
        <v>1357.5021803916206</v>
      </c>
      <c r="AP257">
        <f t="shared" si="120"/>
        <v>1974.9664513258499</v>
      </c>
      <c r="AQ257">
        <f t="shared" si="121"/>
        <v>1955.9289019187352</v>
      </c>
      <c r="AR257">
        <f t="shared" si="122"/>
        <v>1936.8913525116204</v>
      </c>
      <c r="AS257">
        <f t="shared" si="123"/>
        <v>2554.3556234458501</v>
      </c>
      <c r="AT257">
        <f t="shared" si="124"/>
        <v>2535.3180740387352</v>
      </c>
      <c r="AU257">
        <f t="shared" si="125"/>
        <v>2516.2805246316207</v>
      </c>
      <c r="BF257" t="str">
        <f t="shared" si="126"/>
        <v>MI  2020 5 N 1 14 160 Y Endura_R3 30 2.444444444 24.44444444 78.32229431 5267.174292 1395.57727920585 1376.53972979874 1357.50218039162 1974.96645132585 1955.92890191874 1936.89135251162 2554.35562344585 2535.31807403874 2516.28052463162</v>
      </c>
    </row>
    <row r="258" spans="1:58" x14ac:dyDescent="0.35">
      <c r="A258" s="16" t="s">
        <v>24</v>
      </c>
      <c r="B258" s="16">
        <v>2020</v>
      </c>
      <c r="C258" s="16">
        <v>5</v>
      </c>
      <c r="D258" s="16" t="s">
        <v>16</v>
      </c>
      <c r="E258" s="16" t="s">
        <v>14</v>
      </c>
      <c r="F258" s="16">
        <v>2</v>
      </c>
      <c r="G258" s="16">
        <v>14</v>
      </c>
      <c r="H258" s="16">
        <v>160</v>
      </c>
      <c r="I258" s="16" t="s">
        <v>17</v>
      </c>
      <c r="J258" s="16" t="s">
        <v>29</v>
      </c>
      <c r="K258" s="16">
        <v>200</v>
      </c>
      <c r="L258" s="16">
        <f t="shared" ref="L258:L281" si="127">IF(I258="Y",(K258*100)/46,".")</f>
        <v>434.78260869565219</v>
      </c>
      <c r="M258" s="16">
        <f t="shared" ref="M258:M281" si="128">IF(I258="Y",(L258/2.2)*2.47,".")</f>
        <v>488.14229249011862</v>
      </c>
      <c r="N258" s="16" t="s">
        <v>14</v>
      </c>
      <c r="O258" s="16">
        <v>73.333333330000002</v>
      </c>
      <c r="P258" s="16">
        <v>2.3181818179999998</v>
      </c>
      <c r="Q258" s="16">
        <v>56.666666669999998</v>
      </c>
      <c r="R258" s="16">
        <v>55.373257520000003</v>
      </c>
      <c r="S258" s="16">
        <v>3723.851568</v>
      </c>
      <c r="T258" s="16">
        <f t="shared" ref="T258:T281" si="129">IF(H258=100,44.29,70.86)</f>
        <v>70.86</v>
      </c>
      <c r="U258" s="16">
        <f t="shared" ref="U258:U281" si="130">IF(H258=100,109.39,175.02)</f>
        <v>175.02</v>
      </c>
      <c r="V258" s="16">
        <f t="shared" ref="V258:V281" si="131">IF($I258="Y",$L258*0.19,0)</f>
        <v>82.608695652173921</v>
      </c>
      <c r="W258" s="16">
        <f t="shared" ref="W258:W281" si="132">IF($I258="Y",$L258*0.275,0)</f>
        <v>119.56521739130436</v>
      </c>
      <c r="X258" s="16">
        <f t="shared" ref="X258:X281" si="133">IF($I258="Y",$L258*0.36,0)</f>
        <v>156.52173913043478</v>
      </c>
      <c r="Y258" s="16">
        <f t="shared" ref="Y258:Y281" si="134">IF(I258="Y",M258*0.086,0)</f>
        <v>41.980237154150196</v>
      </c>
      <c r="Z258" s="16">
        <f t="shared" ref="Z258:Z281" si="135">IF(I258="Y",M258*0.125,0)</f>
        <v>61.017786561264828</v>
      </c>
      <c r="AA258" s="16">
        <f t="shared" ref="AA258:AA281" si="136">IF(I258="Y",M258*0.164,0)</f>
        <v>80.055335968379453</v>
      </c>
      <c r="AB258">
        <f t="shared" ref="AB258:AB281" si="137">IF(J258="Endura_R3",50.846,IF(J258="Cobra_V5",17.875,IF((AND(J258="Endura_Sporecaster",N258="Y")),50.846,0)))</f>
        <v>50.845999999999997</v>
      </c>
      <c r="AC258">
        <f t="shared" ref="AC258:AC281" si="138">IF(J258="Endura_R3",125.59,IF(J258="Cobra_V5",44.15,IF((AND(J258="Endura_Sporecaster",N258="Y")),125.59,0)))</f>
        <v>125.59</v>
      </c>
      <c r="AD258">
        <f t="shared" ref="AD258:AD281" si="139">SUM(U258,Y258,AC258)</f>
        <v>342.5902371541502</v>
      </c>
      <c r="AE258">
        <f t="shared" ref="AE258:AE281" si="140">SUM(U258,Z258,AC258)</f>
        <v>361.62778656126488</v>
      </c>
      <c r="AF258">
        <f t="shared" ref="AF258:AF281" si="141">SUM(U258,AA258,AC258)</f>
        <v>380.66533596837951</v>
      </c>
      <c r="AG258">
        <f t="shared" ref="AG258:AG271" si="142">$R258*9</f>
        <v>498.35931768</v>
      </c>
      <c r="AH258">
        <f t="shared" ref="AH258:AH271" si="143">$R258*12</f>
        <v>664.47909024</v>
      </c>
      <c r="AI258">
        <f t="shared" ref="AI258:AI271" si="144">$R258*15</f>
        <v>830.59886280000001</v>
      </c>
      <c r="AJ258">
        <f t="shared" ref="AJ258:AJ271" si="145">$S258*0.33</f>
        <v>1228.8710174400001</v>
      </c>
      <c r="AK258">
        <f t="shared" ref="AK258:AK271" si="146">$S258*0.44</f>
        <v>1638.4946899199999</v>
      </c>
      <c r="AL258">
        <f t="shared" ref="AL258:AL271" si="147">$S258*0.55</f>
        <v>2048.1183624</v>
      </c>
      <c r="AM258">
        <f t="shared" ref="AM258:AM271" si="148">$AJ258-AD258</f>
        <v>886.28078028584991</v>
      </c>
      <c r="AN258">
        <f t="shared" ref="AN258:AN271" si="149">$AJ258-AE258</f>
        <v>867.24323087873518</v>
      </c>
      <c r="AO258">
        <f t="shared" ref="AO258:AO271" si="150">$AJ258-AF258</f>
        <v>848.20568147162055</v>
      </c>
      <c r="AP258">
        <f t="shared" ref="AP258:AP271" si="151">$AK258-AD258</f>
        <v>1295.9044527658498</v>
      </c>
      <c r="AQ258">
        <f t="shared" ref="AQ258:AQ271" si="152">$AK258-AE258</f>
        <v>1276.866903358735</v>
      </c>
      <c r="AR258">
        <f t="shared" ref="AR258:AR271" si="153">$AK258-AF258</f>
        <v>1257.8293539516203</v>
      </c>
      <c r="AS258">
        <f t="shared" ref="AS258:AS271" si="154">$AL258-AD258</f>
        <v>1705.5281252458499</v>
      </c>
      <c r="AT258">
        <f t="shared" ref="AT258:AT271" si="155">$AL258-AE258</f>
        <v>1686.4905758387351</v>
      </c>
      <c r="AU258">
        <f t="shared" ref="AU258:AU271" si="156">$AL258-AF258</f>
        <v>1667.4530264316204</v>
      </c>
      <c r="BF258" t="str">
        <f t="shared" si="126"/>
        <v>MI  2020 5 N 2 14 160 Y Endura_R3 73.33333333 2.318181818 56.66666667 55.37325752 3723.851568 886.28078028585 867.243230878735 848.205681471621 1295.90445276585 1276.86690335874 1257.82935395162 1705.52812524585 1686.49057583874 1667.45302643162</v>
      </c>
    </row>
    <row r="259" spans="1:58" x14ac:dyDescent="0.35">
      <c r="A259" s="16" t="s">
        <v>24</v>
      </c>
      <c r="B259" s="16">
        <v>2020</v>
      </c>
      <c r="C259" s="16">
        <v>5</v>
      </c>
      <c r="D259" s="16" t="s">
        <v>16</v>
      </c>
      <c r="E259" s="16" t="s">
        <v>14</v>
      </c>
      <c r="F259" s="16">
        <v>3</v>
      </c>
      <c r="G259" s="16">
        <v>14</v>
      </c>
      <c r="H259" s="16">
        <v>160</v>
      </c>
      <c r="I259" s="16" t="s">
        <v>17</v>
      </c>
      <c r="J259" s="16" t="s">
        <v>29</v>
      </c>
      <c r="K259" s="16">
        <v>200</v>
      </c>
      <c r="L259" s="16">
        <f t="shared" si="127"/>
        <v>434.78260869565219</v>
      </c>
      <c r="M259" s="16">
        <f t="shared" si="128"/>
        <v>488.14229249011862</v>
      </c>
      <c r="N259" s="16" t="s">
        <v>14</v>
      </c>
      <c r="O259" s="16">
        <v>70</v>
      </c>
      <c r="P259" s="16">
        <v>1.904761905</v>
      </c>
      <c r="Q259" s="16">
        <v>44.444444439999998</v>
      </c>
      <c r="R259" s="16">
        <v>70.537928210000004</v>
      </c>
      <c r="S259" s="16">
        <v>4743.6756720000003</v>
      </c>
      <c r="T259" s="16">
        <f t="shared" si="129"/>
        <v>70.86</v>
      </c>
      <c r="U259" s="16">
        <f t="shared" si="130"/>
        <v>175.02</v>
      </c>
      <c r="V259" s="16">
        <f t="shared" si="131"/>
        <v>82.608695652173921</v>
      </c>
      <c r="W259" s="16">
        <f t="shared" si="132"/>
        <v>119.56521739130436</v>
      </c>
      <c r="X259" s="16">
        <f t="shared" si="133"/>
        <v>156.52173913043478</v>
      </c>
      <c r="Y259" s="16">
        <f t="shared" si="134"/>
        <v>41.980237154150196</v>
      </c>
      <c r="Z259" s="16">
        <f t="shared" si="135"/>
        <v>61.017786561264828</v>
      </c>
      <c r="AA259" s="16">
        <f t="shared" si="136"/>
        <v>80.055335968379453</v>
      </c>
      <c r="AB259">
        <f t="shared" si="137"/>
        <v>50.845999999999997</v>
      </c>
      <c r="AC259">
        <f t="shared" si="138"/>
        <v>125.59</v>
      </c>
      <c r="AD259">
        <f t="shared" si="139"/>
        <v>342.5902371541502</v>
      </c>
      <c r="AE259">
        <f t="shared" si="140"/>
        <v>361.62778656126488</v>
      </c>
      <c r="AF259">
        <f t="shared" si="141"/>
        <v>380.66533596837951</v>
      </c>
      <c r="AG259">
        <f t="shared" si="142"/>
        <v>634.84135389000005</v>
      </c>
      <c r="AH259">
        <f t="shared" si="143"/>
        <v>846.45513851999999</v>
      </c>
      <c r="AI259">
        <f t="shared" si="144"/>
        <v>1058.06892315</v>
      </c>
      <c r="AJ259">
        <f t="shared" si="145"/>
        <v>1565.4129717600001</v>
      </c>
      <c r="AK259">
        <f t="shared" si="146"/>
        <v>2087.21729568</v>
      </c>
      <c r="AL259">
        <f t="shared" si="147"/>
        <v>2609.0216196000006</v>
      </c>
      <c r="AM259">
        <f t="shared" si="148"/>
        <v>1222.82273460585</v>
      </c>
      <c r="AN259">
        <f t="shared" si="149"/>
        <v>1203.7851851987352</v>
      </c>
      <c r="AO259">
        <f t="shared" si="150"/>
        <v>1184.7476357916207</v>
      </c>
      <c r="AP259">
        <f t="shared" si="151"/>
        <v>1744.6270585258499</v>
      </c>
      <c r="AQ259">
        <f t="shared" si="152"/>
        <v>1725.5895091187351</v>
      </c>
      <c r="AR259">
        <f t="shared" si="153"/>
        <v>1706.5519597116204</v>
      </c>
      <c r="AS259">
        <f t="shared" si="154"/>
        <v>2266.4313824458504</v>
      </c>
      <c r="AT259">
        <f t="shared" si="155"/>
        <v>2247.3938330387355</v>
      </c>
      <c r="AU259">
        <f t="shared" si="156"/>
        <v>2228.356283631621</v>
      </c>
      <c r="BF259" t="str">
        <f t="shared" ref="BF259:BF281" si="157">_xlfn.CONCAT(A259," ",B259," ",C259," ",D259," ",F259," ",G259," ",H259," ",I259," ",J259," ",O259," ",P259," ",Q259," ",R259," ",S259," ",AM259," ",AN259," ",AO259," ",AP259," ",AQ259," ",AR259," ",AS259," ",AT259," ",AU259)</f>
        <v>MI  2020 5 N 3 14 160 Y Endura_R3 70 1.904761905 44.44444444 70.53792821 4743.675672 1222.82273460585 1203.78518519874 1184.74763579162 1744.62705852585 1725.58950911874 1706.55195971162 2266.43138244585 2247.39383303874 2228.35628363162</v>
      </c>
    </row>
    <row r="260" spans="1:58" x14ac:dyDescent="0.35">
      <c r="A260" s="16" t="s">
        <v>24</v>
      </c>
      <c r="B260" s="16">
        <v>2020</v>
      </c>
      <c r="C260" s="16">
        <v>5</v>
      </c>
      <c r="D260" s="16" t="s">
        <v>16</v>
      </c>
      <c r="E260" s="16" t="s">
        <v>14</v>
      </c>
      <c r="F260" s="16">
        <v>4</v>
      </c>
      <c r="G260" s="16">
        <v>14</v>
      </c>
      <c r="H260" s="16">
        <v>160</v>
      </c>
      <c r="I260" s="16" t="s">
        <v>17</v>
      </c>
      <c r="J260" s="16" t="s">
        <v>29</v>
      </c>
      <c r="K260" s="16">
        <v>200</v>
      </c>
      <c r="L260" s="16">
        <f t="shared" si="127"/>
        <v>434.78260869565219</v>
      </c>
      <c r="M260" s="16">
        <f t="shared" si="128"/>
        <v>488.14229249011862</v>
      </c>
      <c r="N260" s="16" t="s">
        <v>14</v>
      </c>
      <c r="O260" s="16">
        <v>73.333333330000002</v>
      </c>
      <c r="P260" s="16">
        <v>2.363636364</v>
      </c>
      <c r="Q260" s="16">
        <v>57.777777780000001</v>
      </c>
      <c r="R260" s="16">
        <v>59.726712640000002</v>
      </c>
      <c r="S260" s="16">
        <v>4016.6214249999998</v>
      </c>
      <c r="T260" s="16">
        <f t="shared" si="129"/>
        <v>70.86</v>
      </c>
      <c r="U260" s="16">
        <f t="shared" si="130"/>
        <v>175.02</v>
      </c>
      <c r="V260" s="16">
        <f t="shared" si="131"/>
        <v>82.608695652173921</v>
      </c>
      <c r="W260" s="16">
        <f t="shared" si="132"/>
        <v>119.56521739130436</v>
      </c>
      <c r="X260" s="16">
        <f t="shared" si="133"/>
        <v>156.52173913043478</v>
      </c>
      <c r="Y260" s="16">
        <f t="shared" si="134"/>
        <v>41.980237154150196</v>
      </c>
      <c r="Z260" s="16">
        <f t="shared" si="135"/>
        <v>61.017786561264828</v>
      </c>
      <c r="AA260" s="16">
        <f t="shared" si="136"/>
        <v>80.055335968379453</v>
      </c>
      <c r="AB260">
        <f t="shared" si="137"/>
        <v>50.845999999999997</v>
      </c>
      <c r="AC260">
        <f t="shared" si="138"/>
        <v>125.59</v>
      </c>
      <c r="AD260">
        <f t="shared" si="139"/>
        <v>342.5902371541502</v>
      </c>
      <c r="AE260">
        <f t="shared" si="140"/>
        <v>361.62778656126488</v>
      </c>
      <c r="AF260">
        <f t="shared" si="141"/>
        <v>380.66533596837951</v>
      </c>
      <c r="AG260">
        <f t="shared" si="142"/>
        <v>537.54041375999998</v>
      </c>
      <c r="AH260">
        <f t="shared" si="143"/>
        <v>716.72055167999997</v>
      </c>
      <c r="AI260">
        <f t="shared" si="144"/>
        <v>895.90068960000008</v>
      </c>
      <c r="AJ260">
        <f t="shared" si="145"/>
        <v>1325.48507025</v>
      </c>
      <c r="AK260">
        <f t="shared" si="146"/>
        <v>1767.3134269999998</v>
      </c>
      <c r="AL260">
        <f t="shared" si="147"/>
        <v>2209.1417837500003</v>
      </c>
      <c r="AM260">
        <f t="shared" si="148"/>
        <v>982.89483309584989</v>
      </c>
      <c r="AN260">
        <f t="shared" si="149"/>
        <v>963.85728368873515</v>
      </c>
      <c r="AO260">
        <f t="shared" si="150"/>
        <v>944.81973428162053</v>
      </c>
      <c r="AP260">
        <f t="shared" si="151"/>
        <v>1424.7231898458497</v>
      </c>
      <c r="AQ260">
        <f t="shared" si="152"/>
        <v>1405.6856404387349</v>
      </c>
      <c r="AR260">
        <f t="shared" si="153"/>
        <v>1386.6480910316204</v>
      </c>
      <c r="AS260">
        <f t="shared" si="154"/>
        <v>1866.5515465958501</v>
      </c>
      <c r="AT260">
        <f t="shared" si="155"/>
        <v>1847.5139971887354</v>
      </c>
      <c r="AU260">
        <f t="shared" si="156"/>
        <v>1828.4764477816207</v>
      </c>
      <c r="BF260" t="str">
        <f t="shared" si="157"/>
        <v>MI  2020 5 N 4 14 160 Y Endura_R3 73.33333333 2.363636364 57.77777778 59.72671264 4016.621425 982.89483309585 963.857283688735 944.819734281621 1424.72318984585 1405.68564043873 1386.64809103162 1866.55154659585 1847.51399718874 1828.47644778162</v>
      </c>
    </row>
    <row r="261" spans="1:58" x14ac:dyDescent="0.35">
      <c r="A261" s="16" t="s">
        <v>24</v>
      </c>
      <c r="B261" s="16">
        <v>2020</v>
      </c>
      <c r="C261" s="16">
        <v>5</v>
      </c>
      <c r="D261" s="16" t="s">
        <v>16</v>
      </c>
      <c r="E261" s="16" t="s">
        <v>14</v>
      </c>
      <c r="F261" s="16">
        <v>5</v>
      </c>
      <c r="G261" s="16">
        <v>14</v>
      </c>
      <c r="H261" s="16">
        <v>160</v>
      </c>
      <c r="I261" s="16" t="s">
        <v>17</v>
      </c>
      <c r="J261" s="16" t="s">
        <v>29</v>
      </c>
      <c r="K261" s="16">
        <v>200</v>
      </c>
      <c r="L261" s="16">
        <f t="shared" si="127"/>
        <v>434.78260869565219</v>
      </c>
      <c r="M261" s="16">
        <f t="shared" si="128"/>
        <v>488.14229249011862</v>
      </c>
      <c r="N261" s="16" t="s">
        <v>14</v>
      </c>
      <c r="O261" s="16">
        <v>83.333333330000002</v>
      </c>
      <c r="P261" s="16">
        <v>2.44</v>
      </c>
      <c r="Q261" s="16">
        <v>67.777777779999994</v>
      </c>
      <c r="R261" s="16">
        <v>50.249955559999997</v>
      </c>
      <c r="S261" s="16">
        <v>3379.3095109999999</v>
      </c>
      <c r="T261" s="16">
        <f t="shared" si="129"/>
        <v>70.86</v>
      </c>
      <c r="U261" s="16">
        <f t="shared" si="130"/>
        <v>175.02</v>
      </c>
      <c r="V261" s="16">
        <f t="shared" si="131"/>
        <v>82.608695652173921</v>
      </c>
      <c r="W261" s="16">
        <f t="shared" si="132"/>
        <v>119.56521739130436</v>
      </c>
      <c r="X261" s="16">
        <f t="shared" si="133"/>
        <v>156.52173913043478</v>
      </c>
      <c r="Y261" s="16">
        <f t="shared" si="134"/>
        <v>41.980237154150196</v>
      </c>
      <c r="Z261" s="16">
        <f t="shared" si="135"/>
        <v>61.017786561264828</v>
      </c>
      <c r="AA261" s="16">
        <f t="shared" si="136"/>
        <v>80.055335968379453</v>
      </c>
      <c r="AB261">
        <f t="shared" si="137"/>
        <v>50.845999999999997</v>
      </c>
      <c r="AC261">
        <f t="shared" si="138"/>
        <v>125.59</v>
      </c>
      <c r="AD261">
        <f t="shared" si="139"/>
        <v>342.5902371541502</v>
      </c>
      <c r="AE261">
        <f t="shared" si="140"/>
        <v>361.62778656126488</v>
      </c>
      <c r="AF261">
        <f t="shared" si="141"/>
        <v>380.66533596837951</v>
      </c>
      <c r="AG261">
        <f t="shared" si="142"/>
        <v>452.24960003999996</v>
      </c>
      <c r="AH261">
        <f t="shared" si="143"/>
        <v>602.99946671999999</v>
      </c>
      <c r="AI261">
        <f t="shared" si="144"/>
        <v>753.74933339999995</v>
      </c>
      <c r="AJ261">
        <f t="shared" si="145"/>
        <v>1115.1721386300001</v>
      </c>
      <c r="AK261">
        <f t="shared" si="146"/>
        <v>1486.8961848399999</v>
      </c>
      <c r="AL261">
        <f t="shared" si="147"/>
        <v>1858.62023105</v>
      </c>
      <c r="AM261">
        <f t="shared" si="148"/>
        <v>772.58190147584992</v>
      </c>
      <c r="AN261">
        <f t="shared" si="149"/>
        <v>753.54435206873518</v>
      </c>
      <c r="AO261">
        <f t="shared" si="150"/>
        <v>734.50680266162055</v>
      </c>
      <c r="AP261">
        <f t="shared" si="151"/>
        <v>1144.3059476858498</v>
      </c>
      <c r="AQ261">
        <f t="shared" si="152"/>
        <v>1125.268398278735</v>
      </c>
      <c r="AR261">
        <f t="shared" si="153"/>
        <v>1106.2308488716203</v>
      </c>
      <c r="AS261">
        <f t="shared" si="154"/>
        <v>1516.0299938958499</v>
      </c>
      <c r="AT261">
        <f t="shared" si="155"/>
        <v>1496.9924444887351</v>
      </c>
      <c r="AU261">
        <f t="shared" si="156"/>
        <v>1477.9548950816206</v>
      </c>
      <c r="BF261" t="str">
        <f t="shared" si="157"/>
        <v>MI  2020 5 N 5 14 160 Y Endura_R3 83.33333333 2.44 67.77777778 50.24995556 3379.309511 772.58190147585 753.544352068735 734.506802661621 1144.30594768585 1125.26839827874 1106.23084887162 1516.02999389585 1496.99244448874 1477.95489508162</v>
      </c>
    </row>
    <row r="262" spans="1:58" x14ac:dyDescent="0.35">
      <c r="A262" s="16" t="s">
        <v>24</v>
      </c>
      <c r="B262" s="16">
        <v>2020</v>
      </c>
      <c r="C262" s="16">
        <v>5</v>
      </c>
      <c r="D262" s="16" t="s">
        <v>16</v>
      </c>
      <c r="E262" s="16" t="s">
        <v>14</v>
      </c>
      <c r="F262" s="16">
        <v>1</v>
      </c>
      <c r="G262" s="16">
        <v>11</v>
      </c>
      <c r="H262" s="16">
        <v>100</v>
      </c>
      <c r="I262" s="16" t="s">
        <v>17</v>
      </c>
      <c r="J262" s="16" t="s">
        <v>30</v>
      </c>
      <c r="K262" s="16">
        <v>200</v>
      </c>
      <c r="L262" s="16">
        <f t="shared" si="127"/>
        <v>434.78260869565219</v>
      </c>
      <c r="M262" s="16">
        <f t="shared" si="128"/>
        <v>488.14229249011862</v>
      </c>
      <c r="N262" s="16" t="s">
        <v>17</v>
      </c>
      <c r="O262" s="16">
        <v>13.33333333</v>
      </c>
      <c r="P262" s="16">
        <v>1</v>
      </c>
      <c r="Q262" s="16">
        <v>4.4444444440000002</v>
      </c>
      <c r="R262" s="16">
        <v>50.193800539999998</v>
      </c>
      <c r="S262" s="16">
        <v>3375.5330859999999</v>
      </c>
      <c r="T262" s="16">
        <f t="shared" si="129"/>
        <v>44.29</v>
      </c>
      <c r="U262" s="16">
        <f t="shared" si="130"/>
        <v>109.39</v>
      </c>
      <c r="V262" s="16">
        <f t="shared" si="131"/>
        <v>82.608695652173921</v>
      </c>
      <c r="W262" s="16">
        <f t="shared" si="132"/>
        <v>119.56521739130436</v>
      </c>
      <c r="X262" s="16">
        <f t="shared" si="133"/>
        <v>156.52173913043478</v>
      </c>
      <c r="Y262" s="16">
        <f t="shared" si="134"/>
        <v>41.980237154150196</v>
      </c>
      <c r="Z262" s="16">
        <f t="shared" si="135"/>
        <v>61.017786561264828</v>
      </c>
      <c r="AA262" s="16">
        <f t="shared" si="136"/>
        <v>80.055335968379453</v>
      </c>
      <c r="AB262">
        <f t="shared" si="137"/>
        <v>50.845999999999997</v>
      </c>
      <c r="AC262">
        <f t="shared" si="138"/>
        <v>125.59</v>
      </c>
      <c r="AD262">
        <f t="shared" si="139"/>
        <v>276.96023715415021</v>
      </c>
      <c r="AE262">
        <f t="shared" si="140"/>
        <v>295.99778656126483</v>
      </c>
      <c r="AF262">
        <f t="shared" si="141"/>
        <v>315.03533596837946</v>
      </c>
      <c r="AG262">
        <f t="shared" si="142"/>
        <v>451.74420485999997</v>
      </c>
      <c r="AH262">
        <f t="shared" si="143"/>
        <v>602.32560648000003</v>
      </c>
      <c r="AI262">
        <f t="shared" si="144"/>
        <v>752.90700809999998</v>
      </c>
      <c r="AJ262">
        <f t="shared" si="145"/>
        <v>1113.92591838</v>
      </c>
      <c r="AK262">
        <f t="shared" si="146"/>
        <v>1485.23455784</v>
      </c>
      <c r="AL262">
        <f t="shared" si="147"/>
        <v>1856.5431973000002</v>
      </c>
      <c r="AM262">
        <f t="shared" si="148"/>
        <v>836.96568122584972</v>
      </c>
      <c r="AN262">
        <f t="shared" si="149"/>
        <v>817.92813181873521</v>
      </c>
      <c r="AO262">
        <f t="shared" si="150"/>
        <v>798.89058241162047</v>
      </c>
      <c r="AP262">
        <f t="shared" si="151"/>
        <v>1208.2743206858497</v>
      </c>
      <c r="AQ262">
        <f t="shared" si="152"/>
        <v>1189.2367712787352</v>
      </c>
      <c r="AR262">
        <f t="shared" si="153"/>
        <v>1170.1992218716205</v>
      </c>
      <c r="AS262">
        <f t="shared" si="154"/>
        <v>1579.5829601458499</v>
      </c>
      <c r="AT262">
        <f t="shared" si="155"/>
        <v>1560.5454107387354</v>
      </c>
      <c r="AU262">
        <f t="shared" si="156"/>
        <v>1541.5078613316207</v>
      </c>
      <c r="BF262" t="str">
        <f t="shared" si="157"/>
        <v>MI  2020 5 N 1 11 100 Y Endura_Sporecaster 13.33333333 1 4.444444444 50.19380054 3375.533086 836.96568122585 817.928131818735 798.89058241162 1208.27432068585 1189.23677127874 1170.19922187162 1579.58296014585 1560.54541073874 1541.50786133162</v>
      </c>
    </row>
    <row r="263" spans="1:58" x14ac:dyDescent="0.35">
      <c r="A263" s="16" t="s">
        <v>24</v>
      </c>
      <c r="B263" s="16">
        <v>2020</v>
      </c>
      <c r="C263" s="16">
        <v>5</v>
      </c>
      <c r="D263" s="16" t="s">
        <v>16</v>
      </c>
      <c r="E263" s="16" t="s">
        <v>14</v>
      </c>
      <c r="F263" s="16">
        <v>2</v>
      </c>
      <c r="G263" s="16">
        <v>11</v>
      </c>
      <c r="H263" s="16">
        <v>100</v>
      </c>
      <c r="I263" s="16" t="s">
        <v>17</v>
      </c>
      <c r="J263" s="16" t="s">
        <v>30</v>
      </c>
      <c r="K263" s="16">
        <v>200</v>
      </c>
      <c r="L263" s="16">
        <f t="shared" si="127"/>
        <v>434.78260869565219</v>
      </c>
      <c r="M263" s="16">
        <f t="shared" si="128"/>
        <v>488.14229249011862</v>
      </c>
      <c r="N263" s="16" t="s">
        <v>17</v>
      </c>
      <c r="O263" s="16">
        <v>80</v>
      </c>
      <c r="P263" s="16">
        <v>1.9583333329999999</v>
      </c>
      <c r="Q263" s="16">
        <v>52.222222219999999</v>
      </c>
      <c r="R263" s="16">
        <v>67.778262240000004</v>
      </c>
      <c r="S263" s="16">
        <v>4558.088135</v>
      </c>
      <c r="T263" s="16">
        <f t="shared" si="129"/>
        <v>44.29</v>
      </c>
      <c r="U263" s="16">
        <f t="shared" si="130"/>
        <v>109.39</v>
      </c>
      <c r="V263" s="16">
        <f t="shared" si="131"/>
        <v>82.608695652173921</v>
      </c>
      <c r="W263" s="16">
        <f t="shared" si="132"/>
        <v>119.56521739130436</v>
      </c>
      <c r="X263" s="16">
        <f t="shared" si="133"/>
        <v>156.52173913043478</v>
      </c>
      <c r="Y263" s="16">
        <f t="shared" si="134"/>
        <v>41.980237154150196</v>
      </c>
      <c r="Z263" s="16">
        <f t="shared" si="135"/>
        <v>61.017786561264828</v>
      </c>
      <c r="AA263" s="16">
        <f t="shared" si="136"/>
        <v>80.055335968379453</v>
      </c>
      <c r="AB263">
        <f t="shared" si="137"/>
        <v>50.845999999999997</v>
      </c>
      <c r="AC263">
        <f t="shared" si="138"/>
        <v>125.59</v>
      </c>
      <c r="AD263">
        <f t="shared" si="139"/>
        <v>276.96023715415021</v>
      </c>
      <c r="AE263">
        <f t="shared" si="140"/>
        <v>295.99778656126483</v>
      </c>
      <c r="AF263">
        <f t="shared" si="141"/>
        <v>315.03533596837946</v>
      </c>
      <c r="AG263">
        <f t="shared" si="142"/>
        <v>610.00436016000003</v>
      </c>
      <c r="AH263">
        <f t="shared" si="143"/>
        <v>813.33914688000004</v>
      </c>
      <c r="AI263">
        <f t="shared" si="144"/>
        <v>1016.6739336000001</v>
      </c>
      <c r="AJ263">
        <f t="shared" si="145"/>
        <v>1504.16908455</v>
      </c>
      <c r="AK263">
        <f t="shared" si="146"/>
        <v>2005.5587794</v>
      </c>
      <c r="AL263">
        <f t="shared" si="147"/>
        <v>2506.9484742500003</v>
      </c>
      <c r="AM263">
        <f t="shared" si="148"/>
        <v>1227.2088473958497</v>
      </c>
      <c r="AN263">
        <f t="shared" si="149"/>
        <v>1208.1712979887352</v>
      </c>
      <c r="AO263">
        <f t="shared" si="150"/>
        <v>1189.1337485816205</v>
      </c>
      <c r="AP263">
        <f t="shared" si="151"/>
        <v>1728.5985422458498</v>
      </c>
      <c r="AQ263">
        <f t="shared" si="152"/>
        <v>1709.5609928387353</v>
      </c>
      <c r="AR263">
        <f t="shared" si="153"/>
        <v>1690.5234434316205</v>
      </c>
      <c r="AS263">
        <f t="shared" si="154"/>
        <v>2229.9882370958503</v>
      </c>
      <c r="AT263">
        <f t="shared" si="155"/>
        <v>2210.9506876887353</v>
      </c>
      <c r="AU263">
        <f t="shared" si="156"/>
        <v>2191.9131382816208</v>
      </c>
      <c r="BF263" t="str">
        <f t="shared" si="157"/>
        <v>MI  2020 5 N 2 11 100 Y Endura_Sporecaster 80 1.958333333 52.22222222 67.77826224 4558.088135 1227.20884739585 1208.17129798874 1189.13374858162 1728.59854224585 1709.56099283874 1690.52344343162 2229.98823709585 2210.95068768874 2191.91313828162</v>
      </c>
    </row>
    <row r="264" spans="1:58" x14ac:dyDescent="0.35">
      <c r="A264" s="16" t="s">
        <v>24</v>
      </c>
      <c r="B264" s="16">
        <v>2020</v>
      </c>
      <c r="C264" s="16">
        <v>5</v>
      </c>
      <c r="D264" s="16" t="s">
        <v>16</v>
      </c>
      <c r="E264" s="16" t="s">
        <v>14</v>
      </c>
      <c r="F264" s="16">
        <v>3</v>
      </c>
      <c r="G264" s="16">
        <v>11</v>
      </c>
      <c r="H264" s="16">
        <v>100</v>
      </c>
      <c r="I264" s="16" t="s">
        <v>17</v>
      </c>
      <c r="J264" s="16" t="s">
        <v>30</v>
      </c>
      <c r="K264" s="16">
        <v>200</v>
      </c>
      <c r="L264" s="16">
        <f t="shared" si="127"/>
        <v>434.78260869565219</v>
      </c>
      <c r="M264" s="16">
        <f t="shared" si="128"/>
        <v>488.14229249011862</v>
      </c>
      <c r="N264" s="16" t="s">
        <v>17</v>
      </c>
      <c r="O264" s="16">
        <v>40</v>
      </c>
      <c r="P264" s="16">
        <v>2</v>
      </c>
      <c r="Q264" s="16">
        <v>26.666666670000001</v>
      </c>
      <c r="R264" s="16">
        <v>62.609665270000001</v>
      </c>
      <c r="S264" s="16">
        <v>4210.4999889999999</v>
      </c>
      <c r="T264" s="16">
        <f t="shared" si="129"/>
        <v>44.29</v>
      </c>
      <c r="U264" s="16">
        <f t="shared" si="130"/>
        <v>109.39</v>
      </c>
      <c r="V264" s="16">
        <f t="shared" si="131"/>
        <v>82.608695652173921</v>
      </c>
      <c r="W264" s="16">
        <f t="shared" si="132"/>
        <v>119.56521739130436</v>
      </c>
      <c r="X264" s="16">
        <f t="shared" si="133"/>
        <v>156.52173913043478</v>
      </c>
      <c r="Y264" s="16">
        <f t="shared" si="134"/>
        <v>41.980237154150196</v>
      </c>
      <c r="Z264" s="16">
        <f t="shared" si="135"/>
        <v>61.017786561264828</v>
      </c>
      <c r="AA264" s="16">
        <f t="shared" si="136"/>
        <v>80.055335968379453</v>
      </c>
      <c r="AB264">
        <f t="shared" si="137"/>
        <v>50.845999999999997</v>
      </c>
      <c r="AC264">
        <f t="shared" si="138"/>
        <v>125.59</v>
      </c>
      <c r="AD264">
        <f t="shared" si="139"/>
        <v>276.96023715415021</v>
      </c>
      <c r="AE264">
        <f t="shared" si="140"/>
        <v>295.99778656126483</v>
      </c>
      <c r="AF264">
        <f t="shared" si="141"/>
        <v>315.03533596837946</v>
      </c>
      <c r="AG264">
        <f t="shared" si="142"/>
        <v>563.48698743</v>
      </c>
      <c r="AH264">
        <f t="shared" si="143"/>
        <v>751.31598324000004</v>
      </c>
      <c r="AI264">
        <f t="shared" si="144"/>
        <v>939.14497904999996</v>
      </c>
      <c r="AJ264">
        <f t="shared" si="145"/>
        <v>1389.4649963700001</v>
      </c>
      <c r="AK264">
        <f t="shared" si="146"/>
        <v>1852.6199951599999</v>
      </c>
      <c r="AL264">
        <f t="shared" si="147"/>
        <v>2315.77499395</v>
      </c>
      <c r="AM264">
        <f t="shared" si="148"/>
        <v>1112.5047592158498</v>
      </c>
      <c r="AN264">
        <f t="shared" si="149"/>
        <v>1093.4672098087353</v>
      </c>
      <c r="AO264">
        <f t="shared" si="150"/>
        <v>1074.4296604016206</v>
      </c>
      <c r="AP264">
        <f t="shared" si="151"/>
        <v>1575.6597580058497</v>
      </c>
      <c r="AQ264">
        <f t="shared" si="152"/>
        <v>1556.6222085987351</v>
      </c>
      <c r="AR264">
        <f t="shared" si="153"/>
        <v>1537.5846591916204</v>
      </c>
      <c r="AS264">
        <f t="shared" si="154"/>
        <v>2038.8147567958497</v>
      </c>
      <c r="AT264">
        <f t="shared" si="155"/>
        <v>2019.7772073887352</v>
      </c>
      <c r="AU264">
        <f t="shared" si="156"/>
        <v>2000.7396579816204</v>
      </c>
      <c r="BF264" t="str">
        <f t="shared" si="157"/>
        <v>MI  2020 5 N 3 11 100 Y Endura_Sporecaster 40 2 26.66666667 62.60966527 4210.499989 1112.50475921585 1093.46720980874 1074.42966040162 1575.65975800585 1556.62220859874 1537.58465919162 2038.81475679585 2019.77720738874 2000.73965798162</v>
      </c>
    </row>
    <row r="265" spans="1:58" x14ac:dyDescent="0.35">
      <c r="A265" s="16" t="s">
        <v>24</v>
      </c>
      <c r="B265" s="16">
        <v>2020</v>
      </c>
      <c r="C265" s="16">
        <v>5</v>
      </c>
      <c r="D265" s="16" t="s">
        <v>16</v>
      </c>
      <c r="E265" s="16" t="s">
        <v>14</v>
      </c>
      <c r="F265" s="16">
        <v>4</v>
      </c>
      <c r="G265" s="16">
        <v>11</v>
      </c>
      <c r="H265" s="16">
        <v>100</v>
      </c>
      <c r="I265" s="16" t="s">
        <v>17</v>
      </c>
      <c r="J265" s="16" t="s">
        <v>30</v>
      </c>
      <c r="K265" s="16">
        <v>200</v>
      </c>
      <c r="L265" s="16">
        <f t="shared" si="127"/>
        <v>434.78260869565219</v>
      </c>
      <c r="M265" s="16">
        <f t="shared" si="128"/>
        <v>488.14229249011862</v>
      </c>
      <c r="N265" s="16" t="s">
        <v>17</v>
      </c>
      <c r="O265" s="16">
        <v>20</v>
      </c>
      <c r="P265" s="16">
        <v>1.3333333329999999</v>
      </c>
      <c r="Q265" s="16">
        <v>8.8888888890000004</v>
      </c>
      <c r="R265" s="16">
        <v>79.442988819999997</v>
      </c>
      <c r="S265" s="16">
        <v>5342.5409980000004</v>
      </c>
      <c r="T265" s="16">
        <f t="shared" si="129"/>
        <v>44.29</v>
      </c>
      <c r="U265" s="16">
        <f t="shared" si="130"/>
        <v>109.39</v>
      </c>
      <c r="V265" s="16">
        <f t="shared" si="131"/>
        <v>82.608695652173921</v>
      </c>
      <c r="W265" s="16">
        <f t="shared" si="132"/>
        <v>119.56521739130436</v>
      </c>
      <c r="X265" s="16">
        <f t="shared" si="133"/>
        <v>156.52173913043478</v>
      </c>
      <c r="Y265" s="16">
        <f t="shared" si="134"/>
        <v>41.980237154150196</v>
      </c>
      <c r="Z265" s="16">
        <f t="shared" si="135"/>
        <v>61.017786561264828</v>
      </c>
      <c r="AA265" s="16">
        <f t="shared" si="136"/>
        <v>80.055335968379453</v>
      </c>
      <c r="AB265">
        <f t="shared" si="137"/>
        <v>50.845999999999997</v>
      </c>
      <c r="AC265">
        <f t="shared" si="138"/>
        <v>125.59</v>
      </c>
      <c r="AD265">
        <f t="shared" si="139"/>
        <v>276.96023715415021</v>
      </c>
      <c r="AE265">
        <f t="shared" si="140"/>
        <v>295.99778656126483</v>
      </c>
      <c r="AF265">
        <f t="shared" si="141"/>
        <v>315.03533596837946</v>
      </c>
      <c r="AG265">
        <f t="shared" si="142"/>
        <v>714.98689937999995</v>
      </c>
      <c r="AH265">
        <f t="shared" si="143"/>
        <v>953.31586584000001</v>
      </c>
      <c r="AI265">
        <f t="shared" si="144"/>
        <v>1191.6448323</v>
      </c>
      <c r="AJ265">
        <f t="shared" si="145"/>
        <v>1763.0385293400002</v>
      </c>
      <c r="AK265">
        <f t="shared" si="146"/>
        <v>2350.7180391200004</v>
      </c>
      <c r="AL265">
        <f t="shared" si="147"/>
        <v>2938.3975489000004</v>
      </c>
      <c r="AM265">
        <f t="shared" si="148"/>
        <v>1486.0782921858499</v>
      </c>
      <c r="AN265">
        <f t="shared" si="149"/>
        <v>1467.0407427787354</v>
      </c>
      <c r="AO265">
        <f t="shared" si="150"/>
        <v>1448.0031933716207</v>
      </c>
      <c r="AP265">
        <f t="shared" si="151"/>
        <v>2073.7578019658504</v>
      </c>
      <c r="AQ265">
        <f t="shared" si="152"/>
        <v>2054.7202525587354</v>
      </c>
      <c r="AR265">
        <f t="shared" si="153"/>
        <v>2035.6827031516209</v>
      </c>
      <c r="AS265">
        <f t="shared" si="154"/>
        <v>2661.4373117458504</v>
      </c>
      <c r="AT265">
        <f t="shared" si="155"/>
        <v>2642.3997623387354</v>
      </c>
      <c r="AU265">
        <f t="shared" si="156"/>
        <v>2623.3622129316209</v>
      </c>
      <c r="BF265" t="str">
        <f t="shared" si="157"/>
        <v>MI  2020 5 N 4 11 100 Y Endura_Sporecaster 20 1.333333333 8.888888889 79.44298882 5342.540998 1486.07829218585 1467.04074277874 1448.00319337162 2073.75780196585 2054.72025255874 2035.68270315162 2661.43731174585 2642.39976233874 2623.36221293162</v>
      </c>
    </row>
    <row r="266" spans="1:58" x14ac:dyDescent="0.35">
      <c r="A266" s="16" t="s">
        <v>24</v>
      </c>
      <c r="B266" s="16">
        <v>2020</v>
      </c>
      <c r="C266" s="16">
        <v>5</v>
      </c>
      <c r="D266" s="16" t="s">
        <v>16</v>
      </c>
      <c r="E266" s="16" t="s">
        <v>14</v>
      </c>
      <c r="F266" s="16">
        <v>5</v>
      </c>
      <c r="G266" s="16">
        <v>11</v>
      </c>
      <c r="H266" s="16">
        <v>100</v>
      </c>
      <c r="I266" s="16" t="s">
        <v>17</v>
      </c>
      <c r="J266" s="16" t="s">
        <v>30</v>
      </c>
      <c r="K266" s="16">
        <v>200</v>
      </c>
      <c r="L266" s="16">
        <f t="shared" si="127"/>
        <v>434.78260869565219</v>
      </c>
      <c r="M266" s="16">
        <f t="shared" si="128"/>
        <v>488.14229249011862</v>
      </c>
      <c r="N266" s="16" t="s">
        <v>17</v>
      </c>
      <c r="O266" s="16">
        <v>70</v>
      </c>
      <c r="P266" s="16">
        <v>2.19047619</v>
      </c>
      <c r="Q266" s="16">
        <v>51.111111110000003</v>
      </c>
      <c r="R266" s="16">
        <v>67.292689659999994</v>
      </c>
      <c r="S266" s="16">
        <v>4525.4333790000001</v>
      </c>
      <c r="T266" s="16">
        <f t="shared" si="129"/>
        <v>44.29</v>
      </c>
      <c r="U266" s="16">
        <f t="shared" si="130"/>
        <v>109.39</v>
      </c>
      <c r="V266" s="16">
        <f t="shared" si="131"/>
        <v>82.608695652173921</v>
      </c>
      <c r="W266" s="16">
        <f t="shared" si="132"/>
        <v>119.56521739130436</v>
      </c>
      <c r="X266" s="16">
        <f t="shared" si="133"/>
        <v>156.52173913043478</v>
      </c>
      <c r="Y266" s="16">
        <f t="shared" si="134"/>
        <v>41.980237154150196</v>
      </c>
      <c r="Z266" s="16">
        <f t="shared" si="135"/>
        <v>61.017786561264828</v>
      </c>
      <c r="AA266" s="16">
        <f t="shared" si="136"/>
        <v>80.055335968379453</v>
      </c>
      <c r="AB266">
        <f t="shared" si="137"/>
        <v>50.845999999999997</v>
      </c>
      <c r="AC266">
        <f t="shared" si="138"/>
        <v>125.59</v>
      </c>
      <c r="AD266">
        <f t="shared" si="139"/>
        <v>276.96023715415021</v>
      </c>
      <c r="AE266">
        <f t="shared" si="140"/>
        <v>295.99778656126483</v>
      </c>
      <c r="AF266">
        <f t="shared" si="141"/>
        <v>315.03533596837946</v>
      </c>
      <c r="AG266">
        <f t="shared" si="142"/>
        <v>605.6342069399999</v>
      </c>
      <c r="AH266">
        <f t="shared" si="143"/>
        <v>807.51227591999987</v>
      </c>
      <c r="AI266">
        <f t="shared" si="144"/>
        <v>1009.3903448999999</v>
      </c>
      <c r="AJ266">
        <f t="shared" si="145"/>
        <v>1493.39301507</v>
      </c>
      <c r="AK266">
        <f t="shared" si="146"/>
        <v>1991.1906867600001</v>
      </c>
      <c r="AL266">
        <f t="shared" si="147"/>
        <v>2488.9883584500003</v>
      </c>
      <c r="AM266">
        <f t="shared" si="148"/>
        <v>1216.4327779158498</v>
      </c>
      <c r="AN266">
        <f t="shared" si="149"/>
        <v>1197.3952285087353</v>
      </c>
      <c r="AO266">
        <f t="shared" si="150"/>
        <v>1178.3576791016205</v>
      </c>
      <c r="AP266">
        <f t="shared" si="151"/>
        <v>1714.2304496058498</v>
      </c>
      <c r="AQ266">
        <f t="shared" si="152"/>
        <v>1695.1929001987353</v>
      </c>
      <c r="AR266">
        <f t="shared" si="153"/>
        <v>1676.1553507916205</v>
      </c>
      <c r="AS266">
        <f t="shared" si="154"/>
        <v>2212.0281212958503</v>
      </c>
      <c r="AT266">
        <f t="shared" si="155"/>
        <v>2192.9905718887353</v>
      </c>
      <c r="AU266">
        <f t="shared" si="156"/>
        <v>2173.9530224816208</v>
      </c>
      <c r="BF266" t="str">
        <f t="shared" si="157"/>
        <v>MI  2020 5 N 5 11 100 Y Endura_Sporecaster 70 2.19047619 51.11111111 67.29268966 4525.433379 1216.43277791585 1197.39522850874 1178.35767910162 1714.23044960585 1695.19290019874 1676.15535079162 2212.02812129585 2192.99057188874 2173.95302248162</v>
      </c>
    </row>
    <row r="267" spans="1:58" x14ac:dyDescent="0.35">
      <c r="A267" s="16" t="s">
        <v>24</v>
      </c>
      <c r="B267" s="16">
        <v>2020</v>
      </c>
      <c r="C267" s="16">
        <v>5</v>
      </c>
      <c r="D267" s="16" t="s">
        <v>16</v>
      </c>
      <c r="E267" s="16" t="s">
        <v>14</v>
      </c>
      <c r="F267" s="16">
        <v>1</v>
      </c>
      <c r="G267" s="16">
        <v>15</v>
      </c>
      <c r="H267" s="16">
        <v>160</v>
      </c>
      <c r="I267" s="16" t="s">
        <v>17</v>
      </c>
      <c r="J267" s="16" t="s">
        <v>30</v>
      </c>
      <c r="K267" s="16">
        <v>200</v>
      </c>
      <c r="L267" s="16">
        <f t="shared" si="127"/>
        <v>434.78260869565219</v>
      </c>
      <c r="M267" s="16">
        <f t="shared" si="128"/>
        <v>488.14229249011862</v>
      </c>
      <c r="N267" s="16" t="s">
        <v>17</v>
      </c>
      <c r="O267" s="16">
        <v>0</v>
      </c>
      <c r="P267" s="16">
        <v>0</v>
      </c>
      <c r="Q267" s="16">
        <v>0</v>
      </c>
      <c r="R267" s="16">
        <v>75.555438629999998</v>
      </c>
      <c r="S267" s="16">
        <v>5081.1032480000003</v>
      </c>
      <c r="T267" s="16">
        <f t="shared" si="129"/>
        <v>70.86</v>
      </c>
      <c r="U267" s="16">
        <f t="shared" si="130"/>
        <v>175.02</v>
      </c>
      <c r="V267" s="16">
        <f t="shared" si="131"/>
        <v>82.608695652173921</v>
      </c>
      <c r="W267" s="16">
        <f t="shared" si="132"/>
        <v>119.56521739130436</v>
      </c>
      <c r="X267" s="16">
        <f t="shared" si="133"/>
        <v>156.52173913043478</v>
      </c>
      <c r="Y267" s="16">
        <f t="shared" si="134"/>
        <v>41.980237154150196</v>
      </c>
      <c r="Z267" s="16">
        <f t="shared" si="135"/>
        <v>61.017786561264828</v>
      </c>
      <c r="AA267" s="16">
        <f t="shared" si="136"/>
        <v>80.055335968379453</v>
      </c>
      <c r="AB267">
        <f t="shared" si="137"/>
        <v>50.845999999999997</v>
      </c>
      <c r="AC267">
        <f t="shared" si="138"/>
        <v>125.59</v>
      </c>
      <c r="AD267">
        <f t="shared" si="139"/>
        <v>342.5902371541502</v>
      </c>
      <c r="AE267">
        <f t="shared" si="140"/>
        <v>361.62778656126488</v>
      </c>
      <c r="AF267">
        <f t="shared" si="141"/>
        <v>380.66533596837951</v>
      </c>
      <c r="AG267">
        <f t="shared" si="142"/>
        <v>679.99894767000001</v>
      </c>
      <c r="AH267">
        <f t="shared" si="143"/>
        <v>906.66526355999997</v>
      </c>
      <c r="AI267">
        <f t="shared" si="144"/>
        <v>1133.3315794499999</v>
      </c>
      <c r="AJ267">
        <f t="shared" si="145"/>
        <v>1676.7640718400003</v>
      </c>
      <c r="AK267">
        <f t="shared" si="146"/>
        <v>2235.6854291200002</v>
      </c>
      <c r="AL267">
        <f t="shared" si="147"/>
        <v>2794.6067864000006</v>
      </c>
      <c r="AM267">
        <f t="shared" si="148"/>
        <v>1334.1738346858501</v>
      </c>
      <c r="AN267">
        <f t="shared" si="149"/>
        <v>1315.1362852787354</v>
      </c>
      <c r="AO267">
        <f t="shared" si="150"/>
        <v>1296.0987358716206</v>
      </c>
      <c r="AP267">
        <f t="shared" si="151"/>
        <v>1893.0951919658501</v>
      </c>
      <c r="AQ267">
        <f t="shared" si="152"/>
        <v>1874.0576425587353</v>
      </c>
      <c r="AR267">
        <f t="shared" si="153"/>
        <v>1855.0200931516206</v>
      </c>
      <c r="AS267">
        <f t="shared" si="154"/>
        <v>2452.0165492458505</v>
      </c>
      <c r="AT267">
        <f t="shared" si="155"/>
        <v>2432.9789998387359</v>
      </c>
      <c r="AU267">
        <f t="shared" si="156"/>
        <v>2413.941450431621</v>
      </c>
      <c r="BF267" t="str">
        <f t="shared" si="157"/>
        <v>MI  2020 5 N 1 15 160 Y Endura_Sporecaster 0 0 0 75.55543863 5081.103248 1334.17383468585 1315.13628527874 1296.09873587162 1893.09519196585 1874.05764255874 1855.02009315162 2452.01654924585 2432.97899983874 2413.94145043162</v>
      </c>
    </row>
    <row r="268" spans="1:58" x14ac:dyDescent="0.35">
      <c r="A268" s="16" t="s">
        <v>24</v>
      </c>
      <c r="B268" s="16">
        <v>2020</v>
      </c>
      <c r="C268" s="16">
        <v>5</v>
      </c>
      <c r="D268" s="16" t="s">
        <v>16</v>
      </c>
      <c r="E268" s="16" t="s">
        <v>14</v>
      </c>
      <c r="F268" s="16">
        <v>2</v>
      </c>
      <c r="G268" s="16">
        <v>15</v>
      </c>
      <c r="H268" s="16">
        <v>160</v>
      </c>
      <c r="I268" s="16" t="s">
        <v>17</v>
      </c>
      <c r="J268" s="16" t="s">
        <v>30</v>
      </c>
      <c r="K268" s="16">
        <v>200</v>
      </c>
      <c r="L268" s="16">
        <f t="shared" si="127"/>
        <v>434.78260869565219</v>
      </c>
      <c r="M268" s="16">
        <f t="shared" si="128"/>
        <v>488.14229249011862</v>
      </c>
      <c r="N268" s="16" t="s">
        <v>17</v>
      </c>
      <c r="O268" s="16">
        <v>63.333333330000002</v>
      </c>
      <c r="P268" s="16">
        <v>1.8421052630000001</v>
      </c>
      <c r="Q268" s="16">
        <v>38.888888889999997</v>
      </c>
      <c r="R268" s="16">
        <v>79.344465099999994</v>
      </c>
      <c r="S268" s="16">
        <v>5335.9152780000004</v>
      </c>
      <c r="T268" s="16">
        <f t="shared" si="129"/>
        <v>70.86</v>
      </c>
      <c r="U268" s="16">
        <f t="shared" si="130"/>
        <v>175.02</v>
      </c>
      <c r="V268" s="16">
        <f t="shared" si="131"/>
        <v>82.608695652173921</v>
      </c>
      <c r="W268" s="16">
        <f t="shared" si="132"/>
        <v>119.56521739130436</v>
      </c>
      <c r="X268" s="16">
        <f t="shared" si="133"/>
        <v>156.52173913043478</v>
      </c>
      <c r="Y268" s="16">
        <f t="shared" si="134"/>
        <v>41.980237154150196</v>
      </c>
      <c r="Z268" s="16">
        <f t="shared" si="135"/>
        <v>61.017786561264828</v>
      </c>
      <c r="AA268" s="16">
        <f t="shared" si="136"/>
        <v>80.055335968379453</v>
      </c>
      <c r="AB268">
        <f t="shared" si="137"/>
        <v>50.845999999999997</v>
      </c>
      <c r="AC268">
        <f t="shared" si="138"/>
        <v>125.59</v>
      </c>
      <c r="AD268">
        <f t="shared" si="139"/>
        <v>342.5902371541502</v>
      </c>
      <c r="AE268">
        <f t="shared" si="140"/>
        <v>361.62778656126488</v>
      </c>
      <c r="AF268">
        <f t="shared" si="141"/>
        <v>380.66533596837951</v>
      </c>
      <c r="AG268">
        <f t="shared" si="142"/>
        <v>714.10018589999993</v>
      </c>
      <c r="AH268">
        <f t="shared" si="143"/>
        <v>952.13358119999998</v>
      </c>
      <c r="AI268">
        <f t="shared" si="144"/>
        <v>1190.1669764999999</v>
      </c>
      <c r="AJ268">
        <f t="shared" si="145"/>
        <v>1760.8520417400002</v>
      </c>
      <c r="AK268">
        <f t="shared" si="146"/>
        <v>2347.8027223200002</v>
      </c>
      <c r="AL268">
        <f t="shared" si="147"/>
        <v>2934.7534029000003</v>
      </c>
      <c r="AM268">
        <f t="shared" si="148"/>
        <v>1418.2618045858501</v>
      </c>
      <c r="AN268">
        <f t="shared" si="149"/>
        <v>1399.2242551787353</v>
      </c>
      <c r="AO268">
        <f t="shared" si="150"/>
        <v>1380.1867057716208</v>
      </c>
      <c r="AP268">
        <f t="shared" si="151"/>
        <v>2005.21248516585</v>
      </c>
      <c r="AQ268">
        <f t="shared" si="152"/>
        <v>1986.1749357587353</v>
      </c>
      <c r="AR268">
        <f t="shared" si="153"/>
        <v>1967.1373863516205</v>
      </c>
      <c r="AS268">
        <f t="shared" si="154"/>
        <v>2592.1631657458502</v>
      </c>
      <c r="AT268">
        <f t="shared" si="155"/>
        <v>2573.1256163387352</v>
      </c>
      <c r="AU268">
        <f t="shared" si="156"/>
        <v>2554.0880669316207</v>
      </c>
      <c r="BF268" t="str">
        <f t="shared" si="157"/>
        <v>MI  2020 5 N 2 15 160 Y Endura_Sporecaster 63.33333333 1.842105263 38.88888889 79.3444651 5335.915278 1418.26180458585 1399.22425517874 1380.18670577162 2005.21248516585 1986.17493575874 1967.13738635162 2592.16316574585 2573.12561633874 2554.08806693162</v>
      </c>
    </row>
    <row r="269" spans="1:58" x14ac:dyDescent="0.35">
      <c r="A269" s="16" t="s">
        <v>24</v>
      </c>
      <c r="B269" s="16">
        <v>2020</v>
      </c>
      <c r="C269" s="16">
        <v>5</v>
      </c>
      <c r="D269" s="16" t="s">
        <v>16</v>
      </c>
      <c r="E269" s="16" t="s">
        <v>14</v>
      </c>
      <c r="F269" s="16">
        <v>3</v>
      </c>
      <c r="G269" s="16">
        <v>15</v>
      </c>
      <c r="H269" s="16">
        <v>160</v>
      </c>
      <c r="I269" s="16" t="s">
        <v>17</v>
      </c>
      <c r="J269" s="16" t="s">
        <v>30</v>
      </c>
      <c r="K269" s="16">
        <v>200</v>
      </c>
      <c r="L269" s="16">
        <f t="shared" si="127"/>
        <v>434.78260869565219</v>
      </c>
      <c r="M269" s="16">
        <f t="shared" si="128"/>
        <v>488.14229249011862</v>
      </c>
      <c r="N269" s="16" t="s">
        <v>17</v>
      </c>
      <c r="O269" s="16">
        <v>56.666666669999998</v>
      </c>
      <c r="P269" s="16">
        <v>2.0588235290000001</v>
      </c>
      <c r="Q269" s="16">
        <v>38.888888889999997</v>
      </c>
      <c r="R269" s="16">
        <v>78.706794310000006</v>
      </c>
      <c r="S269" s="16">
        <v>5293.0319170000002</v>
      </c>
      <c r="T269" s="16">
        <f t="shared" si="129"/>
        <v>70.86</v>
      </c>
      <c r="U269" s="16">
        <f t="shared" si="130"/>
        <v>175.02</v>
      </c>
      <c r="V269" s="16">
        <f t="shared" si="131"/>
        <v>82.608695652173921</v>
      </c>
      <c r="W269" s="16">
        <f t="shared" si="132"/>
        <v>119.56521739130436</v>
      </c>
      <c r="X269" s="16">
        <f t="shared" si="133"/>
        <v>156.52173913043478</v>
      </c>
      <c r="Y269" s="16">
        <f t="shared" si="134"/>
        <v>41.980237154150196</v>
      </c>
      <c r="Z269" s="16">
        <f t="shared" si="135"/>
        <v>61.017786561264828</v>
      </c>
      <c r="AA269" s="16">
        <f t="shared" si="136"/>
        <v>80.055335968379453</v>
      </c>
      <c r="AB269">
        <f t="shared" si="137"/>
        <v>50.845999999999997</v>
      </c>
      <c r="AC269">
        <f t="shared" si="138"/>
        <v>125.59</v>
      </c>
      <c r="AD269">
        <f t="shared" si="139"/>
        <v>342.5902371541502</v>
      </c>
      <c r="AE269">
        <f t="shared" si="140"/>
        <v>361.62778656126488</v>
      </c>
      <c r="AF269">
        <f t="shared" si="141"/>
        <v>380.66533596837951</v>
      </c>
      <c r="AG269">
        <f t="shared" si="142"/>
        <v>708.36114879000002</v>
      </c>
      <c r="AH269">
        <f t="shared" si="143"/>
        <v>944.48153172000002</v>
      </c>
      <c r="AI269">
        <f t="shared" si="144"/>
        <v>1180.60191465</v>
      </c>
      <c r="AJ269">
        <f t="shared" si="145"/>
        <v>1746.7005326100002</v>
      </c>
      <c r="AK269">
        <f t="shared" si="146"/>
        <v>2328.9340434800001</v>
      </c>
      <c r="AL269">
        <f t="shared" si="147"/>
        <v>2911.1675543500005</v>
      </c>
      <c r="AM269">
        <f t="shared" si="148"/>
        <v>1404.1102954558501</v>
      </c>
      <c r="AN269">
        <f t="shared" si="149"/>
        <v>1385.0727460487353</v>
      </c>
      <c r="AO269">
        <f t="shared" si="150"/>
        <v>1366.0351966416206</v>
      </c>
      <c r="AP269">
        <f t="shared" si="151"/>
        <v>1986.34380632585</v>
      </c>
      <c r="AQ269">
        <f t="shared" si="152"/>
        <v>1967.3062569187352</v>
      </c>
      <c r="AR269">
        <f t="shared" si="153"/>
        <v>1948.2687075116205</v>
      </c>
      <c r="AS269">
        <f t="shared" si="154"/>
        <v>2568.5773171958504</v>
      </c>
      <c r="AT269">
        <f t="shared" si="155"/>
        <v>2549.5397677887358</v>
      </c>
      <c r="AU269">
        <f t="shared" si="156"/>
        <v>2530.5022183816209</v>
      </c>
      <c r="BF269" t="str">
        <f t="shared" si="157"/>
        <v>MI  2020 5 N 3 15 160 Y Endura_Sporecaster 56.66666667 2.058823529 38.88888889 78.70679431 5293.031917 1404.11029545585 1385.07274604874 1366.03519664162 1986.34380632585 1967.30625691874 1948.26870751162 2568.57731719585 2549.53976778874 2530.50221838162</v>
      </c>
    </row>
    <row r="270" spans="1:58" x14ac:dyDescent="0.35">
      <c r="A270" s="16" t="s">
        <v>24</v>
      </c>
      <c r="B270" s="16">
        <v>2020</v>
      </c>
      <c r="C270" s="16">
        <v>5</v>
      </c>
      <c r="D270" s="16" t="s">
        <v>16</v>
      </c>
      <c r="E270" s="16" t="s">
        <v>14</v>
      </c>
      <c r="F270" s="16">
        <v>4</v>
      </c>
      <c r="G270" s="16">
        <v>15</v>
      </c>
      <c r="H270" s="16">
        <v>160</v>
      </c>
      <c r="I270" s="16" t="s">
        <v>17</v>
      </c>
      <c r="J270" s="16" t="s">
        <v>30</v>
      </c>
      <c r="K270" s="16">
        <v>200</v>
      </c>
      <c r="L270" s="16">
        <f t="shared" si="127"/>
        <v>434.78260869565219</v>
      </c>
      <c r="M270" s="16">
        <f t="shared" si="128"/>
        <v>488.14229249011862</v>
      </c>
      <c r="N270" s="16" t="s">
        <v>17</v>
      </c>
      <c r="O270" s="16">
        <v>43.333333330000002</v>
      </c>
      <c r="P270" s="16">
        <v>1.923076923</v>
      </c>
      <c r="Q270" s="16">
        <v>27.777777780000001</v>
      </c>
      <c r="R270" s="16">
        <v>72.62398365</v>
      </c>
      <c r="S270" s="16">
        <v>4883.9629009999999</v>
      </c>
      <c r="T270" s="16">
        <f t="shared" si="129"/>
        <v>70.86</v>
      </c>
      <c r="U270" s="16">
        <f t="shared" si="130"/>
        <v>175.02</v>
      </c>
      <c r="V270" s="16">
        <f t="shared" si="131"/>
        <v>82.608695652173921</v>
      </c>
      <c r="W270" s="16">
        <f t="shared" si="132"/>
        <v>119.56521739130436</v>
      </c>
      <c r="X270" s="16">
        <f t="shared" si="133"/>
        <v>156.52173913043478</v>
      </c>
      <c r="Y270" s="16">
        <f t="shared" si="134"/>
        <v>41.980237154150196</v>
      </c>
      <c r="Z270" s="16">
        <f t="shared" si="135"/>
        <v>61.017786561264828</v>
      </c>
      <c r="AA270" s="16">
        <f t="shared" si="136"/>
        <v>80.055335968379453</v>
      </c>
      <c r="AB270">
        <f t="shared" si="137"/>
        <v>50.845999999999997</v>
      </c>
      <c r="AC270">
        <f t="shared" si="138"/>
        <v>125.59</v>
      </c>
      <c r="AD270">
        <f t="shared" si="139"/>
        <v>342.5902371541502</v>
      </c>
      <c r="AE270">
        <f t="shared" si="140"/>
        <v>361.62778656126488</v>
      </c>
      <c r="AF270">
        <f t="shared" si="141"/>
        <v>380.66533596837951</v>
      </c>
      <c r="AG270">
        <f t="shared" si="142"/>
        <v>653.61585285000001</v>
      </c>
      <c r="AH270">
        <f t="shared" si="143"/>
        <v>871.48780379999994</v>
      </c>
      <c r="AI270">
        <f t="shared" si="144"/>
        <v>1089.3597547500001</v>
      </c>
      <c r="AJ270">
        <f t="shared" si="145"/>
        <v>1611.70775733</v>
      </c>
      <c r="AK270">
        <f t="shared" si="146"/>
        <v>2148.9436764399998</v>
      </c>
      <c r="AL270">
        <f t="shared" si="147"/>
        <v>2686.1795955500002</v>
      </c>
      <c r="AM270">
        <f t="shared" si="148"/>
        <v>1269.1175201758499</v>
      </c>
      <c r="AN270">
        <f t="shared" si="149"/>
        <v>1250.0799707687352</v>
      </c>
      <c r="AO270">
        <f t="shared" si="150"/>
        <v>1231.0424213616207</v>
      </c>
      <c r="AP270">
        <f t="shared" si="151"/>
        <v>1806.3534392858496</v>
      </c>
      <c r="AQ270">
        <f t="shared" si="152"/>
        <v>1787.3158898787349</v>
      </c>
      <c r="AR270">
        <f t="shared" si="153"/>
        <v>1768.2783404716201</v>
      </c>
      <c r="AS270">
        <f t="shared" si="154"/>
        <v>2343.58935839585</v>
      </c>
      <c r="AT270">
        <f t="shared" si="155"/>
        <v>2324.5518089887355</v>
      </c>
      <c r="AU270">
        <f t="shared" si="156"/>
        <v>2305.5142595816205</v>
      </c>
      <c r="BF270" t="str">
        <f t="shared" si="157"/>
        <v>MI  2020 5 N 4 15 160 Y Endura_Sporecaster 43.33333333 1.923076923 27.77777778 72.62398365 4883.962901 1269.11752017585 1250.07997076874 1231.04242136162 1806.35343928585 1787.31588987873 1768.27834047162 2343.58935839585 2324.55180898874 2305.51425958162</v>
      </c>
    </row>
    <row r="271" spans="1:58" x14ac:dyDescent="0.35">
      <c r="A271" s="16" t="s">
        <v>24</v>
      </c>
      <c r="B271" s="16">
        <v>2020</v>
      </c>
      <c r="C271" s="16">
        <v>5</v>
      </c>
      <c r="D271" s="16" t="s">
        <v>16</v>
      </c>
      <c r="E271" s="16" t="s">
        <v>14</v>
      </c>
      <c r="F271" s="16">
        <v>5</v>
      </c>
      <c r="G271" s="16">
        <v>15</v>
      </c>
      <c r="H271" s="16">
        <v>160</v>
      </c>
      <c r="I271" s="16" t="s">
        <v>17</v>
      </c>
      <c r="J271" s="16" t="s">
        <v>30</v>
      </c>
      <c r="K271" s="16">
        <v>200</v>
      </c>
      <c r="L271" s="16">
        <f t="shared" si="127"/>
        <v>434.78260869565219</v>
      </c>
      <c r="M271" s="16">
        <f t="shared" si="128"/>
        <v>488.14229249011862</v>
      </c>
      <c r="N271" s="16" t="s">
        <v>17</v>
      </c>
      <c r="O271" s="16">
        <v>30</v>
      </c>
      <c r="P271" s="16">
        <v>2.4444444440000002</v>
      </c>
      <c r="Q271" s="16">
        <v>24.444444440000002</v>
      </c>
      <c r="R271" s="16">
        <v>72.801512130000006</v>
      </c>
      <c r="S271" s="16">
        <v>4895.901691</v>
      </c>
      <c r="T271" s="16">
        <f t="shared" si="129"/>
        <v>70.86</v>
      </c>
      <c r="U271" s="16">
        <f t="shared" si="130"/>
        <v>175.02</v>
      </c>
      <c r="V271" s="16">
        <f t="shared" si="131"/>
        <v>82.608695652173921</v>
      </c>
      <c r="W271" s="16">
        <f t="shared" si="132"/>
        <v>119.56521739130436</v>
      </c>
      <c r="X271" s="16">
        <f t="shared" si="133"/>
        <v>156.52173913043478</v>
      </c>
      <c r="Y271" s="16">
        <f t="shared" si="134"/>
        <v>41.980237154150196</v>
      </c>
      <c r="Z271" s="16">
        <f t="shared" si="135"/>
        <v>61.017786561264828</v>
      </c>
      <c r="AA271" s="16">
        <f t="shared" si="136"/>
        <v>80.055335968379453</v>
      </c>
      <c r="AB271">
        <f t="shared" si="137"/>
        <v>50.845999999999997</v>
      </c>
      <c r="AC271">
        <f t="shared" si="138"/>
        <v>125.59</v>
      </c>
      <c r="AD271">
        <f t="shared" si="139"/>
        <v>342.5902371541502</v>
      </c>
      <c r="AE271">
        <f t="shared" si="140"/>
        <v>361.62778656126488</v>
      </c>
      <c r="AF271">
        <f t="shared" si="141"/>
        <v>380.66533596837951</v>
      </c>
      <c r="AG271">
        <f t="shared" si="142"/>
        <v>655.21360917000004</v>
      </c>
      <c r="AH271">
        <f t="shared" si="143"/>
        <v>873.61814556000013</v>
      </c>
      <c r="AI271">
        <f t="shared" si="144"/>
        <v>1092.0226819500001</v>
      </c>
      <c r="AJ271">
        <f t="shared" si="145"/>
        <v>1615.64755803</v>
      </c>
      <c r="AK271">
        <f t="shared" si="146"/>
        <v>2154.1967440399999</v>
      </c>
      <c r="AL271">
        <f t="shared" si="147"/>
        <v>2692.7459300500004</v>
      </c>
      <c r="AM271">
        <f t="shared" si="148"/>
        <v>1273.0573208758499</v>
      </c>
      <c r="AN271">
        <f t="shared" si="149"/>
        <v>1254.0197714687351</v>
      </c>
      <c r="AO271">
        <f t="shared" si="150"/>
        <v>1234.9822220616206</v>
      </c>
      <c r="AP271">
        <f t="shared" si="151"/>
        <v>1811.6065068858497</v>
      </c>
      <c r="AQ271">
        <f t="shared" si="152"/>
        <v>1792.568957478735</v>
      </c>
      <c r="AR271">
        <f t="shared" si="153"/>
        <v>1773.5314080716203</v>
      </c>
      <c r="AS271">
        <f t="shared" si="154"/>
        <v>2350.1556928958503</v>
      </c>
      <c r="AT271">
        <f t="shared" si="155"/>
        <v>2331.1181434887358</v>
      </c>
      <c r="AU271">
        <f t="shared" si="156"/>
        <v>2312.0805940816208</v>
      </c>
      <c r="BF271" t="str">
        <f t="shared" si="157"/>
        <v>MI  2020 5 N 5 15 160 Y Endura_Sporecaster 30 2.444444444 24.44444444 72.80151213 4895.901691 1273.05732087585 1254.01977146874 1234.98222206162 1811.60650688585 1792.56895747874 1773.53140807162 2350.15569289585 2331.11814348874 2312.08059408162</v>
      </c>
    </row>
    <row r="272" spans="1:58" x14ac:dyDescent="0.35">
      <c r="A272" s="16" t="s">
        <v>24</v>
      </c>
      <c r="B272" s="16">
        <v>2020</v>
      </c>
      <c r="C272" s="16">
        <v>5</v>
      </c>
      <c r="D272" s="16" t="s">
        <v>16</v>
      </c>
      <c r="E272" s="16" t="s">
        <v>14</v>
      </c>
      <c r="F272" s="16">
        <v>1</v>
      </c>
      <c r="G272" s="16">
        <v>9</v>
      </c>
      <c r="H272" s="16">
        <v>100</v>
      </c>
      <c r="I272" s="16" t="s">
        <v>17</v>
      </c>
      <c r="J272" s="16" t="s">
        <v>27</v>
      </c>
      <c r="K272" s="16">
        <v>200</v>
      </c>
      <c r="L272" s="16">
        <f t="shared" si="127"/>
        <v>434.78260869565219</v>
      </c>
      <c r="M272" s="16">
        <f t="shared" si="128"/>
        <v>488.14229249011862</v>
      </c>
      <c r="N272" s="16" t="s">
        <v>14</v>
      </c>
      <c r="O272" s="16">
        <v>20</v>
      </c>
      <c r="P272" s="16">
        <v>1.6666666670000001</v>
      </c>
      <c r="Q272" s="16">
        <v>11.11111111</v>
      </c>
      <c r="R272" s="16" t="s">
        <v>14</v>
      </c>
      <c r="S272" s="16" t="s">
        <v>14</v>
      </c>
      <c r="T272" s="16">
        <f t="shared" si="129"/>
        <v>44.29</v>
      </c>
      <c r="U272" s="16">
        <f t="shared" si="130"/>
        <v>109.39</v>
      </c>
      <c r="V272" s="16">
        <f t="shared" si="131"/>
        <v>82.608695652173921</v>
      </c>
      <c r="W272" s="16">
        <f t="shared" si="132"/>
        <v>119.56521739130436</v>
      </c>
      <c r="X272" s="16">
        <f t="shared" si="133"/>
        <v>156.52173913043478</v>
      </c>
      <c r="Y272" s="16">
        <f t="shared" si="134"/>
        <v>41.980237154150196</v>
      </c>
      <c r="Z272" s="16">
        <f t="shared" si="135"/>
        <v>61.017786561264828</v>
      </c>
      <c r="AA272" s="16">
        <f t="shared" si="136"/>
        <v>80.055335968379453</v>
      </c>
      <c r="AB272">
        <f t="shared" si="137"/>
        <v>0</v>
      </c>
      <c r="AC272">
        <f t="shared" si="138"/>
        <v>0</v>
      </c>
      <c r="AD272">
        <f t="shared" si="139"/>
        <v>151.3702371541502</v>
      </c>
      <c r="AE272">
        <f t="shared" si="140"/>
        <v>170.40778656126483</v>
      </c>
      <c r="AF272">
        <f t="shared" si="141"/>
        <v>189.44533596837945</v>
      </c>
      <c r="AG272" t="s">
        <v>14</v>
      </c>
      <c r="AH272" t="s">
        <v>14</v>
      </c>
      <c r="AI272" t="s">
        <v>14</v>
      </c>
      <c r="AJ272" t="s">
        <v>14</v>
      </c>
      <c r="AK272" t="s">
        <v>14</v>
      </c>
      <c r="AL272" t="s">
        <v>14</v>
      </c>
      <c r="AM272" t="s">
        <v>14</v>
      </c>
      <c r="AN272" t="s">
        <v>14</v>
      </c>
      <c r="AO272" t="s">
        <v>14</v>
      </c>
      <c r="AP272" t="s">
        <v>14</v>
      </c>
      <c r="AQ272" t="s">
        <v>14</v>
      </c>
      <c r="AR272" t="s">
        <v>14</v>
      </c>
      <c r="AS272" t="s">
        <v>14</v>
      </c>
      <c r="AT272" t="s">
        <v>14</v>
      </c>
      <c r="AU272" t="s">
        <v>14</v>
      </c>
      <c r="BF272" t="str">
        <f t="shared" si="157"/>
        <v>MI  2020 5 N 1 9 100 Y Non-Treated 20 1.666666667 11.11111111 . . . . . . . . . . .</v>
      </c>
    </row>
    <row r="273" spans="1:58" x14ac:dyDescent="0.35">
      <c r="A273" s="16" t="s">
        <v>24</v>
      </c>
      <c r="B273" s="16">
        <v>2020</v>
      </c>
      <c r="C273" s="16">
        <v>5</v>
      </c>
      <c r="D273" s="16" t="s">
        <v>16</v>
      </c>
      <c r="E273" s="16" t="s">
        <v>14</v>
      </c>
      <c r="F273" s="16">
        <v>2</v>
      </c>
      <c r="G273" s="16">
        <v>9</v>
      </c>
      <c r="H273" s="16">
        <v>100</v>
      </c>
      <c r="I273" s="16" t="s">
        <v>17</v>
      </c>
      <c r="J273" s="16" t="s">
        <v>27</v>
      </c>
      <c r="K273" s="16">
        <v>200</v>
      </c>
      <c r="L273" s="16">
        <f t="shared" si="127"/>
        <v>434.78260869565219</v>
      </c>
      <c r="M273" s="16">
        <f t="shared" si="128"/>
        <v>488.14229249011862</v>
      </c>
      <c r="N273" s="16" t="s">
        <v>14</v>
      </c>
      <c r="O273" s="16">
        <v>70</v>
      </c>
      <c r="P273" s="16">
        <v>1.9523809519999999</v>
      </c>
      <c r="Q273" s="16">
        <v>45.555555560000002</v>
      </c>
      <c r="R273" s="16">
        <v>65.336738539999999</v>
      </c>
      <c r="S273" s="16">
        <v>4393.8956669999998</v>
      </c>
      <c r="T273" s="16">
        <f t="shared" si="129"/>
        <v>44.29</v>
      </c>
      <c r="U273" s="16">
        <f t="shared" si="130"/>
        <v>109.39</v>
      </c>
      <c r="V273" s="16">
        <f t="shared" si="131"/>
        <v>82.608695652173921</v>
      </c>
      <c r="W273" s="16">
        <f t="shared" si="132"/>
        <v>119.56521739130436</v>
      </c>
      <c r="X273" s="16">
        <f t="shared" si="133"/>
        <v>156.52173913043478</v>
      </c>
      <c r="Y273" s="16">
        <f t="shared" si="134"/>
        <v>41.980237154150196</v>
      </c>
      <c r="Z273" s="16">
        <f t="shared" si="135"/>
        <v>61.017786561264828</v>
      </c>
      <c r="AA273" s="16">
        <f t="shared" si="136"/>
        <v>80.055335968379453</v>
      </c>
      <c r="AB273">
        <f t="shared" si="137"/>
        <v>0</v>
      </c>
      <c r="AC273">
        <f t="shared" si="138"/>
        <v>0</v>
      </c>
      <c r="AD273">
        <f t="shared" si="139"/>
        <v>151.3702371541502</v>
      </c>
      <c r="AE273">
        <f t="shared" si="140"/>
        <v>170.40778656126483</v>
      </c>
      <c r="AF273">
        <f t="shared" si="141"/>
        <v>189.44533596837945</v>
      </c>
      <c r="AG273">
        <f t="shared" ref="AG273:AG281" si="158">$R273*9</f>
        <v>588.03064685999993</v>
      </c>
      <c r="AH273">
        <f t="shared" ref="AH273:AH281" si="159">$R273*12</f>
        <v>784.04086247999999</v>
      </c>
      <c r="AI273">
        <f t="shared" ref="AI273:AI281" si="160">$R273*15</f>
        <v>980.05107810000004</v>
      </c>
      <c r="AJ273">
        <f t="shared" ref="AJ273:AJ281" si="161">$S273*0.33</f>
        <v>1449.98557011</v>
      </c>
      <c r="AK273">
        <f t="shared" ref="AK273:AK281" si="162">$S273*0.44</f>
        <v>1933.3140934799999</v>
      </c>
      <c r="AL273">
        <f t="shared" ref="AL273:AL281" si="163">$S273*0.55</f>
        <v>2416.6426168500002</v>
      </c>
      <c r="AM273">
        <f t="shared" ref="AM273:AM281" si="164">$AJ273-AD273</f>
        <v>1298.6153329558499</v>
      </c>
      <c r="AN273">
        <f t="shared" ref="AN273:AN281" si="165">$AJ273-AE273</f>
        <v>1279.5777835487352</v>
      </c>
      <c r="AO273">
        <f t="shared" ref="AO273:AO281" si="166">$AJ273-AF273</f>
        <v>1260.5402341416207</v>
      </c>
      <c r="AP273">
        <f t="shared" ref="AP273:AP281" si="167">$AK273-AD273</f>
        <v>1781.9438563258498</v>
      </c>
      <c r="AQ273">
        <f t="shared" ref="AQ273:AQ281" si="168">$AK273-AE273</f>
        <v>1762.906306918735</v>
      </c>
      <c r="AR273">
        <f t="shared" ref="AR273:AR281" si="169">$AK273-AF273</f>
        <v>1743.8687575116205</v>
      </c>
      <c r="AS273">
        <f t="shared" ref="AS273:AS281" si="170">$AL273-AD273</f>
        <v>2265.2723796958498</v>
      </c>
      <c r="AT273">
        <f t="shared" ref="AT273:AT281" si="171">$AL273-AE273</f>
        <v>2246.2348302887353</v>
      </c>
      <c r="AU273">
        <f t="shared" ref="AU273:AU281" si="172">$AL273-AF273</f>
        <v>2227.1972808816208</v>
      </c>
      <c r="BF273" t="str">
        <f t="shared" si="157"/>
        <v>MI  2020 5 N 2 9 100 Y Non-Treated 70 1.952380952 45.55555556 65.33673854 4393.895667 1298.61533295585 1279.57778354874 1260.54023414162 1781.94385632585 1762.90630691874 1743.86875751162 2265.27237969585 2246.23483028874 2227.19728088162</v>
      </c>
    </row>
    <row r="274" spans="1:58" x14ac:dyDescent="0.35">
      <c r="A274" s="16" t="s">
        <v>24</v>
      </c>
      <c r="B274" s="16">
        <v>2020</v>
      </c>
      <c r="C274" s="16">
        <v>5</v>
      </c>
      <c r="D274" s="16" t="s">
        <v>16</v>
      </c>
      <c r="E274" s="16" t="s">
        <v>14</v>
      </c>
      <c r="F274" s="16">
        <v>3</v>
      </c>
      <c r="G274" s="16">
        <v>9</v>
      </c>
      <c r="H274" s="16">
        <v>100</v>
      </c>
      <c r="I274" s="16" t="s">
        <v>17</v>
      </c>
      <c r="J274" s="16" t="s">
        <v>27</v>
      </c>
      <c r="K274" s="16">
        <v>200</v>
      </c>
      <c r="L274" s="16">
        <f t="shared" si="127"/>
        <v>434.78260869565219</v>
      </c>
      <c r="M274" s="16">
        <f t="shared" si="128"/>
        <v>488.14229249011862</v>
      </c>
      <c r="N274" s="16" t="s">
        <v>14</v>
      </c>
      <c r="O274" s="16">
        <v>40</v>
      </c>
      <c r="P274" s="16">
        <v>2.1666666669999999</v>
      </c>
      <c r="Q274" s="16">
        <v>28.88888889</v>
      </c>
      <c r="R274" s="16">
        <v>59.653910230000001</v>
      </c>
      <c r="S274" s="16">
        <v>4011.7254630000002</v>
      </c>
      <c r="T274" s="16">
        <f t="shared" si="129"/>
        <v>44.29</v>
      </c>
      <c r="U274" s="16">
        <f t="shared" si="130"/>
        <v>109.39</v>
      </c>
      <c r="V274" s="16">
        <f t="shared" si="131"/>
        <v>82.608695652173921</v>
      </c>
      <c r="W274" s="16">
        <f t="shared" si="132"/>
        <v>119.56521739130436</v>
      </c>
      <c r="X274" s="16">
        <f t="shared" si="133"/>
        <v>156.52173913043478</v>
      </c>
      <c r="Y274" s="16">
        <f t="shared" si="134"/>
        <v>41.980237154150196</v>
      </c>
      <c r="Z274" s="16">
        <f t="shared" si="135"/>
        <v>61.017786561264828</v>
      </c>
      <c r="AA274" s="16">
        <f t="shared" si="136"/>
        <v>80.055335968379453</v>
      </c>
      <c r="AB274">
        <f t="shared" si="137"/>
        <v>0</v>
      </c>
      <c r="AC274">
        <f t="shared" si="138"/>
        <v>0</v>
      </c>
      <c r="AD274">
        <f t="shared" si="139"/>
        <v>151.3702371541502</v>
      </c>
      <c r="AE274">
        <f t="shared" si="140"/>
        <v>170.40778656126483</v>
      </c>
      <c r="AF274">
        <f t="shared" si="141"/>
        <v>189.44533596837945</v>
      </c>
      <c r="AG274">
        <f t="shared" si="158"/>
        <v>536.88519207000002</v>
      </c>
      <c r="AH274">
        <f t="shared" si="159"/>
        <v>715.84692275999998</v>
      </c>
      <c r="AI274">
        <f t="shared" si="160"/>
        <v>894.80865345000007</v>
      </c>
      <c r="AJ274">
        <f t="shared" si="161"/>
        <v>1323.8694027900001</v>
      </c>
      <c r="AK274">
        <f t="shared" si="162"/>
        <v>1765.1592037200001</v>
      </c>
      <c r="AL274">
        <f t="shared" si="163"/>
        <v>2206.4490046500005</v>
      </c>
      <c r="AM274">
        <f t="shared" si="164"/>
        <v>1172.49916563585</v>
      </c>
      <c r="AN274">
        <f t="shared" si="165"/>
        <v>1153.4616162287352</v>
      </c>
      <c r="AO274">
        <f t="shared" si="166"/>
        <v>1134.4240668216207</v>
      </c>
      <c r="AP274">
        <f t="shared" si="167"/>
        <v>1613.7889665658499</v>
      </c>
      <c r="AQ274">
        <f t="shared" si="168"/>
        <v>1594.7514171587352</v>
      </c>
      <c r="AR274">
        <f t="shared" si="169"/>
        <v>1575.7138677516207</v>
      </c>
      <c r="AS274">
        <f t="shared" si="170"/>
        <v>2055.0787674958501</v>
      </c>
      <c r="AT274">
        <f t="shared" si="171"/>
        <v>2036.0412180887356</v>
      </c>
      <c r="AU274">
        <f t="shared" si="172"/>
        <v>2017.0036686816211</v>
      </c>
      <c r="BF274" t="str">
        <f t="shared" si="157"/>
        <v>MI  2020 5 N 3 9 100 Y Non-Treated 40 2.166666667 28.88888889 59.65391023 4011.725463 1172.49916563585 1153.46161622874 1134.42406682162 1613.78896656585 1594.75141715874 1575.71386775162 2055.07876749585 2036.04121808874 2017.00366868162</v>
      </c>
    </row>
    <row r="275" spans="1:58" x14ac:dyDescent="0.35">
      <c r="A275" s="16" t="s">
        <v>24</v>
      </c>
      <c r="B275" s="16">
        <v>2020</v>
      </c>
      <c r="C275" s="16">
        <v>5</v>
      </c>
      <c r="D275" s="16" t="s">
        <v>16</v>
      </c>
      <c r="E275" s="16" t="s">
        <v>14</v>
      </c>
      <c r="F275" s="16">
        <v>4</v>
      </c>
      <c r="G275" s="16">
        <v>9</v>
      </c>
      <c r="H275" s="16">
        <v>100</v>
      </c>
      <c r="I275" s="16" t="s">
        <v>17</v>
      </c>
      <c r="J275" s="16" t="s">
        <v>27</v>
      </c>
      <c r="K275" s="16">
        <v>200</v>
      </c>
      <c r="L275" s="16">
        <f t="shared" si="127"/>
        <v>434.78260869565219</v>
      </c>
      <c r="M275" s="16">
        <f t="shared" si="128"/>
        <v>488.14229249011862</v>
      </c>
      <c r="N275" s="16" t="s">
        <v>14</v>
      </c>
      <c r="O275" s="16">
        <v>43.333333330000002</v>
      </c>
      <c r="P275" s="16">
        <v>2.384615385</v>
      </c>
      <c r="Q275" s="16">
        <v>34.444444439999998</v>
      </c>
      <c r="R275" s="16">
        <v>48.461813540000001</v>
      </c>
      <c r="S275" s="16">
        <v>3259.0569599999999</v>
      </c>
      <c r="T275" s="16">
        <f t="shared" si="129"/>
        <v>44.29</v>
      </c>
      <c r="U275" s="16">
        <f t="shared" si="130"/>
        <v>109.39</v>
      </c>
      <c r="V275" s="16">
        <f t="shared" si="131"/>
        <v>82.608695652173921</v>
      </c>
      <c r="W275" s="16">
        <f t="shared" si="132"/>
        <v>119.56521739130436</v>
      </c>
      <c r="X275" s="16">
        <f t="shared" si="133"/>
        <v>156.52173913043478</v>
      </c>
      <c r="Y275" s="16">
        <f t="shared" si="134"/>
        <v>41.980237154150196</v>
      </c>
      <c r="Z275" s="16">
        <f t="shared" si="135"/>
        <v>61.017786561264828</v>
      </c>
      <c r="AA275" s="16">
        <f t="shared" si="136"/>
        <v>80.055335968379453</v>
      </c>
      <c r="AB275">
        <f t="shared" si="137"/>
        <v>0</v>
      </c>
      <c r="AC275">
        <f t="shared" si="138"/>
        <v>0</v>
      </c>
      <c r="AD275">
        <f t="shared" si="139"/>
        <v>151.3702371541502</v>
      </c>
      <c r="AE275">
        <f t="shared" si="140"/>
        <v>170.40778656126483</v>
      </c>
      <c r="AF275">
        <f t="shared" si="141"/>
        <v>189.44533596837945</v>
      </c>
      <c r="AG275">
        <f t="shared" si="158"/>
        <v>436.15632185999999</v>
      </c>
      <c r="AH275">
        <f t="shared" si="159"/>
        <v>581.54176247999999</v>
      </c>
      <c r="AI275">
        <f t="shared" si="160"/>
        <v>726.92720310000004</v>
      </c>
      <c r="AJ275">
        <f t="shared" si="161"/>
        <v>1075.4887968</v>
      </c>
      <c r="AK275">
        <f t="shared" si="162"/>
        <v>1433.9850624000001</v>
      </c>
      <c r="AL275">
        <f t="shared" si="163"/>
        <v>1792.4813280000001</v>
      </c>
      <c r="AM275">
        <f t="shared" si="164"/>
        <v>924.11855964584981</v>
      </c>
      <c r="AN275">
        <f t="shared" si="165"/>
        <v>905.08101023873519</v>
      </c>
      <c r="AO275">
        <f t="shared" si="166"/>
        <v>886.04346083162056</v>
      </c>
      <c r="AP275">
        <f t="shared" si="167"/>
        <v>1282.6148252458499</v>
      </c>
      <c r="AQ275">
        <f t="shared" si="168"/>
        <v>1263.5772758387352</v>
      </c>
      <c r="AR275">
        <f t="shared" si="169"/>
        <v>1244.5397264316207</v>
      </c>
      <c r="AS275">
        <f t="shared" si="170"/>
        <v>1641.11109084585</v>
      </c>
      <c r="AT275">
        <f t="shared" si="171"/>
        <v>1622.0735414387352</v>
      </c>
      <c r="AU275">
        <f t="shared" si="172"/>
        <v>1603.0359920316207</v>
      </c>
      <c r="BF275" t="str">
        <f t="shared" si="157"/>
        <v>MI  2020 5 N 4 9 100 Y Non-Treated 43.33333333 2.384615385 34.44444444 48.46181354 3259.05696 924.11855964585 905.081010238735 886.043460831621 1282.61482524585 1263.57727583874 1244.53972643162 1641.11109084585 1622.07354143874 1603.03599203162</v>
      </c>
    </row>
    <row r="276" spans="1:58" x14ac:dyDescent="0.35">
      <c r="A276" s="16" t="s">
        <v>24</v>
      </c>
      <c r="B276" s="16">
        <v>2020</v>
      </c>
      <c r="C276" s="16">
        <v>5</v>
      </c>
      <c r="D276" s="16" t="s">
        <v>16</v>
      </c>
      <c r="E276" s="16" t="s">
        <v>14</v>
      </c>
      <c r="F276" s="16">
        <v>5</v>
      </c>
      <c r="G276" s="16">
        <v>9</v>
      </c>
      <c r="H276" s="16">
        <v>100</v>
      </c>
      <c r="I276" s="16" t="s">
        <v>17</v>
      </c>
      <c r="J276" s="16" t="s">
        <v>27</v>
      </c>
      <c r="K276" s="16">
        <v>200</v>
      </c>
      <c r="L276" s="16">
        <f t="shared" si="127"/>
        <v>434.78260869565219</v>
      </c>
      <c r="M276" s="16">
        <f t="shared" si="128"/>
        <v>488.14229249011862</v>
      </c>
      <c r="N276" s="16" t="s">
        <v>14</v>
      </c>
      <c r="O276" s="16">
        <v>70</v>
      </c>
      <c r="P276" s="16">
        <v>1.9523809519999999</v>
      </c>
      <c r="Q276" s="16">
        <v>45.555555560000002</v>
      </c>
      <c r="R276" s="16">
        <v>58.098876580000002</v>
      </c>
      <c r="S276" s="16">
        <v>3907.1494499999999</v>
      </c>
      <c r="T276" s="16">
        <f t="shared" si="129"/>
        <v>44.29</v>
      </c>
      <c r="U276" s="16">
        <f t="shared" si="130"/>
        <v>109.39</v>
      </c>
      <c r="V276" s="16">
        <f t="shared" si="131"/>
        <v>82.608695652173921</v>
      </c>
      <c r="W276" s="16">
        <f t="shared" si="132"/>
        <v>119.56521739130436</v>
      </c>
      <c r="X276" s="16">
        <f t="shared" si="133"/>
        <v>156.52173913043478</v>
      </c>
      <c r="Y276" s="16">
        <f t="shared" si="134"/>
        <v>41.980237154150196</v>
      </c>
      <c r="Z276" s="16">
        <f t="shared" si="135"/>
        <v>61.017786561264828</v>
      </c>
      <c r="AA276" s="16">
        <f t="shared" si="136"/>
        <v>80.055335968379453</v>
      </c>
      <c r="AB276">
        <f t="shared" si="137"/>
        <v>0</v>
      </c>
      <c r="AC276">
        <f t="shared" si="138"/>
        <v>0</v>
      </c>
      <c r="AD276">
        <f t="shared" si="139"/>
        <v>151.3702371541502</v>
      </c>
      <c r="AE276">
        <f t="shared" si="140"/>
        <v>170.40778656126483</v>
      </c>
      <c r="AF276">
        <f t="shared" si="141"/>
        <v>189.44533596837945</v>
      </c>
      <c r="AG276">
        <f t="shared" si="158"/>
        <v>522.88988921999999</v>
      </c>
      <c r="AH276">
        <f t="shared" si="159"/>
        <v>697.18651896000006</v>
      </c>
      <c r="AI276">
        <f t="shared" si="160"/>
        <v>871.48314870000002</v>
      </c>
      <c r="AJ276">
        <f t="shared" si="161"/>
        <v>1289.3593185</v>
      </c>
      <c r="AK276">
        <f t="shared" si="162"/>
        <v>1719.1457579999999</v>
      </c>
      <c r="AL276">
        <f t="shared" si="163"/>
        <v>2148.9321975000003</v>
      </c>
      <c r="AM276">
        <f t="shared" si="164"/>
        <v>1137.9890813458499</v>
      </c>
      <c r="AN276">
        <f t="shared" si="165"/>
        <v>1118.9515319387351</v>
      </c>
      <c r="AO276">
        <f t="shared" si="166"/>
        <v>1099.9139825316206</v>
      </c>
      <c r="AP276">
        <f t="shared" si="167"/>
        <v>1567.7755208458498</v>
      </c>
      <c r="AQ276">
        <f t="shared" si="168"/>
        <v>1548.737971438735</v>
      </c>
      <c r="AR276">
        <f t="shared" si="169"/>
        <v>1529.7004220316205</v>
      </c>
      <c r="AS276">
        <f t="shared" si="170"/>
        <v>1997.5619603458501</v>
      </c>
      <c r="AT276">
        <f t="shared" si="171"/>
        <v>1978.5244109387354</v>
      </c>
      <c r="AU276">
        <f t="shared" si="172"/>
        <v>1959.4868615316209</v>
      </c>
      <c r="BF276" t="str">
        <f t="shared" si="157"/>
        <v>MI  2020 5 N 5 9 100 Y Non-Treated 70 1.952380952 45.55555556 58.09887658 3907.14945 1137.98908134585 1118.95153193874 1099.91398253162 1567.77552084585 1548.73797143874 1529.70042203162 1997.56196034585 1978.52441093874 1959.48686153162</v>
      </c>
    </row>
    <row r="277" spans="1:58" x14ac:dyDescent="0.35">
      <c r="A277" s="16" t="s">
        <v>24</v>
      </c>
      <c r="B277" s="16">
        <v>2020</v>
      </c>
      <c r="C277" s="16">
        <v>5</v>
      </c>
      <c r="D277" s="16" t="s">
        <v>16</v>
      </c>
      <c r="E277" s="16" t="s">
        <v>14</v>
      </c>
      <c r="F277" s="16">
        <v>1</v>
      </c>
      <c r="G277" s="16">
        <v>13</v>
      </c>
      <c r="H277" s="16">
        <v>160</v>
      </c>
      <c r="I277" s="16" t="s">
        <v>17</v>
      </c>
      <c r="J277" s="16" t="s">
        <v>27</v>
      </c>
      <c r="K277" s="16">
        <v>200</v>
      </c>
      <c r="L277" s="16">
        <f t="shared" si="127"/>
        <v>434.78260869565219</v>
      </c>
      <c r="M277" s="16">
        <f t="shared" si="128"/>
        <v>488.14229249011862</v>
      </c>
      <c r="N277" s="16" t="s">
        <v>14</v>
      </c>
      <c r="O277" s="16">
        <v>43.333333330000002</v>
      </c>
      <c r="P277" s="16">
        <v>2.230769231</v>
      </c>
      <c r="Q277" s="16">
        <v>32.222222219999999</v>
      </c>
      <c r="R277" s="16">
        <v>72.570704329999998</v>
      </c>
      <c r="S277" s="16">
        <v>4880.3798660000002</v>
      </c>
      <c r="T277" s="16">
        <f t="shared" si="129"/>
        <v>70.86</v>
      </c>
      <c r="U277" s="16">
        <f t="shared" si="130"/>
        <v>175.02</v>
      </c>
      <c r="V277" s="16">
        <f t="shared" si="131"/>
        <v>82.608695652173921</v>
      </c>
      <c r="W277" s="16">
        <f t="shared" si="132"/>
        <v>119.56521739130436</v>
      </c>
      <c r="X277" s="16">
        <f t="shared" si="133"/>
        <v>156.52173913043478</v>
      </c>
      <c r="Y277" s="16">
        <f t="shared" si="134"/>
        <v>41.980237154150196</v>
      </c>
      <c r="Z277" s="16">
        <f t="shared" si="135"/>
        <v>61.017786561264828</v>
      </c>
      <c r="AA277" s="16">
        <f t="shared" si="136"/>
        <v>80.055335968379453</v>
      </c>
      <c r="AB277">
        <f t="shared" si="137"/>
        <v>0</v>
      </c>
      <c r="AC277">
        <f t="shared" si="138"/>
        <v>0</v>
      </c>
      <c r="AD277">
        <f t="shared" si="139"/>
        <v>217.0002371541502</v>
      </c>
      <c r="AE277">
        <f t="shared" si="140"/>
        <v>236.03778656126485</v>
      </c>
      <c r="AF277">
        <f t="shared" si="141"/>
        <v>255.07533596837948</v>
      </c>
      <c r="AG277">
        <f t="shared" si="158"/>
        <v>653.13633897</v>
      </c>
      <c r="AH277">
        <f t="shared" si="159"/>
        <v>870.84845195999992</v>
      </c>
      <c r="AI277">
        <f t="shared" si="160"/>
        <v>1088.5605649500001</v>
      </c>
      <c r="AJ277">
        <f t="shared" si="161"/>
        <v>1610.5253557800002</v>
      </c>
      <c r="AK277">
        <f t="shared" si="162"/>
        <v>2147.3671410400002</v>
      </c>
      <c r="AL277">
        <f t="shared" si="163"/>
        <v>2684.2089263000003</v>
      </c>
      <c r="AM277">
        <f t="shared" si="164"/>
        <v>1393.5251186258499</v>
      </c>
      <c r="AN277">
        <f t="shared" si="165"/>
        <v>1374.4875692187352</v>
      </c>
      <c r="AO277">
        <f t="shared" si="166"/>
        <v>1355.4500198116207</v>
      </c>
      <c r="AP277">
        <f t="shared" si="167"/>
        <v>1930.36690388585</v>
      </c>
      <c r="AQ277">
        <f t="shared" si="168"/>
        <v>1911.3293544787352</v>
      </c>
      <c r="AR277">
        <f t="shared" si="169"/>
        <v>1892.2918050716207</v>
      </c>
      <c r="AS277">
        <f t="shared" si="170"/>
        <v>2467.2086891458503</v>
      </c>
      <c r="AT277">
        <f t="shared" si="171"/>
        <v>2448.1711397387353</v>
      </c>
      <c r="AU277">
        <f t="shared" si="172"/>
        <v>2429.1335903316208</v>
      </c>
      <c r="BF277" t="str">
        <f t="shared" si="157"/>
        <v>MI  2020 5 N 1 13 160 Y Non-Treated 43.33333333 2.230769231 32.22222222 72.57070433 4880.379866 1393.52511862585 1374.48756921874 1355.45001981162 1930.36690388585 1911.32935447874 1892.29180507162 2467.20868914585 2448.17113973874 2429.13359033162</v>
      </c>
    </row>
    <row r="278" spans="1:58" x14ac:dyDescent="0.35">
      <c r="A278" s="16" t="s">
        <v>24</v>
      </c>
      <c r="B278" s="16">
        <v>2020</v>
      </c>
      <c r="C278" s="16">
        <v>5</v>
      </c>
      <c r="D278" s="16" t="s">
        <v>16</v>
      </c>
      <c r="E278" s="16" t="s">
        <v>14</v>
      </c>
      <c r="F278" s="16">
        <v>2</v>
      </c>
      <c r="G278" s="16">
        <v>13</v>
      </c>
      <c r="H278" s="16">
        <v>160</v>
      </c>
      <c r="I278" s="16" t="s">
        <v>17</v>
      </c>
      <c r="J278" s="16" t="s">
        <v>27</v>
      </c>
      <c r="K278" s="16">
        <v>200</v>
      </c>
      <c r="L278" s="16">
        <f t="shared" si="127"/>
        <v>434.78260869565219</v>
      </c>
      <c r="M278" s="16">
        <f t="shared" si="128"/>
        <v>488.14229249011862</v>
      </c>
      <c r="N278" s="16" t="s">
        <v>14</v>
      </c>
      <c r="O278" s="16">
        <v>63.333333330000002</v>
      </c>
      <c r="P278" s="16">
        <v>2.263157895</v>
      </c>
      <c r="Q278" s="16">
        <v>47.777777780000001</v>
      </c>
      <c r="R278" s="16">
        <v>58.901886789999999</v>
      </c>
      <c r="S278" s="16">
        <v>3961.151887</v>
      </c>
      <c r="T278" s="16">
        <f t="shared" si="129"/>
        <v>70.86</v>
      </c>
      <c r="U278" s="16">
        <f t="shared" si="130"/>
        <v>175.02</v>
      </c>
      <c r="V278" s="16">
        <f t="shared" si="131"/>
        <v>82.608695652173921</v>
      </c>
      <c r="W278" s="16">
        <f t="shared" si="132"/>
        <v>119.56521739130436</v>
      </c>
      <c r="X278" s="16">
        <f t="shared" si="133"/>
        <v>156.52173913043478</v>
      </c>
      <c r="Y278" s="16">
        <f t="shared" si="134"/>
        <v>41.980237154150196</v>
      </c>
      <c r="Z278" s="16">
        <f t="shared" si="135"/>
        <v>61.017786561264828</v>
      </c>
      <c r="AA278" s="16">
        <f t="shared" si="136"/>
        <v>80.055335968379453</v>
      </c>
      <c r="AB278">
        <f t="shared" si="137"/>
        <v>0</v>
      </c>
      <c r="AC278">
        <f t="shared" si="138"/>
        <v>0</v>
      </c>
      <c r="AD278">
        <f t="shared" si="139"/>
        <v>217.0002371541502</v>
      </c>
      <c r="AE278">
        <f t="shared" si="140"/>
        <v>236.03778656126485</v>
      </c>
      <c r="AF278">
        <f t="shared" si="141"/>
        <v>255.07533596837948</v>
      </c>
      <c r="AG278">
        <f t="shared" si="158"/>
        <v>530.11698110999998</v>
      </c>
      <c r="AH278">
        <f t="shared" si="159"/>
        <v>706.82264148000002</v>
      </c>
      <c r="AI278">
        <f t="shared" si="160"/>
        <v>883.52830184999993</v>
      </c>
      <c r="AJ278">
        <f t="shared" si="161"/>
        <v>1307.18012271</v>
      </c>
      <c r="AK278">
        <f t="shared" si="162"/>
        <v>1742.9068302799999</v>
      </c>
      <c r="AL278">
        <f t="shared" si="163"/>
        <v>2178.6335378500003</v>
      </c>
      <c r="AM278">
        <f t="shared" si="164"/>
        <v>1090.1798855558498</v>
      </c>
      <c r="AN278">
        <f t="shared" si="165"/>
        <v>1071.142336148735</v>
      </c>
      <c r="AO278">
        <f t="shared" si="166"/>
        <v>1052.1047867416205</v>
      </c>
      <c r="AP278">
        <f t="shared" si="167"/>
        <v>1525.9065931258497</v>
      </c>
      <c r="AQ278">
        <f t="shared" si="168"/>
        <v>1506.8690437187352</v>
      </c>
      <c r="AR278">
        <f t="shared" si="169"/>
        <v>1487.8314943116204</v>
      </c>
      <c r="AS278">
        <f t="shared" si="170"/>
        <v>1961.63330069585</v>
      </c>
      <c r="AT278">
        <f t="shared" si="171"/>
        <v>1942.5957512887353</v>
      </c>
      <c r="AU278">
        <f t="shared" si="172"/>
        <v>1923.5582018816208</v>
      </c>
      <c r="BF278" t="str">
        <f t="shared" si="157"/>
        <v>MI  2020 5 N 2 13 160 Y Non-Treated 63.33333333 2.263157895 47.77777778 58.90188679 3961.151887 1090.17988555585 1071.14233614874 1052.10478674162 1525.90659312585 1506.86904371874 1487.83149431162 1961.63330069585 1942.59575128874 1923.55820188162</v>
      </c>
    </row>
    <row r="279" spans="1:58" x14ac:dyDescent="0.35">
      <c r="A279" s="16" t="s">
        <v>24</v>
      </c>
      <c r="B279" s="16">
        <v>2020</v>
      </c>
      <c r="C279" s="16">
        <v>5</v>
      </c>
      <c r="D279" s="16" t="s">
        <v>16</v>
      </c>
      <c r="E279" s="16" t="s">
        <v>14</v>
      </c>
      <c r="F279" s="16">
        <v>3</v>
      </c>
      <c r="G279" s="16">
        <v>13</v>
      </c>
      <c r="H279" s="16">
        <v>160</v>
      </c>
      <c r="I279" s="16" t="s">
        <v>17</v>
      </c>
      <c r="J279" s="16" t="s">
        <v>27</v>
      </c>
      <c r="K279" s="16">
        <v>200</v>
      </c>
      <c r="L279" s="16">
        <f t="shared" si="127"/>
        <v>434.78260869565219</v>
      </c>
      <c r="M279" s="16">
        <f t="shared" si="128"/>
        <v>488.14229249011862</v>
      </c>
      <c r="N279" s="16" t="s">
        <v>14</v>
      </c>
      <c r="O279" s="16">
        <v>60</v>
      </c>
      <c r="P279" s="16">
        <v>2.7222222220000001</v>
      </c>
      <c r="Q279" s="16">
        <v>54.444444439999998</v>
      </c>
      <c r="R279" s="16">
        <v>51.485336930000003</v>
      </c>
      <c r="S279" s="16">
        <v>3462.3889079999999</v>
      </c>
      <c r="T279" s="16">
        <f t="shared" si="129"/>
        <v>70.86</v>
      </c>
      <c r="U279" s="16">
        <f t="shared" si="130"/>
        <v>175.02</v>
      </c>
      <c r="V279" s="16">
        <f t="shared" si="131"/>
        <v>82.608695652173921</v>
      </c>
      <c r="W279" s="16">
        <f t="shared" si="132"/>
        <v>119.56521739130436</v>
      </c>
      <c r="X279" s="16">
        <f t="shared" si="133"/>
        <v>156.52173913043478</v>
      </c>
      <c r="Y279" s="16">
        <f t="shared" si="134"/>
        <v>41.980237154150196</v>
      </c>
      <c r="Z279" s="16">
        <f t="shared" si="135"/>
        <v>61.017786561264828</v>
      </c>
      <c r="AA279" s="16">
        <f t="shared" si="136"/>
        <v>80.055335968379453</v>
      </c>
      <c r="AB279">
        <f t="shared" si="137"/>
        <v>0</v>
      </c>
      <c r="AC279">
        <f t="shared" si="138"/>
        <v>0</v>
      </c>
      <c r="AD279">
        <f t="shared" si="139"/>
        <v>217.0002371541502</v>
      </c>
      <c r="AE279">
        <f t="shared" si="140"/>
        <v>236.03778656126485</v>
      </c>
      <c r="AF279">
        <f t="shared" si="141"/>
        <v>255.07533596837948</v>
      </c>
      <c r="AG279">
        <f t="shared" si="158"/>
        <v>463.36803237000004</v>
      </c>
      <c r="AH279">
        <f t="shared" si="159"/>
        <v>617.82404315999997</v>
      </c>
      <c r="AI279">
        <f t="shared" si="160"/>
        <v>772.28005395000002</v>
      </c>
      <c r="AJ279">
        <f t="shared" si="161"/>
        <v>1142.58833964</v>
      </c>
      <c r="AK279">
        <f t="shared" si="162"/>
        <v>1523.45111952</v>
      </c>
      <c r="AL279">
        <f t="shared" si="163"/>
        <v>1904.3138994000001</v>
      </c>
      <c r="AM279">
        <f t="shared" si="164"/>
        <v>925.58810248584973</v>
      </c>
      <c r="AN279">
        <f t="shared" si="165"/>
        <v>906.55055307873511</v>
      </c>
      <c r="AO279">
        <f t="shared" si="166"/>
        <v>887.51300367162048</v>
      </c>
      <c r="AP279">
        <f t="shared" si="167"/>
        <v>1306.4508823658498</v>
      </c>
      <c r="AQ279">
        <f t="shared" si="168"/>
        <v>1287.4133329587353</v>
      </c>
      <c r="AR279">
        <f t="shared" si="169"/>
        <v>1268.3757835516205</v>
      </c>
      <c r="AS279">
        <f t="shared" si="170"/>
        <v>1687.3136622458499</v>
      </c>
      <c r="AT279">
        <f t="shared" si="171"/>
        <v>1668.2761128387351</v>
      </c>
      <c r="AU279">
        <f t="shared" si="172"/>
        <v>1649.2385634316206</v>
      </c>
      <c r="BF279" t="str">
        <f t="shared" si="157"/>
        <v>MI  2020 5 N 3 13 160 Y Non-Treated 60 2.722222222 54.44444444 51.48533693 3462.388908 925.58810248585 906.550553078735 887.51300367162 1306.45088236585 1287.41333295874 1268.37578355162 1687.31366224585 1668.27611283874 1649.23856343162</v>
      </c>
    </row>
    <row r="280" spans="1:58" x14ac:dyDescent="0.35">
      <c r="A280" s="16" t="s">
        <v>24</v>
      </c>
      <c r="B280" s="16">
        <v>2020</v>
      </c>
      <c r="C280" s="16">
        <v>5</v>
      </c>
      <c r="D280" s="16" t="s">
        <v>16</v>
      </c>
      <c r="E280" s="16" t="s">
        <v>14</v>
      </c>
      <c r="F280" s="16">
        <v>4</v>
      </c>
      <c r="G280" s="16">
        <v>13</v>
      </c>
      <c r="H280" s="16">
        <v>160</v>
      </c>
      <c r="I280" s="16" t="s">
        <v>17</v>
      </c>
      <c r="J280" s="16" t="s">
        <v>27</v>
      </c>
      <c r="K280" s="16">
        <v>200</v>
      </c>
      <c r="L280" s="16">
        <f t="shared" si="127"/>
        <v>434.78260869565219</v>
      </c>
      <c r="M280" s="16">
        <f t="shared" si="128"/>
        <v>488.14229249011862</v>
      </c>
      <c r="N280" s="16" t="s">
        <v>14</v>
      </c>
      <c r="O280" s="16">
        <v>63.333333330000002</v>
      </c>
      <c r="P280" s="16">
        <v>2.4210526319999999</v>
      </c>
      <c r="Q280" s="16">
        <v>51.111111110000003</v>
      </c>
      <c r="R280" s="16">
        <v>50.332662069999998</v>
      </c>
      <c r="S280" s="16">
        <v>3384.8715240000001</v>
      </c>
      <c r="T280" s="16">
        <f t="shared" si="129"/>
        <v>70.86</v>
      </c>
      <c r="U280" s="16">
        <f t="shared" si="130"/>
        <v>175.02</v>
      </c>
      <c r="V280" s="16">
        <f t="shared" si="131"/>
        <v>82.608695652173921</v>
      </c>
      <c r="W280" s="16">
        <f t="shared" si="132"/>
        <v>119.56521739130436</v>
      </c>
      <c r="X280" s="16">
        <f t="shared" si="133"/>
        <v>156.52173913043478</v>
      </c>
      <c r="Y280" s="16">
        <f t="shared" si="134"/>
        <v>41.980237154150196</v>
      </c>
      <c r="Z280" s="16">
        <f t="shared" si="135"/>
        <v>61.017786561264828</v>
      </c>
      <c r="AA280" s="16">
        <f t="shared" si="136"/>
        <v>80.055335968379453</v>
      </c>
      <c r="AB280">
        <f t="shared" si="137"/>
        <v>0</v>
      </c>
      <c r="AC280">
        <f t="shared" si="138"/>
        <v>0</v>
      </c>
      <c r="AD280">
        <f t="shared" si="139"/>
        <v>217.0002371541502</v>
      </c>
      <c r="AE280">
        <f t="shared" si="140"/>
        <v>236.03778656126485</v>
      </c>
      <c r="AF280">
        <f t="shared" si="141"/>
        <v>255.07533596837948</v>
      </c>
      <c r="AG280">
        <f t="shared" si="158"/>
        <v>452.99395862999995</v>
      </c>
      <c r="AH280">
        <f t="shared" si="159"/>
        <v>603.99194483999997</v>
      </c>
      <c r="AI280">
        <f t="shared" si="160"/>
        <v>754.98993105</v>
      </c>
      <c r="AJ280">
        <f t="shared" si="161"/>
        <v>1117.0076029200002</v>
      </c>
      <c r="AK280">
        <f t="shared" si="162"/>
        <v>1489.34347056</v>
      </c>
      <c r="AL280">
        <f t="shared" si="163"/>
        <v>1861.6793382000003</v>
      </c>
      <c r="AM280">
        <f t="shared" si="164"/>
        <v>900.00736576584995</v>
      </c>
      <c r="AN280">
        <f t="shared" si="165"/>
        <v>880.96981635873533</v>
      </c>
      <c r="AO280">
        <f t="shared" si="166"/>
        <v>861.9322669516207</v>
      </c>
      <c r="AP280">
        <f t="shared" si="167"/>
        <v>1272.3432334058498</v>
      </c>
      <c r="AQ280">
        <f t="shared" si="168"/>
        <v>1253.3056839987353</v>
      </c>
      <c r="AR280">
        <f t="shared" si="169"/>
        <v>1234.2681345916205</v>
      </c>
      <c r="AS280">
        <f t="shared" si="170"/>
        <v>1644.6791010458501</v>
      </c>
      <c r="AT280">
        <f t="shared" si="171"/>
        <v>1625.6415516387356</v>
      </c>
      <c r="AU280">
        <f t="shared" si="172"/>
        <v>1606.6040022316208</v>
      </c>
      <c r="BF280" t="str">
        <f t="shared" si="157"/>
        <v>MI  2020 5 N 4 13 160 Y Non-Treated 63.33333333 2.421052632 51.11111111 50.33266207 3384.871524 900.00736576585 880.969816358735 861.932266951621 1272.34323340585 1253.30568399874 1234.26813459162 1644.67910104585 1625.64155163874 1606.60400223162</v>
      </c>
    </row>
    <row r="281" spans="1:58" x14ac:dyDescent="0.35">
      <c r="A281" s="16" t="s">
        <v>24</v>
      </c>
      <c r="B281" s="16">
        <v>2020</v>
      </c>
      <c r="C281" s="16">
        <v>5</v>
      </c>
      <c r="D281" s="16" t="s">
        <v>16</v>
      </c>
      <c r="E281" s="16" t="s">
        <v>14</v>
      </c>
      <c r="F281" s="16">
        <v>5</v>
      </c>
      <c r="G281" s="16">
        <v>13</v>
      </c>
      <c r="H281" s="16">
        <v>160</v>
      </c>
      <c r="I281" s="16" t="s">
        <v>17</v>
      </c>
      <c r="J281" s="16" t="s">
        <v>27</v>
      </c>
      <c r="K281" s="16">
        <v>200</v>
      </c>
      <c r="L281" s="16">
        <f t="shared" si="127"/>
        <v>434.78260869565219</v>
      </c>
      <c r="M281" s="16">
        <f t="shared" si="128"/>
        <v>488.14229249011862</v>
      </c>
      <c r="N281" s="16" t="s">
        <v>14</v>
      </c>
      <c r="O281" s="16">
        <v>86.666666669999998</v>
      </c>
      <c r="P281" s="16">
        <v>2.384615385</v>
      </c>
      <c r="Q281" s="16">
        <v>68.888888890000004</v>
      </c>
      <c r="R281" s="16">
        <v>38.860440359999998</v>
      </c>
      <c r="S281" s="16">
        <v>2613.3646140000001</v>
      </c>
      <c r="T281" s="16">
        <f t="shared" si="129"/>
        <v>70.86</v>
      </c>
      <c r="U281" s="16">
        <f t="shared" si="130"/>
        <v>175.02</v>
      </c>
      <c r="V281" s="16">
        <f t="shared" si="131"/>
        <v>82.608695652173921</v>
      </c>
      <c r="W281" s="16">
        <f t="shared" si="132"/>
        <v>119.56521739130436</v>
      </c>
      <c r="X281" s="16">
        <f t="shared" si="133"/>
        <v>156.52173913043478</v>
      </c>
      <c r="Y281" s="16">
        <f t="shared" si="134"/>
        <v>41.980237154150196</v>
      </c>
      <c r="Z281" s="16">
        <f t="shared" si="135"/>
        <v>61.017786561264828</v>
      </c>
      <c r="AA281" s="16">
        <f t="shared" si="136"/>
        <v>80.055335968379453</v>
      </c>
      <c r="AB281">
        <f t="shared" si="137"/>
        <v>0</v>
      </c>
      <c r="AC281">
        <f t="shared" si="138"/>
        <v>0</v>
      </c>
      <c r="AD281">
        <f t="shared" si="139"/>
        <v>217.0002371541502</v>
      </c>
      <c r="AE281">
        <f t="shared" si="140"/>
        <v>236.03778656126485</v>
      </c>
      <c r="AF281">
        <f t="shared" si="141"/>
        <v>255.07533596837948</v>
      </c>
      <c r="AG281">
        <f t="shared" si="158"/>
        <v>349.74396323999997</v>
      </c>
      <c r="AH281">
        <f t="shared" si="159"/>
        <v>466.32528431999998</v>
      </c>
      <c r="AI281">
        <f t="shared" si="160"/>
        <v>582.90660539999999</v>
      </c>
      <c r="AJ281">
        <f t="shared" si="161"/>
        <v>862.4103226200001</v>
      </c>
      <c r="AK281">
        <f t="shared" si="162"/>
        <v>1149.8804301600001</v>
      </c>
      <c r="AL281">
        <f t="shared" si="163"/>
        <v>1437.3505377000001</v>
      </c>
      <c r="AM281">
        <f t="shared" si="164"/>
        <v>645.41008546584987</v>
      </c>
      <c r="AN281">
        <f t="shared" si="165"/>
        <v>626.37253605873525</v>
      </c>
      <c r="AO281">
        <f t="shared" si="166"/>
        <v>607.33498665162062</v>
      </c>
      <c r="AP281">
        <f t="shared" si="167"/>
        <v>932.88019300584983</v>
      </c>
      <c r="AQ281">
        <f t="shared" si="168"/>
        <v>913.84264359873521</v>
      </c>
      <c r="AR281">
        <f t="shared" si="169"/>
        <v>894.80509419162058</v>
      </c>
      <c r="AS281">
        <f t="shared" si="170"/>
        <v>1220.3503005458499</v>
      </c>
      <c r="AT281">
        <f t="shared" si="171"/>
        <v>1201.3127511387352</v>
      </c>
      <c r="AU281">
        <f t="shared" si="172"/>
        <v>1182.2752017316207</v>
      </c>
      <c r="BF281" t="str">
        <f t="shared" si="157"/>
        <v>MI  2020 5 N 5 13 160 Y Non-Treated 86.66666667 2.384615385 68.88888889 38.86044036 2613.364614 645.41008546585 626.372536058735 607.334986651621 932.88019300585 913.842643598735 894.805094191621 1220.35030054585 1201.31275113874 1182.27520173162</v>
      </c>
    </row>
  </sheetData>
  <sortState xmlns:xlrd2="http://schemas.microsoft.com/office/spreadsheetml/2017/richdata2" ref="A2:N281">
    <sortCondition ref="A2:A281"/>
    <sortCondition ref="H2:H281"/>
    <sortCondition ref="G2:G281"/>
    <sortCondition ref="I2:I281"/>
  </sortState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69"/>
  <sheetViews>
    <sheetView workbookViewId="0">
      <selection activeCell="N8" sqref="N8"/>
    </sheetView>
  </sheetViews>
  <sheetFormatPr defaultRowHeight="14.5" x14ac:dyDescent="0.35"/>
  <cols>
    <col min="1" max="16384" width="8.7265625" style="1"/>
  </cols>
  <sheetData>
    <row r="1" spans="1:58" x14ac:dyDescent="0.35">
      <c r="A1" s="16" t="s">
        <v>0</v>
      </c>
      <c r="B1" s="16" t="s">
        <v>1</v>
      </c>
      <c r="C1" s="16" t="s">
        <v>2</v>
      </c>
      <c r="D1" s="16" t="s">
        <v>162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121</v>
      </c>
      <c r="L1" s="16" t="s">
        <v>123</v>
      </c>
      <c r="M1" s="16" t="s">
        <v>124</v>
      </c>
      <c r="N1" s="16" t="s">
        <v>107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154</v>
      </c>
      <c r="U1" s="16" t="s">
        <v>82</v>
      </c>
      <c r="V1" s="16" t="s">
        <v>155</v>
      </c>
      <c r="W1" s="16" t="s">
        <v>156</v>
      </c>
      <c r="X1" s="16" t="s">
        <v>157</v>
      </c>
      <c r="Y1" s="16" t="s">
        <v>83</v>
      </c>
      <c r="Z1" s="16" t="s">
        <v>84</v>
      </c>
      <c r="AA1" s="16" t="s">
        <v>85</v>
      </c>
      <c r="AB1" s="16" t="s">
        <v>161</v>
      </c>
      <c r="AC1" s="16" t="s">
        <v>86</v>
      </c>
      <c r="AD1" s="16" t="s">
        <v>136</v>
      </c>
      <c r="AE1" s="16" t="s">
        <v>137</v>
      </c>
      <c r="AF1" s="16" t="s">
        <v>138</v>
      </c>
      <c r="AG1" s="16" t="s">
        <v>139</v>
      </c>
      <c r="AH1" s="16" t="s">
        <v>140</v>
      </c>
      <c r="AI1" s="16" t="s">
        <v>141</v>
      </c>
      <c r="AJ1" s="16" t="s">
        <v>142</v>
      </c>
      <c r="AK1" s="16" t="s">
        <v>143</v>
      </c>
      <c r="AL1" s="16" t="s">
        <v>144</v>
      </c>
      <c r="AM1" s="16" t="s">
        <v>145</v>
      </c>
      <c r="AN1" s="16" t="s">
        <v>146</v>
      </c>
      <c r="AO1" s="16" t="s">
        <v>147</v>
      </c>
      <c r="AP1" s="16" t="s">
        <v>148</v>
      </c>
      <c r="AQ1" s="16" t="s">
        <v>149</v>
      </c>
      <c r="AR1" s="16" t="s">
        <v>150</v>
      </c>
      <c r="AS1" s="16" t="s">
        <v>151</v>
      </c>
      <c r="AT1" s="16" t="s">
        <v>152</v>
      </c>
      <c r="AU1" s="16" t="s">
        <v>153</v>
      </c>
      <c r="BF1" s="16" t="s">
        <v>31</v>
      </c>
    </row>
    <row r="2" spans="1:58" x14ac:dyDescent="0.35">
      <c r="A2" s="16" t="s">
        <v>21</v>
      </c>
      <c r="B2" s="16">
        <v>2021</v>
      </c>
      <c r="C2" s="16">
        <v>6</v>
      </c>
      <c r="D2" s="16" t="s">
        <v>17</v>
      </c>
      <c r="E2" s="16">
        <v>101</v>
      </c>
      <c r="F2" s="2">
        <v>1</v>
      </c>
      <c r="G2" s="16">
        <v>14</v>
      </c>
      <c r="H2" s="16">
        <v>160</v>
      </c>
      <c r="I2" s="16" t="s">
        <v>17</v>
      </c>
      <c r="J2" s="16" t="s">
        <v>29</v>
      </c>
      <c r="K2" s="16">
        <v>150</v>
      </c>
      <c r="L2" s="16">
        <f t="shared" ref="L2:L65" si="0">IF(I2="Y",(K2*100)/46,".")</f>
        <v>326.08695652173913</v>
      </c>
      <c r="M2" s="16">
        <f t="shared" ref="M2:M65" si="1">IF(I2="Y",(L2/2.2)*2.47,".")</f>
        <v>366.10671936758894</v>
      </c>
      <c r="N2" s="16" t="s">
        <v>14</v>
      </c>
      <c r="O2" s="16">
        <v>2.083333333333333</v>
      </c>
      <c r="P2" s="16">
        <v>3</v>
      </c>
      <c r="Q2" s="16">
        <v>2.083333333333333</v>
      </c>
      <c r="R2" s="16">
        <v>70.544502068965528</v>
      </c>
      <c r="S2" s="16">
        <f t="shared" ref="S2:S14" si="2">R2*67.25</f>
        <v>4744.1177641379318</v>
      </c>
      <c r="T2" s="16">
        <f t="shared" ref="T2:T65" si="3">IF(H2=100,44.29,70.86)</f>
        <v>70.86</v>
      </c>
      <c r="U2" s="16">
        <f t="shared" ref="U2:U65" si="4">IF(H2=100,109.39,175.02)</f>
        <v>175.02</v>
      </c>
      <c r="V2" s="16">
        <f t="shared" ref="V2:V65" si="5">IF($I2="Y",$L2*0.19,0)</f>
        <v>61.956521739130437</v>
      </c>
      <c r="W2" s="16">
        <f t="shared" ref="W2:W65" si="6">IF($I2="Y",$L2*0.275,0)</f>
        <v>89.673913043478265</v>
      </c>
      <c r="X2" s="16">
        <f t="shared" ref="X2:X65" si="7">IF($I2="Y",$L2*0.36,0)</f>
        <v>117.39130434782608</v>
      </c>
      <c r="Y2" s="16">
        <f t="shared" ref="Y2:Y65" si="8">IF(I2="Y",M2*0.086,0)</f>
        <v>31.485177865612645</v>
      </c>
      <c r="Z2" s="16">
        <f t="shared" ref="Z2:Z65" si="9">IF(I2="Y",M2*0.125,0)</f>
        <v>45.763339920948617</v>
      </c>
      <c r="AA2" s="16">
        <f t="shared" ref="AA2:AA65" si="10">IF(I2="Y",M2*0.164,0)</f>
        <v>60.041501976284586</v>
      </c>
      <c r="AB2">
        <f t="shared" ref="AB2:AB65" si="11">IF(J2="Endura_R3",50.846,IF(J2="Cobra_V5",17.875,IF((AND(J2="Endura_Sporecaster",N2="Y")),50.846,0)))</f>
        <v>50.845999999999997</v>
      </c>
      <c r="AC2">
        <f t="shared" ref="AC2:AC65" si="12">IF(J2="Endura_R3",125.59,IF(J2="Cobra_V5",44.15,IF((AND(J2="Endura_Sporecaster",N2="Y")),125.59,0)))</f>
        <v>125.59</v>
      </c>
      <c r="AD2">
        <f t="shared" ref="AD2:AD65" si="13">SUM(U2,Y2,AC2)</f>
        <v>332.09517786561264</v>
      </c>
      <c r="AE2">
        <f t="shared" ref="AE2:AE65" si="14">SUM(U2,Z2,AC2)</f>
        <v>346.37333992094864</v>
      </c>
      <c r="AF2">
        <f t="shared" ref="AF2:AF65" si="15">SUM(U2,AA2,AC2)</f>
        <v>360.65150197628464</v>
      </c>
      <c r="AG2">
        <f t="shared" ref="AG2:AG14" si="16">$R2*9</f>
        <v>634.90051862068981</v>
      </c>
      <c r="AH2">
        <f t="shared" ref="AH2:AH14" si="17">$R2*12</f>
        <v>846.53402482758634</v>
      </c>
      <c r="AI2">
        <f t="shared" ref="AI2:AI14" si="18">$R2*15</f>
        <v>1058.1675310344829</v>
      </c>
      <c r="AJ2">
        <f t="shared" ref="AJ2:AJ14" si="19">$S2*0.33</f>
        <v>1565.5588621655177</v>
      </c>
      <c r="AK2">
        <f t="shared" ref="AK2:AK14" si="20">$S2*0.44</f>
        <v>2087.4118162206901</v>
      </c>
      <c r="AL2">
        <f t="shared" ref="AL2:AL14" si="21">$S2*0.55</f>
        <v>2609.2647702758627</v>
      </c>
      <c r="AM2">
        <f t="shared" ref="AM2:AM14" si="22">$AJ2-AD2</f>
        <v>1233.463684299905</v>
      </c>
      <c r="AN2">
        <f t="shared" ref="AN2:AN14" si="23">$AJ2-AE2</f>
        <v>1219.185522244569</v>
      </c>
      <c r="AO2">
        <f t="shared" ref="AO2:AO14" si="24">$AJ2-AF2</f>
        <v>1204.907360189233</v>
      </c>
      <c r="AP2">
        <f t="shared" ref="AP2:AP14" si="25">$AK2-AD2</f>
        <v>1755.3166383550774</v>
      </c>
      <c r="AQ2">
        <f t="shared" ref="AQ2:AQ14" si="26">$AK2-AE2</f>
        <v>1741.0384762997414</v>
      </c>
      <c r="AR2">
        <f t="shared" ref="AR2:AR14" si="27">$AK2-AF2</f>
        <v>1726.7603142444054</v>
      </c>
      <c r="AS2">
        <f t="shared" ref="AS2:AS14" si="28">$AL2-AD2</f>
        <v>2277.1695924102501</v>
      </c>
      <c r="AT2">
        <f t="shared" ref="AT2:AT14" si="29">$AL2-AE2</f>
        <v>2262.8914303549141</v>
      </c>
      <c r="AU2">
        <f t="shared" ref="AU2:AU14" si="30">$AL2-AF2</f>
        <v>2248.6132682995781</v>
      </c>
      <c r="BF2" t="str">
        <f>_xlfn.CONCAT(A2," ",B2," ",C2," ",D2," ",F2," ",G2," ",H2," ",I2," ",J2," ",O2," ",P2," ",Q2," ",R2," ",S2," ",AM2," ",AN2," ",AO2," ",AP2," ",AQ2," ",AR2," ",AS2," ",AT2," ",AU2)</f>
        <v>Arlington 2021 6 Y 1 14 160 Y Endura_R3 2.08333333333333 3 2.08333333333333 70.5445020689655 4744.11776413793 1233.46368429991 1219.18552224457 1204.90736018923 1755.31663835508 1741.03847629974 1726.76031424441 2277.16959241025 2262.89143035491 2248.61326829958</v>
      </c>
    </row>
    <row r="3" spans="1:58" x14ac:dyDescent="0.35">
      <c r="A3" s="16" t="s">
        <v>21</v>
      </c>
      <c r="B3" s="16">
        <v>2021</v>
      </c>
      <c r="C3" s="16">
        <v>6</v>
      </c>
      <c r="D3" s="16" t="s">
        <v>17</v>
      </c>
      <c r="E3" s="16">
        <v>102</v>
      </c>
      <c r="F3" s="2">
        <v>1</v>
      </c>
      <c r="G3" s="16">
        <v>16</v>
      </c>
      <c r="H3" s="16">
        <v>160</v>
      </c>
      <c r="I3" s="16" t="s">
        <v>17</v>
      </c>
      <c r="J3" s="16" t="s">
        <v>28</v>
      </c>
      <c r="K3" s="16">
        <v>150</v>
      </c>
      <c r="L3" s="16">
        <f t="shared" si="0"/>
        <v>326.08695652173913</v>
      </c>
      <c r="M3" s="16">
        <f t="shared" si="1"/>
        <v>366.10671936758894</v>
      </c>
      <c r="N3" s="16" t="s">
        <v>14</v>
      </c>
      <c r="O3" s="16">
        <v>3.3613445378151261</v>
      </c>
      <c r="P3" s="16">
        <v>2.75</v>
      </c>
      <c r="Q3" s="16">
        <v>3.0812324929971986</v>
      </c>
      <c r="R3" s="16">
        <v>70.166648275862073</v>
      </c>
      <c r="S3" s="16">
        <f t="shared" si="2"/>
        <v>4718.7070965517241</v>
      </c>
      <c r="T3" s="16">
        <f t="shared" si="3"/>
        <v>70.86</v>
      </c>
      <c r="U3" s="16">
        <f t="shared" si="4"/>
        <v>175.02</v>
      </c>
      <c r="V3" s="16">
        <f t="shared" si="5"/>
        <v>61.956521739130437</v>
      </c>
      <c r="W3" s="16">
        <f t="shared" si="6"/>
        <v>89.673913043478265</v>
      </c>
      <c r="X3" s="16">
        <f t="shared" si="7"/>
        <v>117.39130434782608</v>
      </c>
      <c r="Y3" s="16">
        <f t="shared" si="8"/>
        <v>31.485177865612645</v>
      </c>
      <c r="Z3" s="16">
        <f t="shared" si="9"/>
        <v>45.763339920948617</v>
      </c>
      <c r="AA3" s="16">
        <f t="shared" si="10"/>
        <v>60.041501976284586</v>
      </c>
      <c r="AB3">
        <f t="shared" si="11"/>
        <v>17.875</v>
      </c>
      <c r="AC3">
        <f t="shared" si="12"/>
        <v>44.15</v>
      </c>
      <c r="AD3">
        <f t="shared" si="13"/>
        <v>250.65517786561267</v>
      </c>
      <c r="AE3">
        <f t="shared" si="14"/>
        <v>264.93333992094864</v>
      </c>
      <c r="AF3">
        <f t="shared" si="15"/>
        <v>279.21150197628458</v>
      </c>
      <c r="AG3">
        <f t="shared" si="16"/>
        <v>631.49983448275862</v>
      </c>
      <c r="AH3">
        <f t="shared" si="17"/>
        <v>841.99977931034482</v>
      </c>
      <c r="AI3">
        <f t="shared" si="18"/>
        <v>1052.499724137931</v>
      </c>
      <c r="AJ3">
        <f t="shared" si="19"/>
        <v>1557.173341862069</v>
      </c>
      <c r="AK3">
        <f t="shared" si="20"/>
        <v>2076.2311224827586</v>
      </c>
      <c r="AL3">
        <f t="shared" si="21"/>
        <v>2595.2889031034483</v>
      </c>
      <c r="AM3">
        <f t="shared" si="22"/>
        <v>1306.5181639964565</v>
      </c>
      <c r="AN3">
        <f t="shared" si="23"/>
        <v>1292.2400019411205</v>
      </c>
      <c r="AO3">
        <f t="shared" si="24"/>
        <v>1277.9618398857845</v>
      </c>
      <c r="AP3">
        <f t="shared" si="25"/>
        <v>1825.575944617146</v>
      </c>
      <c r="AQ3">
        <f t="shared" si="26"/>
        <v>1811.29778256181</v>
      </c>
      <c r="AR3">
        <f t="shared" si="27"/>
        <v>1797.019620506474</v>
      </c>
      <c r="AS3">
        <f t="shared" si="28"/>
        <v>2344.6337252378357</v>
      </c>
      <c r="AT3">
        <f t="shared" si="29"/>
        <v>2330.3555631824997</v>
      </c>
      <c r="AU3">
        <f t="shared" si="30"/>
        <v>2316.0774011271637</v>
      </c>
      <c r="BF3" t="str">
        <f t="shared" ref="BF3:BF66" si="31">_xlfn.CONCAT(A3," ",B3," ",C3," ",D3," ",F3," ",G3," ",H3," ",I3," ",J3," ",O3," ",P3," ",Q3," ",R3," ",S3," ",AM3," ",AN3," ",AO3," ",AP3," ",AQ3," ",AR3," ",AS3," ",AT3," ",AU3)</f>
        <v>Arlington 2021 6 Y 1 16 160 Y Cobra_V5 3.36134453781513 2.75 3.0812324929972 70.1666482758621 4718.70709655172 1306.51816399646 1292.24000194112 1277.96183988578 1825.57594461715 1811.29778256181 1797.01962050647 2344.63372523784 2330.3555631825 2316.07740112716</v>
      </c>
    </row>
    <row r="4" spans="1:58" x14ac:dyDescent="0.35">
      <c r="A4" s="16" t="s">
        <v>21</v>
      </c>
      <c r="B4" s="16">
        <v>2021</v>
      </c>
      <c r="C4" s="16">
        <v>6</v>
      </c>
      <c r="D4" s="16" t="s">
        <v>17</v>
      </c>
      <c r="E4" s="16">
        <v>103</v>
      </c>
      <c r="F4" s="2">
        <v>1</v>
      </c>
      <c r="G4" s="16">
        <v>12</v>
      </c>
      <c r="H4" s="16">
        <v>100</v>
      </c>
      <c r="I4" s="16" t="s">
        <v>17</v>
      </c>
      <c r="J4" s="16" t="s">
        <v>28</v>
      </c>
      <c r="K4" s="16">
        <v>150</v>
      </c>
      <c r="L4" s="16">
        <f t="shared" si="0"/>
        <v>326.08695652173913</v>
      </c>
      <c r="M4" s="16">
        <f t="shared" si="1"/>
        <v>366.10671936758894</v>
      </c>
      <c r="N4" s="16" t="s">
        <v>14</v>
      </c>
      <c r="O4" s="16">
        <v>2.3668639053254439</v>
      </c>
      <c r="P4" s="16">
        <v>3</v>
      </c>
      <c r="Q4" s="16">
        <v>2.3668639053254439</v>
      </c>
      <c r="R4" s="16">
        <v>71.738980689655179</v>
      </c>
      <c r="S4" s="16">
        <f t="shared" si="2"/>
        <v>4824.4464513793109</v>
      </c>
      <c r="T4" s="16">
        <f t="shared" si="3"/>
        <v>44.29</v>
      </c>
      <c r="U4" s="16">
        <f t="shared" si="4"/>
        <v>109.39</v>
      </c>
      <c r="V4" s="16">
        <f t="shared" si="5"/>
        <v>61.956521739130437</v>
      </c>
      <c r="W4" s="16">
        <f t="shared" si="6"/>
        <v>89.673913043478265</v>
      </c>
      <c r="X4" s="16">
        <f t="shared" si="7"/>
        <v>117.39130434782608</v>
      </c>
      <c r="Y4" s="16">
        <f t="shared" si="8"/>
        <v>31.485177865612645</v>
      </c>
      <c r="Z4" s="16">
        <f t="shared" si="9"/>
        <v>45.763339920948617</v>
      </c>
      <c r="AA4" s="16">
        <f t="shared" si="10"/>
        <v>60.041501976284586</v>
      </c>
      <c r="AB4">
        <f t="shared" si="11"/>
        <v>17.875</v>
      </c>
      <c r="AC4">
        <f t="shared" si="12"/>
        <v>44.15</v>
      </c>
      <c r="AD4">
        <f t="shared" si="13"/>
        <v>185.02517786561265</v>
      </c>
      <c r="AE4">
        <f t="shared" si="14"/>
        <v>199.30333992094862</v>
      </c>
      <c r="AF4">
        <f t="shared" si="15"/>
        <v>213.58150197628458</v>
      </c>
      <c r="AG4">
        <f t="shared" si="16"/>
        <v>645.65082620689657</v>
      </c>
      <c r="AH4">
        <f t="shared" si="17"/>
        <v>860.86776827586209</v>
      </c>
      <c r="AI4">
        <f t="shared" si="18"/>
        <v>1076.0847103448277</v>
      </c>
      <c r="AJ4">
        <f t="shared" si="19"/>
        <v>1592.0673289551726</v>
      </c>
      <c r="AK4">
        <f t="shared" si="20"/>
        <v>2122.7564386068966</v>
      </c>
      <c r="AL4">
        <f t="shared" si="21"/>
        <v>2653.4455482586213</v>
      </c>
      <c r="AM4">
        <f t="shared" si="22"/>
        <v>1407.0421510895599</v>
      </c>
      <c r="AN4">
        <f t="shared" si="23"/>
        <v>1392.7639890342239</v>
      </c>
      <c r="AO4">
        <f t="shared" si="24"/>
        <v>1378.4858269788879</v>
      </c>
      <c r="AP4">
        <f t="shared" si="25"/>
        <v>1937.7312607412839</v>
      </c>
      <c r="AQ4">
        <f t="shared" si="26"/>
        <v>1923.4530986859479</v>
      </c>
      <c r="AR4">
        <f t="shared" si="27"/>
        <v>1909.1749366306121</v>
      </c>
      <c r="AS4">
        <f t="shared" si="28"/>
        <v>2468.4203703930089</v>
      </c>
      <c r="AT4">
        <f t="shared" si="29"/>
        <v>2454.1422083376729</v>
      </c>
      <c r="AU4">
        <f t="shared" si="30"/>
        <v>2439.8640462823369</v>
      </c>
      <c r="BF4" t="str">
        <f t="shared" si="31"/>
        <v>Arlington 2021 6 Y 1 12 100 Y Cobra_V5 2.36686390532544 3 2.36686390532544 71.7389806896552 4824.44645137931 1407.04215108956 1392.76398903422 1378.48582697889 1937.73126074128 1923.45309868595 1909.17493663061 2468.42037039301 2454.14220833767 2439.86404628234</v>
      </c>
    </row>
    <row r="5" spans="1:58" x14ac:dyDescent="0.35">
      <c r="A5" s="16" t="s">
        <v>21</v>
      </c>
      <c r="B5" s="16">
        <v>2021</v>
      </c>
      <c r="C5" s="16">
        <v>6</v>
      </c>
      <c r="D5" s="16" t="s">
        <v>17</v>
      </c>
      <c r="E5" s="16">
        <v>104</v>
      </c>
      <c r="F5" s="2">
        <v>1</v>
      </c>
      <c r="G5" s="16">
        <v>13</v>
      </c>
      <c r="H5" s="16">
        <v>160</v>
      </c>
      <c r="I5" s="16" t="s">
        <v>17</v>
      </c>
      <c r="J5" s="16" t="s">
        <v>27</v>
      </c>
      <c r="K5" s="16">
        <v>150</v>
      </c>
      <c r="L5" s="16">
        <f t="shared" si="0"/>
        <v>326.08695652173913</v>
      </c>
      <c r="M5" s="16">
        <f t="shared" si="1"/>
        <v>366.10671936758894</v>
      </c>
      <c r="N5" s="16" t="s">
        <v>14</v>
      </c>
      <c r="O5" s="16">
        <v>4.4534412955465585</v>
      </c>
      <c r="P5" s="16">
        <v>2.875</v>
      </c>
      <c r="Q5" s="16">
        <v>4.2678812415654521</v>
      </c>
      <c r="R5" s="16">
        <v>67.88475517241379</v>
      </c>
      <c r="S5" s="16">
        <f t="shared" si="2"/>
        <v>4565.2497853448276</v>
      </c>
      <c r="T5" s="16">
        <f t="shared" si="3"/>
        <v>70.86</v>
      </c>
      <c r="U5" s="16">
        <f t="shared" si="4"/>
        <v>175.02</v>
      </c>
      <c r="V5" s="16">
        <f t="shared" si="5"/>
        <v>61.956521739130437</v>
      </c>
      <c r="W5" s="16">
        <f t="shared" si="6"/>
        <v>89.673913043478265</v>
      </c>
      <c r="X5" s="16">
        <f t="shared" si="7"/>
        <v>117.39130434782608</v>
      </c>
      <c r="Y5" s="16">
        <f t="shared" si="8"/>
        <v>31.485177865612645</v>
      </c>
      <c r="Z5" s="16">
        <f t="shared" si="9"/>
        <v>45.763339920948617</v>
      </c>
      <c r="AA5" s="16">
        <f t="shared" si="10"/>
        <v>60.041501976284586</v>
      </c>
      <c r="AB5">
        <f t="shared" si="11"/>
        <v>0</v>
      </c>
      <c r="AC5">
        <f t="shared" si="12"/>
        <v>0</v>
      </c>
      <c r="AD5">
        <f t="shared" si="13"/>
        <v>206.50517786561267</v>
      </c>
      <c r="AE5">
        <f t="shared" si="14"/>
        <v>220.78333992094863</v>
      </c>
      <c r="AF5">
        <f t="shared" si="15"/>
        <v>235.0615019762846</v>
      </c>
      <c r="AG5">
        <f t="shared" si="16"/>
        <v>610.96279655172407</v>
      </c>
      <c r="AH5">
        <f t="shared" si="17"/>
        <v>814.61706206896542</v>
      </c>
      <c r="AI5">
        <f t="shared" si="18"/>
        <v>1018.2713275862069</v>
      </c>
      <c r="AJ5">
        <f t="shared" si="19"/>
        <v>1506.5324291637933</v>
      </c>
      <c r="AK5">
        <f t="shared" si="20"/>
        <v>2008.7099055517242</v>
      </c>
      <c r="AL5">
        <f t="shared" si="21"/>
        <v>2510.8873819396554</v>
      </c>
      <c r="AM5">
        <f t="shared" si="22"/>
        <v>1300.0272512981805</v>
      </c>
      <c r="AN5">
        <f t="shared" si="23"/>
        <v>1285.7490892428445</v>
      </c>
      <c r="AO5">
        <f t="shared" si="24"/>
        <v>1271.4709271875086</v>
      </c>
      <c r="AP5">
        <f t="shared" si="25"/>
        <v>1802.2047276861115</v>
      </c>
      <c r="AQ5">
        <f t="shared" si="26"/>
        <v>1787.9265656307755</v>
      </c>
      <c r="AR5">
        <f t="shared" si="27"/>
        <v>1773.6484035754397</v>
      </c>
      <c r="AS5">
        <f t="shared" si="28"/>
        <v>2304.3822040740429</v>
      </c>
      <c r="AT5">
        <f t="shared" si="29"/>
        <v>2290.1040420187069</v>
      </c>
      <c r="AU5">
        <f t="shared" si="30"/>
        <v>2275.8258799633709</v>
      </c>
      <c r="BF5" t="str">
        <f t="shared" si="31"/>
        <v>Arlington 2021 6 Y 1 13 160 Y Non-Treated 4.45344129554656 2.875 4.26788124156545 67.8847551724138 4565.24978534483 1300.02725129818 1285.74908924284 1271.47092718751 1802.20472768611 1787.92656563078 1773.64840357544 2304.38220407404 2290.10404201871 2275.82587996337</v>
      </c>
    </row>
    <row r="6" spans="1:58" x14ac:dyDescent="0.35">
      <c r="A6" s="16" t="s">
        <v>21</v>
      </c>
      <c r="B6" s="16">
        <v>2021</v>
      </c>
      <c r="C6" s="16">
        <v>6</v>
      </c>
      <c r="D6" s="16" t="s">
        <v>17</v>
      </c>
      <c r="E6" s="16">
        <v>105</v>
      </c>
      <c r="F6" s="2">
        <v>1</v>
      </c>
      <c r="G6" s="16">
        <v>3</v>
      </c>
      <c r="H6" s="16">
        <v>100</v>
      </c>
      <c r="I6" s="16" t="s">
        <v>16</v>
      </c>
      <c r="J6" s="16" t="s">
        <v>30</v>
      </c>
      <c r="K6" s="16" t="s">
        <v>14</v>
      </c>
      <c r="L6" s="16" t="str">
        <f t="shared" si="0"/>
        <v>.</v>
      </c>
      <c r="M6" s="16" t="str">
        <f t="shared" si="1"/>
        <v>.</v>
      </c>
      <c r="N6" s="16" t="s">
        <v>17</v>
      </c>
      <c r="O6" s="16">
        <v>1.9230769230769231</v>
      </c>
      <c r="P6" s="16">
        <v>3</v>
      </c>
      <c r="Q6" s="16">
        <v>1.9230769230769231</v>
      </c>
      <c r="R6" s="16">
        <v>76.53742344827586</v>
      </c>
      <c r="S6" s="16">
        <f t="shared" si="2"/>
        <v>5147.1417268965515</v>
      </c>
      <c r="T6" s="16">
        <f t="shared" si="3"/>
        <v>44.29</v>
      </c>
      <c r="U6" s="16">
        <f t="shared" si="4"/>
        <v>109.39</v>
      </c>
      <c r="V6" s="16">
        <f t="shared" si="5"/>
        <v>0</v>
      </c>
      <c r="W6" s="16">
        <f t="shared" si="6"/>
        <v>0</v>
      </c>
      <c r="X6" s="16">
        <f t="shared" si="7"/>
        <v>0</v>
      </c>
      <c r="Y6" s="16">
        <f t="shared" si="8"/>
        <v>0</v>
      </c>
      <c r="Z6" s="16">
        <f t="shared" si="9"/>
        <v>0</v>
      </c>
      <c r="AA6" s="16">
        <f t="shared" si="10"/>
        <v>0</v>
      </c>
      <c r="AB6">
        <f t="shared" si="11"/>
        <v>50.845999999999997</v>
      </c>
      <c r="AC6">
        <f t="shared" si="12"/>
        <v>125.59</v>
      </c>
      <c r="AD6">
        <f t="shared" si="13"/>
        <v>234.98000000000002</v>
      </c>
      <c r="AE6">
        <f t="shared" si="14"/>
        <v>234.98000000000002</v>
      </c>
      <c r="AF6">
        <f t="shared" si="15"/>
        <v>234.98000000000002</v>
      </c>
      <c r="AG6">
        <f t="shared" si="16"/>
        <v>688.83681103448271</v>
      </c>
      <c r="AH6">
        <f t="shared" si="17"/>
        <v>918.44908137931031</v>
      </c>
      <c r="AI6">
        <f t="shared" si="18"/>
        <v>1148.0613517241379</v>
      </c>
      <c r="AJ6">
        <f t="shared" si="19"/>
        <v>1698.5567698758621</v>
      </c>
      <c r="AK6">
        <f t="shared" si="20"/>
        <v>2264.7423598344826</v>
      </c>
      <c r="AL6">
        <f t="shared" si="21"/>
        <v>2830.9279497931034</v>
      </c>
      <c r="AM6">
        <f t="shared" si="22"/>
        <v>1463.5767698758621</v>
      </c>
      <c r="AN6">
        <f t="shared" si="23"/>
        <v>1463.5767698758621</v>
      </c>
      <c r="AO6">
        <f t="shared" si="24"/>
        <v>1463.5767698758621</v>
      </c>
      <c r="AP6">
        <f t="shared" si="25"/>
        <v>2029.7623598344826</v>
      </c>
      <c r="AQ6">
        <f t="shared" si="26"/>
        <v>2029.7623598344826</v>
      </c>
      <c r="AR6">
        <f t="shared" si="27"/>
        <v>2029.7623598344826</v>
      </c>
      <c r="AS6">
        <f t="shared" si="28"/>
        <v>2595.9479497931034</v>
      </c>
      <c r="AT6">
        <f t="shared" si="29"/>
        <v>2595.9479497931034</v>
      </c>
      <c r="AU6">
        <f t="shared" si="30"/>
        <v>2595.9479497931034</v>
      </c>
      <c r="BF6" t="str">
        <f t="shared" si="31"/>
        <v>Arlington 2021 6 Y 1 3 100 N Endura_Sporecaster 1.92307692307692 3 1.92307692307692 76.5374234482759 5147.14172689655 1463.57676987586 1463.57676987586 1463.57676987586 2029.76235983448 2029.76235983448 2029.76235983448 2595.9479497931 2595.9479497931 2595.9479497931</v>
      </c>
    </row>
    <row r="7" spans="1:58" x14ac:dyDescent="0.35">
      <c r="A7" s="16" t="s">
        <v>21</v>
      </c>
      <c r="B7" s="16">
        <v>2021</v>
      </c>
      <c r="C7" s="16">
        <v>6</v>
      </c>
      <c r="D7" s="16" t="s">
        <v>17</v>
      </c>
      <c r="E7" s="16">
        <v>106</v>
      </c>
      <c r="F7" s="2">
        <v>1</v>
      </c>
      <c r="G7" s="16">
        <v>8</v>
      </c>
      <c r="H7" s="16">
        <v>160</v>
      </c>
      <c r="I7" s="16" t="s">
        <v>16</v>
      </c>
      <c r="J7" s="16" t="s">
        <v>28</v>
      </c>
      <c r="K7" s="16" t="s">
        <v>14</v>
      </c>
      <c r="L7" s="16" t="str">
        <f t="shared" si="0"/>
        <v>.</v>
      </c>
      <c r="M7" s="16" t="str">
        <f t="shared" si="1"/>
        <v>.</v>
      </c>
      <c r="N7" s="16" t="s">
        <v>14</v>
      </c>
      <c r="O7" s="16">
        <v>2.4691358024691357</v>
      </c>
      <c r="P7" s="16">
        <v>2.6666666666666665</v>
      </c>
      <c r="Q7" s="16">
        <v>2.1947873799725648</v>
      </c>
      <c r="R7" s="16">
        <v>73.776620689655175</v>
      </c>
      <c r="S7" s="16">
        <f t="shared" si="2"/>
        <v>4961.4777413793108</v>
      </c>
      <c r="T7" s="16">
        <f t="shared" si="3"/>
        <v>70.86</v>
      </c>
      <c r="U7" s="16">
        <f t="shared" si="4"/>
        <v>175.02</v>
      </c>
      <c r="V7" s="16">
        <f t="shared" si="5"/>
        <v>0</v>
      </c>
      <c r="W7" s="16">
        <f t="shared" si="6"/>
        <v>0</v>
      </c>
      <c r="X7" s="16">
        <f t="shared" si="7"/>
        <v>0</v>
      </c>
      <c r="Y7" s="16">
        <f t="shared" si="8"/>
        <v>0</v>
      </c>
      <c r="Z7" s="16">
        <f t="shared" si="9"/>
        <v>0</v>
      </c>
      <c r="AA7" s="16">
        <f t="shared" si="10"/>
        <v>0</v>
      </c>
      <c r="AB7">
        <f t="shared" si="11"/>
        <v>17.875</v>
      </c>
      <c r="AC7">
        <f t="shared" si="12"/>
        <v>44.15</v>
      </c>
      <c r="AD7">
        <f t="shared" si="13"/>
        <v>219.17000000000002</v>
      </c>
      <c r="AE7">
        <f t="shared" si="14"/>
        <v>219.17000000000002</v>
      </c>
      <c r="AF7">
        <f t="shared" si="15"/>
        <v>219.17000000000002</v>
      </c>
      <c r="AG7">
        <f t="shared" si="16"/>
        <v>663.98958620689655</v>
      </c>
      <c r="AH7">
        <f t="shared" si="17"/>
        <v>885.3194482758621</v>
      </c>
      <c r="AI7">
        <f t="shared" si="18"/>
        <v>1106.6493103448277</v>
      </c>
      <c r="AJ7">
        <f t="shared" si="19"/>
        <v>1637.2876546551727</v>
      </c>
      <c r="AK7">
        <f t="shared" si="20"/>
        <v>2183.0502062068967</v>
      </c>
      <c r="AL7">
        <f t="shared" si="21"/>
        <v>2728.812757758621</v>
      </c>
      <c r="AM7">
        <f t="shared" si="22"/>
        <v>1418.1176546551726</v>
      </c>
      <c r="AN7">
        <f t="shared" si="23"/>
        <v>1418.1176546551726</v>
      </c>
      <c r="AO7">
        <f t="shared" si="24"/>
        <v>1418.1176546551726</v>
      </c>
      <c r="AP7">
        <f t="shared" si="25"/>
        <v>1963.8802062068967</v>
      </c>
      <c r="AQ7">
        <f t="shared" si="26"/>
        <v>1963.8802062068967</v>
      </c>
      <c r="AR7">
        <f t="shared" si="27"/>
        <v>1963.8802062068967</v>
      </c>
      <c r="AS7">
        <f t="shared" si="28"/>
        <v>2509.642757758621</v>
      </c>
      <c r="AT7">
        <f t="shared" si="29"/>
        <v>2509.642757758621</v>
      </c>
      <c r="AU7">
        <f t="shared" si="30"/>
        <v>2509.642757758621</v>
      </c>
      <c r="BF7" t="str">
        <f t="shared" si="31"/>
        <v>Arlington 2021 6 Y 1 8 160 N Cobra_V5 2.46913580246914 2.66666666666667 2.19478737997256 73.7766206896552 4961.47774137931 1418.11765465517 1418.11765465517 1418.11765465517 1963.8802062069 1963.8802062069 1963.8802062069 2509.64275775862 2509.64275775862 2509.64275775862</v>
      </c>
    </row>
    <row r="8" spans="1:58" x14ac:dyDescent="0.35">
      <c r="A8" s="16" t="s">
        <v>21</v>
      </c>
      <c r="B8" s="16">
        <v>2021</v>
      </c>
      <c r="C8" s="16">
        <v>6</v>
      </c>
      <c r="D8" s="16" t="s">
        <v>17</v>
      </c>
      <c r="E8" s="16">
        <v>107</v>
      </c>
      <c r="F8" s="2">
        <v>1</v>
      </c>
      <c r="G8" s="16">
        <v>1</v>
      </c>
      <c r="H8" s="16">
        <v>100</v>
      </c>
      <c r="I8" s="16" t="s">
        <v>16</v>
      </c>
      <c r="J8" s="16" t="s">
        <v>27</v>
      </c>
      <c r="K8" s="16" t="s">
        <v>14</v>
      </c>
      <c r="L8" s="16" t="str">
        <f t="shared" si="0"/>
        <v>.</v>
      </c>
      <c r="M8" s="16" t="str">
        <f t="shared" si="1"/>
        <v>.</v>
      </c>
      <c r="N8" s="16" t="s">
        <v>14</v>
      </c>
      <c r="O8" s="16">
        <v>1.910828025477707</v>
      </c>
      <c r="P8" s="16">
        <v>3</v>
      </c>
      <c r="Q8" s="16">
        <v>1.910828025477707</v>
      </c>
      <c r="R8" s="16">
        <v>65.218499310344825</v>
      </c>
      <c r="S8" s="16">
        <f t="shared" si="2"/>
        <v>4385.9440786206897</v>
      </c>
      <c r="T8" s="16">
        <f t="shared" si="3"/>
        <v>44.29</v>
      </c>
      <c r="U8" s="16">
        <f t="shared" si="4"/>
        <v>109.39</v>
      </c>
      <c r="V8" s="16">
        <f t="shared" si="5"/>
        <v>0</v>
      </c>
      <c r="W8" s="16">
        <f t="shared" si="6"/>
        <v>0</v>
      </c>
      <c r="X8" s="16">
        <f t="shared" si="7"/>
        <v>0</v>
      </c>
      <c r="Y8" s="16">
        <f t="shared" si="8"/>
        <v>0</v>
      </c>
      <c r="Z8" s="16">
        <f t="shared" si="9"/>
        <v>0</v>
      </c>
      <c r="AA8" s="16">
        <f t="shared" si="10"/>
        <v>0</v>
      </c>
      <c r="AB8">
        <f t="shared" si="11"/>
        <v>0</v>
      </c>
      <c r="AC8">
        <f t="shared" si="12"/>
        <v>0</v>
      </c>
      <c r="AD8">
        <f t="shared" si="13"/>
        <v>109.39</v>
      </c>
      <c r="AE8">
        <f t="shared" si="14"/>
        <v>109.39</v>
      </c>
      <c r="AF8">
        <f t="shared" si="15"/>
        <v>109.39</v>
      </c>
      <c r="AG8">
        <f t="shared" si="16"/>
        <v>586.96649379310338</v>
      </c>
      <c r="AH8">
        <f t="shared" si="17"/>
        <v>782.62199172413784</v>
      </c>
      <c r="AI8">
        <f t="shared" si="18"/>
        <v>978.27748965517242</v>
      </c>
      <c r="AJ8">
        <f t="shared" si="19"/>
        <v>1447.3615459448276</v>
      </c>
      <c r="AK8">
        <f t="shared" si="20"/>
        <v>1929.8153945931035</v>
      </c>
      <c r="AL8">
        <f t="shared" si="21"/>
        <v>2412.2692432413796</v>
      </c>
      <c r="AM8">
        <f t="shared" si="22"/>
        <v>1337.9715459448275</v>
      </c>
      <c r="AN8">
        <f t="shared" si="23"/>
        <v>1337.9715459448275</v>
      </c>
      <c r="AO8">
        <f t="shared" si="24"/>
        <v>1337.9715459448275</v>
      </c>
      <c r="AP8">
        <f t="shared" si="25"/>
        <v>1820.4253945931034</v>
      </c>
      <c r="AQ8">
        <f t="shared" si="26"/>
        <v>1820.4253945931034</v>
      </c>
      <c r="AR8">
        <f t="shared" si="27"/>
        <v>1820.4253945931034</v>
      </c>
      <c r="AS8">
        <f t="shared" si="28"/>
        <v>2302.8792432413798</v>
      </c>
      <c r="AT8">
        <f t="shared" si="29"/>
        <v>2302.8792432413798</v>
      </c>
      <c r="AU8">
        <f t="shared" si="30"/>
        <v>2302.8792432413798</v>
      </c>
      <c r="BF8" t="str">
        <f t="shared" si="31"/>
        <v>Arlington 2021 6 Y 1 1 100 N Non-Treated 1.91082802547771 3 1.91082802547771 65.2184993103448 4385.94407862069 1337.97154594483 1337.97154594483 1337.97154594483 1820.4253945931 1820.4253945931 1820.4253945931 2302.87924324138 2302.87924324138 2302.87924324138</v>
      </c>
    </row>
    <row r="9" spans="1:58" x14ac:dyDescent="0.35">
      <c r="A9" s="16" t="s">
        <v>21</v>
      </c>
      <c r="B9" s="16">
        <v>2021</v>
      </c>
      <c r="C9" s="16">
        <v>6</v>
      </c>
      <c r="D9" s="16" t="s">
        <v>17</v>
      </c>
      <c r="E9" s="16">
        <v>108</v>
      </c>
      <c r="F9" s="2">
        <v>1</v>
      </c>
      <c r="G9" s="16">
        <v>6</v>
      </c>
      <c r="H9" s="16">
        <v>160</v>
      </c>
      <c r="I9" s="16" t="s">
        <v>16</v>
      </c>
      <c r="J9" s="16" t="s">
        <v>29</v>
      </c>
      <c r="K9" s="16" t="s">
        <v>14</v>
      </c>
      <c r="L9" s="16" t="str">
        <f t="shared" si="0"/>
        <v>.</v>
      </c>
      <c r="M9" s="16" t="str">
        <f t="shared" si="1"/>
        <v>.</v>
      </c>
      <c r="N9" s="16" t="s">
        <v>14</v>
      </c>
      <c r="O9" s="16">
        <v>0.74074074074074081</v>
      </c>
      <c r="P9" s="16">
        <v>3</v>
      </c>
      <c r="Q9" s="16">
        <v>0.74074074074074081</v>
      </c>
      <c r="R9" s="16">
        <v>67.296695172413791</v>
      </c>
      <c r="S9" s="16">
        <f t="shared" si="2"/>
        <v>4525.7027503448271</v>
      </c>
      <c r="T9" s="16">
        <f t="shared" si="3"/>
        <v>70.86</v>
      </c>
      <c r="U9" s="16">
        <f t="shared" si="4"/>
        <v>175.02</v>
      </c>
      <c r="V9" s="16">
        <f t="shared" si="5"/>
        <v>0</v>
      </c>
      <c r="W9" s="16">
        <f t="shared" si="6"/>
        <v>0</v>
      </c>
      <c r="X9" s="16">
        <f t="shared" si="7"/>
        <v>0</v>
      </c>
      <c r="Y9" s="16">
        <f t="shared" si="8"/>
        <v>0</v>
      </c>
      <c r="Z9" s="16">
        <f t="shared" si="9"/>
        <v>0</v>
      </c>
      <c r="AA9" s="16">
        <f t="shared" si="10"/>
        <v>0</v>
      </c>
      <c r="AB9">
        <f t="shared" si="11"/>
        <v>50.845999999999997</v>
      </c>
      <c r="AC9">
        <f t="shared" si="12"/>
        <v>125.59</v>
      </c>
      <c r="AD9">
        <f t="shared" si="13"/>
        <v>300.61</v>
      </c>
      <c r="AE9">
        <f t="shared" si="14"/>
        <v>300.61</v>
      </c>
      <c r="AF9">
        <f t="shared" si="15"/>
        <v>300.61</v>
      </c>
      <c r="AG9">
        <f t="shared" si="16"/>
        <v>605.67025655172415</v>
      </c>
      <c r="AH9">
        <f t="shared" si="17"/>
        <v>807.5603420689655</v>
      </c>
      <c r="AI9">
        <f t="shared" si="18"/>
        <v>1009.4504275862068</v>
      </c>
      <c r="AJ9">
        <f t="shared" si="19"/>
        <v>1493.4819076137931</v>
      </c>
      <c r="AK9">
        <f t="shared" si="20"/>
        <v>1991.3092101517238</v>
      </c>
      <c r="AL9">
        <f t="shared" si="21"/>
        <v>2489.1365126896553</v>
      </c>
      <c r="AM9">
        <f t="shared" si="22"/>
        <v>1192.8719076137932</v>
      </c>
      <c r="AN9">
        <f t="shared" si="23"/>
        <v>1192.8719076137932</v>
      </c>
      <c r="AO9">
        <f t="shared" si="24"/>
        <v>1192.8719076137932</v>
      </c>
      <c r="AP9">
        <f t="shared" si="25"/>
        <v>1690.6992101517239</v>
      </c>
      <c r="AQ9">
        <f t="shared" si="26"/>
        <v>1690.6992101517239</v>
      </c>
      <c r="AR9">
        <f t="shared" si="27"/>
        <v>1690.6992101517239</v>
      </c>
      <c r="AS9">
        <f t="shared" si="28"/>
        <v>2188.5265126896552</v>
      </c>
      <c r="AT9">
        <f t="shared" si="29"/>
        <v>2188.5265126896552</v>
      </c>
      <c r="AU9">
        <f t="shared" si="30"/>
        <v>2188.5265126896552</v>
      </c>
      <c r="BF9" t="str">
        <f t="shared" si="31"/>
        <v>Arlington 2021 6 Y 1 6 160 N Endura_R3 0.740740740740741 3 0.740740740740741 67.2966951724138 4525.70275034483 1192.87190761379 1192.87190761379 1192.87190761379 1690.69921015172 1690.69921015172 1690.69921015172 2188.52651268966 2188.52651268966 2188.52651268966</v>
      </c>
    </row>
    <row r="10" spans="1:58" x14ac:dyDescent="0.35">
      <c r="A10" s="16" t="s">
        <v>21</v>
      </c>
      <c r="B10" s="16">
        <v>2021</v>
      </c>
      <c r="C10" s="16">
        <v>6</v>
      </c>
      <c r="D10" s="16" t="s">
        <v>17</v>
      </c>
      <c r="E10" s="16">
        <v>109</v>
      </c>
      <c r="F10" s="2">
        <v>1</v>
      </c>
      <c r="G10" s="16">
        <v>9</v>
      </c>
      <c r="H10" s="16">
        <v>100</v>
      </c>
      <c r="I10" s="16" t="s">
        <v>17</v>
      </c>
      <c r="J10" s="16" t="s">
        <v>27</v>
      </c>
      <c r="K10" s="16">
        <v>150</v>
      </c>
      <c r="L10" s="16">
        <f t="shared" si="0"/>
        <v>326.08695652173913</v>
      </c>
      <c r="M10" s="16">
        <f t="shared" si="1"/>
        <v>366.10671936758894</v>
      </c>
      <c r="N10" s="16" t="s">
        <v>14</v>
      </c>
      <c r="O10" s="16">
        <v>2.2222222222222223</v>
      </c>
      <c r="P10" s="16">
        <v>2.6666666666666665</v>
      </c>
      <c r="Q10" s="16">
        <v>1.9753086419753085</v>
      </c>
      <c r="R10" s="16">
        <v>66.741931034482761</v>
      </c>
      <c r="S10" s="16">
        <f t="shared" si="2"/>
        <v>4488.3948620689653</v>
      </c>
      <c r="T10" s="16">
        <f t="shared" si="3"/>
        <v>44.29</v>
      </c>
      <c r="U10" s="16">
        <f t="shared" si="4"/>
        <v>109.39</v>
      </c>
      <c r="V10" s="16">
        <f t="shared" si="5"/>
        <v>61.956521739130437</v>
      </c>
      <c r="W10" s="16">
        <f t="shared" si="6"/>
        <v>89.673913043478265</v>
      </c>
      <c r="X10" s="16">
        <f t="shared" si="7"/>
        <v>117.39130434782608</v>
      </c>
      <c r="Y10" s="16">
        <f t="shared" si="8"/>
        <v>31.485177865612645</v>
      </c>
      <c r="Z10" s="16">
        <f t="shared" si="9"/>
        <v>45.763339920948617</v>
      </c>
      <c r="AA10" s="16">
        <f t="shared" si="10"/>
        <v>60.041501976284586</v>
      </c>
      <c r="AB10">
        <f t="shared" si="11"/>
        <v>0</v>
      </c>
      <c r="AC10">
        <f t="shared" si="12"/>
        <v>0</v>
      </c>
      <c r="AD10">
        <f t="shared" si="13"/>
        <v>140.87517786561264</v>
      </c>
      <c r="AE10">
        <f t="shared" si="14"/>
        <v>155.15333992094861</v>
      </c>
      <c r="AF10">
        <f t="shared" si="15"/>
        <v>169.43150197628458</v>
      </c>
      <c r="AG10">
        <f t="shared" si="16"/>
        <v>600.6773793103448</v>
      </c>
      <c r="AH10">
        <f t="shared" si="17"/>
        <v>800.90317241379307</v>
      </c>
      <c r="AI10">
        <f t="shared" si="18"/>
        <v>1001.1289655172415</v>
      </c>
      <c r="AJ10">
        <f t="shared" si="19"/>
        <v>1481.1703044827586</v>
      </c>
      <c r="AK10">
        <f t="shared" si="20"/>
        <v>1974.8937393103447</v>
      </c>
      <c r="AL10">
        <f t="shared" si="21"/>
        <v>2468.6171741379312</v>
      </c>
      <c r="AM10">
        <f t="shared" si="22"/>
        <v>1340.295126617146</v>
      </c>
      <c r="AN10">
        <f t="shared" si="23"/>
        <v>1326.01696456181</v>
      </c>
      <c r="AO10">
        <f t="shared" si="24"/>
        <v>1311.738802506474</v>
      </c>
      <c r="AP10">
        <f t="shared" si="25"/>
        <v>1834.0185614447321</v>
      </c>
      <c r="AQ10">
        <f t="shared" si="26"/>
        <v>1819.7403993893961</v>
      </c>
      <c r="AR10">
        <f t="shared" si="27"/>
        <v>1805.4622373340601</v>
      </c>
      <c r="AS10">
        <f t="shared" si="28"/>
        <v>2327.7419962723184</v>
      </c>
      <c r="AT10">
        <f t="shared" si="29"/>
        <v>2313.4638342169828</v>
      </c>
      <c r="AU10">
        <f t="shared" si="30"/>
        <v>2299.1856721616468</v>
      </c>
      <c r="BF10" t="str">
        <f t="shared" si="31"/>
        <v>Arlington 2021 6 Y 1 9 100 Y Non-Treated 2.22222222222222 2.66666666666667 1.97530864197531 66.7419310344828 4488.39486206897 1340.29512661715 1326.01696456181 1311.73880250647 1834.01856144473 1819.7403993894 1805.46223733406 2327.74199627232 2313.46383421698 2299.18567216165</v>
      </c>
    </row>
    <row r="11" spans="1:58" x14ac:dyDescent="0.35">
      <c r="A11" s="16" t="s">
        <v>21</v>
      </c>
      <c r="B11" s="16">
        <v>2021</v>
      </c>
      <c r="C11" s="16">
        <v>6</v>
      </c>
      <c r="D11" s="16" t="s">
        <v>17</v>
      </c>
      <c r="E11" s="16">
        <v>110</v>
      </c>
      <c r="F11" s="2">
        <v>1</v>
      </c>
      <c r="G11" s="16">
        <v>10</v>
      </c>
      <c r="H11" s="16">
        <v>100</v>
      </c>
      <c r="I11" s="16" t="s">
        <v>17</v>
      </c>
      <c r="J11" s="16" t="s">
        <v>29</v>
      </c>
      <c r="K11" s="16">
        <v>150</v>
      </c>
      <c r="L11" s="16">
        <f t="shared" si="0"/>
        <v>326.08695652173913</v>
      </c>
      <c r="M11" s="16">
        <f t="shared" si="1"/>
        <v>366.10671936758894</v>
      </c>
      <c r="N11" s="16" t="s">
        <v>14</v>
      </c>
      <c r="O11" s="16">
        <v>3.7837837837837842</v>
      </c>
      <c r="P11" s="16">
        <v>2.8571428571428572</v>
      </c>
      <c r="Q11" s="16">
        <v>3.6036036036036041</v>
      </c>
      <c r="R11" s="16">
        <v>72.542253793103455</v>
      </c>
      <c r="S11" s="16">
        <f t="shared" si="2"/>
        <v>4878.466567586207</v>
      </c>
      <c r="T11" s="16">
        <f t="shared" si="3"/>
        <v>44.29</v>
      </c>
      <c r="U11" s="16">
        <f t="shared" si="4"/>
        <v>109.39</v>
      </c>
      <c r="V11" s="16">
        <f t="shared" si="5"/>
        <v>61.956521739130437</v>
      </c>
      <c r="W11" s="16">
        <f t="shared" si="6"/>
        <v>89.673913043478265</v>
      </c>
      <c r="X11" s="16">
        <f t="shared" si="7"/>
        <v>117.39130434782608</v>
      </c>
      <c r="Y11" s="16">
        <f t="shared" si="8"/>
        <v>31.485177865612645</v>
      </c>
      <c r="Z11" s="16">
        <f t="shared" si="9"/>
        <v>45.763339920948617</v>
      </c>
      <c r="AA11" s="16">
        <f t="shared" si="10"/>
        <v>60.041501976284586</v>
      </c>
      <c r="AB11">
        <f t="shared" si="11"/>
        <v>50.845999999999997</v>
      </c>
      <c r="AC11">
        <f t="shared" si="12"/>
        <v>125.59</v>
      </c>
      <c r="AD11">
        <f t="shared" si="13"/>
        <v>266.46517786561265</v>
      </c>
      <c r="AE11">
        <f t="shared" si="14"/>
        <v>280.74333992094864</v>
      </c>
      <c r="AF11">
        <f t="shared" si="15"/>
        <v>295.02150197628458</v>
      </c>
      <c r="AG11">
        <f t="shared" si="16"/>
        <v>652.88028413793108</v>
      </c>
      <c r="AH11">
        <f t="shared" si="17"/>
        <v>870.50704551724152</v>
      </c>
      <c r="AI11">
        <f t="shared" si="18"/>
        <v>1088.1338068965517</v>
      </c>
      <c r="AJ11">
        <f t="shared" si="19"/>
        <v>1609.8939673034483</v>
      </c>
      <c r="AK11">
        <f t="shared" si="20"/>
        <v>2146.525289737931</v>
      </c>
      <c r="AL11">
        <f t="shared" si="21"/>
        <v>2683.156612172414</v>
      </c>
      <c r="AM11">
        <f t="shared" si="22"/>
        <v>1343.4287894378358</v>
      </c>
      <c r="AN11">
        <f t="shared" si="23"/>
        <v>1329.1506273824998</v>
      </c>
      <c r="AO11">
        <f t="shared" si="24"/>
        <v>1314.8724653271638</v>
      </c>
      <c r="AP11">
        <f t="shared" si="25"/>
        <v>1880.0601118723184</v>
      </c>
      <c r="AQ11">
        <f t="shared" si="26"/>
        <v>1865.7819498169824</v>
      </c>
      <c r="AR11">
        <f t="shared" si="27"/>
        <v>1851.5037877616464</v>
      </c>
      <c r="AS11">
        <f t="shared" si="28"/>
        <v>2416.6914343068015</v>
      </c>
      <c r="AT11">
        <f t="shared" si="29"/>
        <v>2402.4132722514655</v>
      </c>
      <c r="AU11">
        <f t="shared" si="30"/>
        <v>2388.1351101961295</v>
      </c>
      <c r="BF11" t="str">
        <f t="shared" si="31"/>
        <v>Arlington 2021 6 Y 1 10 100 Y Endura_R3 3.78378378378378 2.85714285714286 3.6036036036036 72.5422537931035 4878.46656758621 1343.42878943784 1329.1506273825 1314.87246532716 1880.06011187232 1865.78194981698 1851.50378776165 2416.6914343068 2402.41327225147 2388.13511019613</v>
      </c>
    </row>
    <row r="12" spans="1:58" x14ac:dyDescent="0.35">
      <c r="A12" s="16" t="s">
        <v>21</v>
      </c>
      <c r="B12" s="16">
        <v>2021</v>
      </c>
      <c r="C12" s="16">
        <v>6</v>
      </c>
      <c r="D12" s="16" t="s">
        <v>17</v>
      </c>
      <c r="E12" s="16">
        <v>111</v>
      </c>
      <c r="F12" s="2">
        <v>1</v>
      </c>
      <c r="G12" s="16">
        <v>11</v>
      </c>
      <c r="H12" s="16">
        <v>100</v>
      </c>
      <c r="I12" s="16" t="s">
        <v>17</v>
      </c>
      <c r="J12" s="16" t="s">
        <v>30</v>
      </c>
      <c r="K12" s="16">
        <v>150</v>
      </c>
      <c r="L12" s="16">
        <f t="shared" si="0"/>
        <v>326.08695652173913</v>
      </c>
      <c r="M12" s="16">
        <f t="shared" si="1"/>
        <v>366.10671936758894</v>
      </c>
      <c r="N12" s="16" t="s">
        <v>17</v>
      </c>
      <c r="O12" s="16">
        <v>2.8571428571428572</v>
      </c>
      <c r="P12" s="16">
        <v>2.75</v>
      </c>
      <c r="Q12" s="16">
        <v>2.6190476190476191</v>
      </c>
      <c r="R12" s="16">
        <v>72.087293793103456</v>
      </c>
      <c r="S12" s="16">
        <f t="shared" si="2"/>
        <v>4847.8705075862072</v>
      </c>
      <c r="T12" s="16">
        <f t="shared" si="3"/>
        <v>44.29</v>
      </c>
      <c r="U12" s="16">
        <f t="shared" si="4"/>
        <v>109.39</v>
      </c>
      <c r="V12" s="16">
        <f t="shared" si="5"/>
        <v>61.956521739130437</v>
      </c>
      <c r="W12" s="16">
        <f t="shared" si="6"/>
        <v>89.673913043478265</v>
      </c>
      <c r="X12" s="16">
        <f t="shared" si="7"/>
        <v>117.39130434782608</v>
      </c>
      <c r="Y12" s="16">
        <f t="shared" si="8"/>
        <v>31.485177865612645</v>
      </c>
      <c r="Z12" s="16">
        <f t="shared" si="9"/>
        <v>45.763339920948617</v>
      </c>
      <c r="AA12" s="16">
        <f t="shared" si="10"/>
        <v>60.041501976284586</v>
      </c>
      <c r="AB12">
        <f t="shared" si="11"/>
        <v>50.845999999999997</v>
      </c>
      <c r="AC12">
        <f t="shared" si="12"/>
        <v>125.59</v>
      </c>
      <c r="AD12">
        <f t="shared" si="13"/>
        <v>266.46517786561265</v>
      </c>
      <c r="AE12">
        <f t="shared" si="14"/>
        <v>280.74333992094864</v>
      </c>
      <c r="AF12">
        <f t="shared" si="15"/>
        <v>295.02150197628458</v>
      </c>
      <c r="AG12">
        <f t="shared" si="16"/>
        <v>648.78564413793106</v>
      </c>
      <c r="AH12">
        <f t="shared" si="17"/>
        <v>865.04752551724141</v>
      </c>
      <c r="AI12">
        <f t="shared" si="18"/>
        <v>1081.3094068965518</v>
      </c>
      <c r="AJ12">
        <f t="shared" si="19"/>
        <v>1599.7972675034484</v>
      </c>
      <c r="AK12">
        <f t="shared" si="20"/>
        <v>2133.0630233379311</v>
      </c>
      <c r="AL12">
        <f t="shared" si="21"/>
        <v>2666.3287791724142</v>
      </c>
      <c r="AM12">
        <f t="shared" si="22"/>
        <v>1333.3320896378359</v>
      </c>
      <c r="AN12">
        <f t="shared" si="23"/>
        <v>1319.0539275824999</v>
      </c>
      <c r="AO12">
        <f t="shared" si="24"/>
        <v>1304.7757655271639</v>
      </c>
      <c r="AP12">
        <f t="shared" si="25"/>
        <v>1866.5978454723186</v>
      </c>
      <c r="AQ12">
        <f t="shared" si="26"/>
        <v>1852.3196834169826</v>
      </c>
      <c r="AR12">
        <f t="shared" si="27"/>
        <v>1838.0415213616466</v>
      </c>
      <c r="AS12">
        <f t="shared" si="28"/>
        <v>2399.8636013068017</v>
      </c>
      <c r="AT12">
        <f t="shared" si="29"/>
        <v>2385.5854392514657</v>
      </c>
      <c r="AU12">
        <f t="shared" si="30"/>
        <v>2371.3072771961297</v>
      </c>
      <c r="BF12" t="str">
        <f t="shared" si="31"/>
        <v>Arlington 2021 6 Y 1 11 100 Y Endura_Sporecaster 2.85714285714286 2.75 2.61904761904762 72.0872937931035 4847.87050758621 1333.33208963784 1319.0539275825 1304.77576552716 1866.59784547232 1852.31968341698 1838.04152136165 2399.8636013068 2385.58543925147 2371.30727719613</v>
      </c>
    </row>
    <row r="13" spans="1:58" x14ac:dyDescent="0.35">
      <c r="A13" s="16" t="s">
        <v>21</v>
      </c>
      <c r="B13" s="16">
        <v>2021</v>
      </c>
      <c r="C13" s="16">
        <v>6</v>
      </c>
      <c r="D13" s="16" t="s">
        <v>17</v>
      </c>
      <c r="E13" s="16">
        <v>112</v>
      </c>
      <c r="F13" s="2">
        <v>1</v>
      </c>
      <c r="G13" s="16">
        <v>15</v>
      </c>
      <c r="H13" s="16">
        <v>160</v>
      </c>
      <c r="I13" s="16" t="s">
        <v>17</v>
      </c>
      <c r="J13" s="16" t="s">
        <v>30</v>
      </c>
      <c r="K13" s="16">
        <v>150</v>
      </c>
      <c r="L13" s="16">
        <f t="shared" si="0"/>
        <v>326.08695652173913</v>
      </c>
      <c r="M13" s="16">
        <f t="shared" si="1"/>
        <v>366.10671936758894</v>
      </c>
      <c r="N13" s="16" t="s">
        <v>17</v>
      </c>
      <c r="O13" s="16">
        <v>0.67796610169491522</v>
      </c>
      <c r="P13" s="16">
        <v>0</v>
      </c>
      <c r="Q13" s="16">
        <v>0</v>
      </c>
      <c r="R13" s="16">
        <v>72.903918620689652</v>
      </c>
      <c r="S13" s="16">
        <f t="shared" si="2"/>
        <v>4902.7885272413787</v>
      </c>
      <c r="T13" s="16">
        <f t="shared" si="3"/>
        <v>70.86</v>
      </c>
      <c r="U13" s="16">
        <f t="shared" si="4"/>
        <v>175.02</v>
      </c>
      <c r="V13" s="16">
        <f t="shared" si="5"/>
        <v>61.956521739130437</v>
      </c>
      <c r="W13" s="16">
        <f t="shared" si="6"/>
        <v>89.673913043478265</v>
      </c>
      <c r="X13" s="16">
        <f t="shared" si="7"/>
        <v>117.39130434782608</v>
      </c>
      <c r="Y13" s="16">
        <f t="shared" si="8"/>
        <v>31.485177865612645</v>
      </c>
      <c r="Z13" s="16">
        <f t="shared" si="9"/>
        <v>45.763339920948617</v>
      </c>
      <c r="AA13" s="16">
        <f t="shared" si="10"/>
        <v>60.041501976284586</v>
      </c>
      <c r="AB13">
        <f t="shared" si="11"/>
        <v>50.845999999999997</v>
      </c>
      <c r="AC13">
        <f t="shared" si="12"/>
        <v>125.59</v>
      </c>
      <c r="AD13">
        <f t="shared" si="13"/>
        <v>332.09517786561264</v>
      </c>
      <c r="AE13">
        <f t="shared" si="14"/>
        <v>346.37333992094864</v>
      </c>
      <c r="AF13">
        <f t="shared" si="15"/>
        <v>360.65150197628464</v>
      </c>
      <c r="AG13">
        <f t="shared" si="16"/>
        <v>656.13526758620685</v>
      </c>
      <c r="AH13">
        <f t="shared" si="17"/>
        <v>874.84702344827588</v>
      </c>
      <c r="AI13">
        <f t="shared" si="18"/>
        <v>1093.5587793103448</v>
      </c>
      <c r="AJ13">
        <f t="shared" si="19"/>
        <v>1617.9202139896549</v>
      </c>
      <c r="AK13">
        <f t="shared" si="20"/>
        <v>2157.2269519862066</v>
      </c>
      <c r="AL13">
        <f t="shared" si="21"/>
        <v>2696.5336899827585</v>
      </c>
      <c r="AM13">
        <f t="shared" si="22"/>
        <v>1285.8250361240423</v>
      </c>
      <c r="AN13">
        <f t="shared" si="23"/>
        <v>1271.5468740687063</v>
      </c>
      <c r="AO13">
        <f t="shared" si="24"/>
        <v>1257.2687120133703</v>
      </c>
      <c r="AP13">
        <f t="shared" si="25"/>
        <v>1825.1317741205939</v>
      </c>
      <c r="AQ13">
        <f t="shared" si="26"/>
        <v>1810.8536120652579</v>
      </c>
      <c r="AR13">
        <f t="shared" si="27"/>
        <v>1796.575450009922</v>
      </c>
      <c r="AS13">
        <f t="shared" si="28"/>
        <v>2364.4385121171458</v>
      </c>
      <c r="AT13">
        <f t="shared" si="29"/>
        <v>2350.1603500618098</v>
      </c>
      <c r="AU13">
        <f t="shared" si="30"/>
        <v>2335.8821880064738</v>
      </c>
      <c r="BF13" t="str">
        <f t="shared" si="31"/>
        <v>Arlington 2021 6 Y 1 15 160 Y Endura_Sporecaster 0.677966101694915 0 0 72.9039186206897 4902.78852724138 1285.82503612404 1271.54687406871 1257.26871201337 1825.13177412059 1810.85361206526 1796.57545000992 2364.43851211715 2350.16035006181 2335.88218800647</v>
      </c>
    </row>
    <row r="14" spans="1:58" x14ac:dyDescent="0.35">
      <c r="A14" s="16" t="s">
        <v>21</v>
      </c>
      <c r="B14" s="16">
        <v>2021</v>
      </c>
      <c r="C14" s="16">
        <v>6</v>
      </c>
      <c r="D14" s="16" t="s">
        <v>17</v>
      </c>
      <c r="E14" s="16">
        <v>113</v>
      </c>
      <c r="F14" s="2">
        <v>1</v>
      </c>
      <c r="G14" s="16">
        <v>4</v>
      </c>
      <c r="H14" s="16">
        <v>100</v>
      </c>
      <c r="I14" s="16" t="s">
        <v>16</v>
      </c>
      <c r="J14" s="16" t="s">
        <v>28</v>
      </c>
      <c r="K14" s="16" t="s">
        <v>14</v>
      </c>
      <c r="L14" s="16" t="str">
        <f t="shared" si="0"/>
        <v>.</v>
      </c>
      <c r="M14" s="16" t="str">
        <f t="shared" si="1"/>
        <v>.</v>
      </c>
      <c r="N14" s="16" t="s">
        <v>14</v>
      </c>
      <c r="O14" s="16">
        <v>0</v>
      </c>
      <c r="P14" s="16">
        <v>0</v>
      </c>
      <c r="Q14" s="16">
        <v>0</v>
      </c>
      <c r="R14" s="16">
        <v>79.914074482758636</v>
      </c>
      <c r="S14" s="16">
        <f t="shared" si="2"/>
        <v>5374.2215089655183</v>
      </c>
      <c r="T14" s="16">
        <f t="shared" si="3"/>
        <v>44.29</v>
      </c>
      <c r="U14" s="16">
        <f t="shared" si="4"/>
        <v>109.39</v>
      </c>
      <c r="V14" s="16">
        <f t="shared" si="5"/>
        <v>0</v>
      </c>
      <c r="W14" s="16">
        <f t="shared" si="6"/>
        <v>0</v>
      </c>
      <c r="X14" s="16">
        <f t="shared" si="7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>
        <f t="shared" si="11"/>
        <v>17.875</v>
      </c>
      <c r="AC14">
        <f t="shared" si="12"/>
        <v>44.15</v>
      </c>
      <c r="AD14">
        <f t="shared" si="13"/>
        <v>153.54</v>
      </c>
      <c r="AE14">
        <f t="shared" si="14"/>
        <v>153.54</v>
      </c>
      <c r="AF14">
        <f t="shared" si="15"/>
        <v>153.54</v>
      </c>
      <c r="AG14">
        <f t="shared" si="16"/>
        <v>719.22667034482777</v>
      </c>
      <c r="AH14">
        <f t="shared" si="17"/>
        <v>958.96889379310369</v>
      </c>
      <c r="AI14">
        <f t="shared" si="18"/>
        <v>1198.7111172413795</v>
      </c>
      <c r="AJ14">
        <f t="shared" si="19"/>
        <v>1773.4930979586211</v>
      </c>
      <c r="AK14">
        <f t="shared" si="20"/>
        <v>2364.6574639448281</v>
      </c>
      <c r="AL14">
        <f t="shared" si="21"/>
        <v>2955.8218299310352</v>
      </c>
      <c r="AM14">
        <f t="shared" si="22"/>
        <v>1619.9530979586211</v>
      </c>
      <c r="AN14">
        <f t="shared" si="23"/>
        <v>1619.9530979586211</v>
      </c>
      <c r="AO14">
        <f t="shared" si="24"/>
        <v>1619.9530979586211</v>
      </c>
      <c r="AP14">
        <f t="shared" si="25"/>
        <v>2211.1174639448282</v>
      </c>
      <c r="AQ14">
        <f t="shared" si="26"/>
        <v>2211.1174639448282</v>
      </c>
      <c r="AR14">
        <f t="shared" si="27"/>
        <v>2211.1174639448282</v>
      </c>
      <c r="AS14">
        <f t="shared" si="28"/>
        <v>2802.2818299310352</v>
      </c>
      <c r="AT14">
        <f t="shared" si="29"/>
        <v>2802.2818299310352</v>
      </c>
      <c r="AU14">
        <f t="shared" si="30"/>
        <v>2802.2818299310352</v>
      </c>
      <c r="BF14" t="str">
        <f t="shared" si="31"/>
        <v>Arlington 2021 6 Y 1 4 100 N Cobra_V5 0 0 0 79.9140744827586 5374.22150896552 1619.95309795862 1619.95309795862 1619.95309795862 2211.11746394483 2211.11746394483 2211.11746394483 2802.28182993104 2802.28182993104 2802.28182993104</v>
      </c>
    </row>
    <row r="15" spans="1:58" x14ac:dyDescent="0.35">
      <c r="A15" s="16" t="s">
        <v>21</v>
      </c>
      <c r="B15" s="16">
        <v>2021</v>
      </c>
      <c r="C15" s="16">
        <v>6</v>
      </c>
      <c r="D15" s="16" t="s">
        <v>17</v>
      </c>
      <c r="E15" s="16">
        <v>114</v>
      </c>
      <c r="F15" s="2">
        <v>1</v>
      </c>
      <c r="G15" s="16">
        <v>7</v>
      </c>
      <c r="H15" s="16">
        <v>160</v>
      </c>
      <c r="I15" s="16" t="s">
        <v>16</v>
      </c>
      <c r="J15" s="16" t="s">
        <v>30</v>
      </c>
      <c r="K15" s="16" t="s">
        <v>14</v>
      </c>
      <c r="L15" s="16" t="str">
        <f t="shared" si="0"/>
        <v>.</v>
      </c>
      <c r="M15" s="16" t="str">
        <f t="shared" si="1"/>
        <v>.</v>
      </c>
      <c r="N15" s="16" t="s">
        <v>17</v>
      </c>
      <c r="O15" s="16">
        <v>0</v>
      </c>
      <c r="P15" s="16">
        <v>0</v>
      </c>
      <c r="Q15" s="16">
        <v>0</v>
      </c>
      <c r="R15" s="16" t="s">
        <v>14</v>
      </c>
      <c r="S15" s="16" t="s">
        <v>14</v>
      </c>
      <c r="T15" s="16">
        <f t="shared" si="3"/>
        <v>70.86</v>
      </c>
      <c r="U15" s="16">
        <f t="shared" si="4"/>
        <v>175.02</v>
      </c>
      <c r="V15" s="16">
        <f t="shared" si="5"/>
        <v>0</v>
      </c>
      <c r="W15" s="16">
        <f t="shared" si="6"/>
        <v>0</v>
      </c>
      <c r="X15" s="16">
        <f t="shared" si="7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>
        <f t="shared" si="11"/>
        <v>50.845999999999997</v>
      </c>
      <c r="AC15">
        <f t="shared" si="12"/>
        <v>125.59</v>
      </c>
      <c r="AD15">
        <f t="shared" si="13"/>
        <v>300.61</v>
      </c>
      <c r="AE15">
        <f t="shared" si="14"/>
        <v>300.61</v>
      </c>
      <c r="AF15">
        <f t="shared" si="15"/>
        <v>300.61</v>
      </c>
      <c r="AG15" s="16" t="s">
        <v>14</v>
      </c>
      <c r="AH15" s="16" t="s">
        <v>14</v>
      </c>
      <c r="AI15" s="16" t="s">
        <v>14</v>
      </c>
      <c r="AJ15" s="16" t="s">
        <v>14</v>
      </c>
      <c r="AK15" s="16" t="s">
        <v>14</v>
      </c>
      <c r="AL15" s="16" t="s">
        <v>14</v>
      </c>
      <c r="AM15" s="16" t="s">
        <v>14</v>
      </c>
      <c r="AN15" s="16" t="s">
        <v>14</v>
      </c>
      <c r="AO15" s="16" t="s">
        <v>14</v>
      </c>
      <c r="AP15" s="16" t="s">
        <v>14</v>
      </c>
      <c r="AQ15" s="16" t="s">
        <v>14</v>
      </c>
      <c r="AR15" s="16" t="s">
        <v>14</v>
      </c>
      <c r="AS15" s="16" t="s">
        <v>14</v>
      </c>
      <c r="AT15" s="16" t="s">
        <v>14</v>
      </c>
      <c r="AU15" s="16" t="s">
        <v>14</v>
      </c>
      <c r="BF15" t="str">
        <f t="shared" si="31"/>
        <v>Arlington 2021 6 Y 1 7 160 N Endura_Sporecaster 0 0 0 . . . . . . . . . . .</v>
      </c>
    </row>
    <row r="16" spans="1:58" x14ac:dyDescent="0.35">
      <c r="A16" s="16" t="s">
        <v>21</v>
      </c>
      <c r="B16" s="16">
        <v>2021</v>
      </c>
      <c r="C16" s="16">
        <v>6</v>
      </c>
      <c r="D16" s="16" t="s">
        <v>17</v>
      </c>
      <c r="E16" s="16">
        <v>115</v>
      </c>
      <c r="F16" s="2">
        <v>1</v>
      </c>
      <c r="G16" s="16">
        <v>2</v>
      </c>
      <c r="H16" s="16">
        <v>100</v>
      </c>
      <c r="I16" s="16" t="s">
        <v>16</v>
      </c>
      <c r="J16" s="16" t="s">
        <v>29</v>
      </c>
      <c r="K16" s="16" t="s">
        <v>14</v>
      </c>
      <c r="L16" s="16" t="str">
        <f t="shared" si="0"/>
        <v>.</v>
      </c>
      <c r="M16" s="16" t="str">
        <f t="shared" si="1"/>
        <v>.</v>
      </c>
      <c r="N16" s="16" t="s">
        <v>14</v>
      </c>
      <c r="O16" s="16">
        <v>0</v>
      </c>
      <c r="P16" s="16">
        <v>0</v>
      </c>
      <c r="Q16" s="16">
        <v>0</v>
      </c>
      <c r="R16" s="16" t="s">
        <v>14</v>
      </c>
      <c r="S16" s="16" t="s">
        <v>14</v>
      </c>
      <c r="T16" s="16">
        <f t="shared" si="3"/>
        <v>44.29</v>
      </c>
      <c r="U16" s="16">
        <f t="shared" si="4"/>
        <v>109.39</v>
      </c>
      <c r="V16" s="16">
        <f t="shared" si="5"/>
        <v>0</v>
      </c>
      <c r="W16" s="16">
        <f t="shared" si="6"/>
        <v>0</v>
      </c>
      <c r="X16" s="16">
        <f t="shared" si="7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>
        <f t="shared" si="11"/>
        <v>50.845999999999997</v>
      </c>
      <c r="AC16">
        <f t="shared" si="12"/>
        <v>125.59</v>
      </c>
      <c r="AD16">
        <f t="shared" si="13"/>
        <v>234.98000000000002</v>
      </c>
      <c r="AE16">
        <f t="shared" si="14"/>
        <v>234.98000000000002</v>
      </c>
      <c r="AF16">
        <f t="shared" si="15"/>
        <v>234.98000000000002</v>
      </c>
      <c r="AG16" s="16" t="s">
        <v>14</v>
      </c>
      <c r="AH16" s="16" t="s">
        <v>14</v>
      </c>
      <c r="AI16" s="16" t="s">
        <v>14</v>
      </c>
      <c r="AJ16" s="16" t="s">
        <v>14</v>
      </c>
      <c r="AK16" s="16" t="s">
        <v>14</v>
      </c>
      <c r="AL16" s="16" t="s">
        <v>14</v>
      </c>
      <c r="AM16" s="16" t="s">
        <v>14</v>
      </c>
      <c r="AN16" s="16" t="s">
        <v>14</v>
      </c>
      <c r="AO16" s="16" t="s">
        <v>14</v>
      </c>
      <c r="AP16" s="16" t="s">
        <v>14</v>
      </c>
      <c r="AQ16" s="16" t="s">
        <v>14</v>
      </c>
      <c r="AR16" s="16" t="s">
        <v>14</v>
      </c>
      <c r="AS16" s="16" t="s">
        <v>14</v>
      </c>
      <c r="AT16" s="16" t="s">
        <v>14</v>
      </c>
      <c r="AU16" s="16" t="s">
        <v>14</v>
      </c>
      <c r="BF16" t="str">
        <f t="shared" si="31"/>
        <v>Arlington 2021 6 Y 1 2 100 N Endura_R3 0 0 0 . . . . . . . . . . .</v>
      </c>
    </row>
    <row r="17" spans="1:58" x14ac:dyDescent="0.35">
      <c r="A17" s="16" t="s">
        <v>21</v>
      </c>
      <c r="B17" s="16">
        <v>2021</v>
      </c>
      <c r="C17" s="16">
        <v>6</v>
      </c>
      <c r="D17" s="16" t="s">
        <v>17</v>
      </c>
      <c r="E17" s="16">
        <v>116</v>
      </c>
      <c r="F17" s="2">
        <v>1</v>
      </c>
      <c r="G17" s="16">
        <v>5</v>
      </c>
      <c r="H17" s="16">
        <v>160</v>
      </c>
      <c r="I17" s="16" t="s">
        <v>16</v>
      </c>
      <c r="J17" s="16" t="s">
        <v>27</v>
      </c>
      <c r="K17" s="16" t="s">
        <v>14</v>
      </c>
      <c r="L17" s="16" t="str">
        <f t="shared" si="0"/>
        <v>.</v>
      </c>
      <c r="M17" s="16" t="str">
        <f t="shared" si="1"/>
        <v>.</v>
      </c>
      <c r="N17" s="16" t="s">
        <v>14</v>
      </c>
      <c r="O17" s="16">
        <v>0.6872852233676976</v>
      </c>
      <c r="P17" s="16">
        <v>0</v>
      </c>
      <c r="Q17" s="16">
        <v>0</v>
      </c>
      <c r="R17" s="16">
        <v>74.145628965517247</v>
      </c>
      <c r="S17" s="16">
        <f t="shared" ref="S17:S48" si="32">R17*67.25</f>
        <v>4986.2935479310345</v>
      </c>
      <c r="T17" s="16">
        <f t="shared" si="3"/>
        <v>70.86</v>
      </c>
      <c r="U17" s="16">
        <f t="shared" si="4"/>
        <v>175.02</v>
      </c>
      <c r="V17" s="16">
        <f t="shared" si="5"/>
        <v>0</v>
      </c>
      <c r="W17" s="16">
        <f t="shared" si="6"/>
        <v>0</v>
      </c>
      <c r="X17" s="16">
        <f t="shared" si="7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>
        <f t="shared" si="11"/>
        <v>0</v>
      </c>
      <c r="AC17">
        <f t="shared" si="12"/>
        <v>0</v>
      </c>
      <c r="AD17">
        <f t="shared" si="13"/>
        <v>175.02</v>
      </c>
      <c r="AE17">
        <f t="shared" si="14"/>
        <v>175.02</v>
      </c>
      <c r="AF17">
        <f t="shared" si="15"/>
        <v>175.02</v>
      </c>
      <c r="AG17">
        <f t="shared" ref="AG17:AG80" si="33">$R17*9</f>
        <v>667.31066068965526</v>
      </c>
      <c r="AH17">
        <f t="shared" ref="AH17:AH80" si="34">$R17*12</f>
        <v>889.74754758620702</v>
      </c>
      <c r="AI17">
        <f t="shared" ref="AI17:AI80" si="35">$R17*15</f>
        <v>1112.1844344827587</v>
      </c>
      <c r="AJ17">
        <f t="shared" ref="AJ17:AJ80" si="36">$S17*0.33</f>
        <v>1645.4768708172414</v>
      </c>
      <c r="AK17">
        <f t="shared" ref="AK17:AK80" si="37">$S17*0.44</f>
        <v>2193.9691610896552</v>
      </c>
      <c r="AL17">
        <f t="shared" ref="AL17:AL80" si="38">$S17*0.55</f>
        <v>2742.4614513620691</v>
      </c>
      <c r="AM17">
        <f t="shared" ref="AM17:AM80" si="39">$AJ17-AD17</f>
        <v>1470.4568708172415</v>
      </c>
      <c r="AN17">
        <f t="shared" ref="AN17:AN80" si="40">$AJ17-AE17</f>
        <v>1470.4568708172415</v>
      </c>
      <c r="AO17">
        <f t="shared" ref="AO17:AO80" si="41">$AJ17-AF17</f>
        <v>1470.4568708172415</v>
      </c>
      <c r="AP17">
        <f t="shared" ref="AP17:AP80" si="42">$AK17-AD17</f>
        <v>2018.9491610896553</v>
      </c>
      <c r="AQ17">
        <f t="shared" ref="AQ17:AQ80" si="43">$AK17-AE17</f>
        <v>2018.9491610896553</v>
      </c>
      <c r="AR17">
        <f t="shared" ref="AR17:AR80" si="44">$AK17-AF17</f>
        <v>2018.9491610896553</v>
      </c>
      <c r="AS17">
        <f t="shared" ref="AS17:AS80" si="45">$AL17-AD17</f>
        <v>2567.4414513620691</v>
      </c>
      <c r="AT17">
        <f t="shared" ref="AT17:AT80" si="46">$AL17-AE17</f>
        <v>2567.4414513620691</v>
      </c>
      <c r="AU17">
        <f t="shared" ref="AU17:AU80" si="47">$AL17-AF17</f>
        <v>2567.4414513620691</v>
      </c>
      <c r="BF17" t="str">
        <f t="shared" si="31"/>
        <v>Arlington 2021 6 Y 1 5 160 N Non-Treated 0.687285223367698 0 0 74.1456289655172 4986.29354793103 1470.45687081724 1470.45687081724 1470.45687081724 2018.94916108966 2018.94916108966 2018.94916108966 2567.44145136207 2567.44145136207 2567.44145136207</v>
      </c>
    </row>
    <row r="18" spans="1:58" x14ac:dyDescent="0.35">
      <c r="A18" s="16" t="s">
        <v>21</v>
      </c>
      <c r="B18" s="16">
        <v>2021</v>
      </c>
      <c r="C18" s="16">
        <v>6</v>
      </c>
      <c r="D18" s="16" t="s">
        <v>17</v>
      </c>
      <c r="E18" s="16">
        <v>201</v>
      </c>
      <c r="F18" s="2">
        <v>2</v>
      </c>
      <c r="G18" s="16">
        <v>16</v>
      </c>
      <c r="H18" s="16">
        <v>160</v>
      </c>
      <c r="I18" s="16" t="s">
        <v>17</v>
      </c>
      <c r="J18" s="16" t="s">
        <v>28</v>
      </c>
      <c r="K18" s="16">
        <v>150</v>
      </c>
      <c r="L18" s="16">
        <f t="shared" si="0"/>
        <v>326.08695652173913</v>
      </c>
      <c r="M18" s="16">
        <f t="shared" si="1"/>
        <v>366.10671936758894</v>
      </c>
      <c r="N18" s="16" t="s">
        <v>14</v>
      </c>
      <c r="O18" s="16">
        <v>0</v>
      </c>
      <c r="P18" s="16">
        <v>0</v>
      </c>
      <c r="Q18" s="16">
        <v>0</v>
      </c>
      <c r="R18" s="16">
        <v>69.980892413793114</v>
      </c>
      <c r="S18" s="16">
        <f t="shared" si="32"/>
        <v>4706.2150148275869</v>
      </c>
      <c r="T18" s="16">
        <f t="shared" si="3"/>
        <v>70.86</v>
      </c>
      <c r="U18" s="16">
        <f t="shared" si="4"/>
        <v>175.02</v>
      </c>
      <c r="V18" s="16">
        <f t="shared" si="5"/>
        <v>61.956521739130437</v>
      </c>
      <c r="W18" s="16">
        <f t="shared" si="6"/>
        <v>89.673913043478265</v>
      </c>
      <c r="X18" s="16">
        <f t="shared" si="7"/>
        <v>117.39130434782608</v>
      </c>
      <c r="Y18" s="16">
        <f t="shared" si="8"/>
        <v>31.485177865612645</v>
      </c>
      <c r="Z18" s="16">
        <f t="shared" si="9"/>
        <v>45.763339920948617</v>
      </c>
      <c r="AA18" s="16">
        <f t="shared" si="10"/>
        <v>60.041501976284586</v>
      </c>
      <c r="AB18">
        <f t="shared" si="11"/>
        <v>17.875</v>
      </c>
      <c r="AC18">
        <f t="shared" si="12"/>
        <v>44.15</v>
      </c>
      <c r="AD18">
        <f t="shared" si="13"/>
        <v>250.65517786561267</v>
      </c>
      <c r="AE18">
        <f t="shared" si="14"/>
        <v>264.93333992094864</v>
      </c>
      <c r="AF18">
        <f t="shared" si="15"/>
        <v>279.21150197628458</v>
      </c>
      <c r="AG18">
        <f t="shared" si="33"/>
        <v>629.82803172413799</v>
      </c>
      <c r="AH18">
        <f t="shared" si="34"/>
        <v>839.77070896551731</v>
      </c>
      <c r="AI18">
        <f t="shared" si="35"/>
        <v>1049.7133862068968</v>
      </c>
      <c r="AJ18">
        <f t="shared" si="36"/>
        <v>1553.0509548931038</v>
      </c>
      <c r="AK18">
        <f t="shared" si="37"/>
        <v>2070.7346065241381</v>
      </c>
      <c r="AL18">
        <f t="shared" si="38"/>
        <v>2588.4182581551731</v>
      </c>
      <c r="AM18">
        <f t="shared" si="39"/>
        <v>1302.3957770274912</v>
      </c>
      <c r="AN18">
        <f t="shared" si="40"/>
        <v>1288.1176149721553</v>
      </c>
      <c r="AO18">
        <f t="shared" si="41"/>
        <v>1273.8394529168193</v>
      </c>
      <c r="AP18">
        <f t="shared" si="42"/>
        <v>1820.0794286585256</v>
      </c>
      <c r="AQ18">
        <f t="shared" si="43"/>
        <v>1805.8012666031896</v>
      </c>
      <c r="AR18">
        <f t="shared" si="44"/>
        <v>1791.5231045478536</v>
      </c>
      <c r="AS18">
        <f t="shared" si="45"/>
        <v>2337.7630802895605</v>
      </c>
      <c r="AT18">
        <f t="shared" si="46"/>
        <v>2323.4849182342246</v>
      </c>
      <c r="AU18">
        <f t="shared" si="47"/>
        <v>2309.2067561788886</v>
      </c>
      <c r="BF18" t="str">
        <f t="shared" si="31"/>
        <v>Arlington 2021 6 Y 2 16 160 Y Cobra_V5 0 0 0 69.9808924137931 4706.21501482759 1302.39577702749 1288.11761497216 1273.83945291682 1820.07942865853 1805.80126660319 1791.52310454785 2337.76308028956 2323.48491823422 2309.20675617889</v>
      </c>
    </row>
    <row r="19" spans="1:58" x14ac:dyDescent="0.35">
      <c r="A19" s="16" t="s">
        <v>21</v>
      </c>
      <c r="B19" s="16">
        <v>2021</v>
      </c>
      <c r="C19" s="16">
        <v>6</v>
      </c>
      <c r="D19" s="16" t="s">
        <v>17</v>
      </c>
      <c r="E19" s="16">
        <v>202</v>
      </c>
      <c r="F19" s="2">
        <v>2</v>
      </c>
      <c r="G19" s="16">
        <v>13</v>
      </c>
      <c r="H19" s="16">
        <v>160</v>
      </c>
      <c r="I19" s="16" t="s">
        <v>17</v>
      </c>
      <c r="J19" s="16" t="s">
        <v>27</v>
      </c>
      <c r="K19" s="16">
        <v>150</v>
      </c>
      <c r="L19" s="16">
        <f t="shared" si="0"/>
        <v>326.08695652173913</v>
      </c>
      <c r="M19" s="16">
        <f t="shared" si="1"/>
        <v>366.10671936758894</v>
      </c>
      <c r="N19" s="16" t="s">
        <v>14</v>
      </c>
      <c r="O19" s="16">
        <v>5.5970149253731343</v>
      </c>
      <c r="P19" s="16">
        <v>2.5714285714285716</v>
      </c>
      <c r="Q19" s="16">
        <v>4.797441364605544</v>
      </c>
      <c r="R19" s="16">
        <v>69.792132413793112</v>
      </c>
      <c r="S19" s="16">
        <f t="shared" si="32"/>
        <v>4693.5209048275865</v>
      </c>
      <c r="T19" s="16">
        <f t="shared" si="3"/>
        <v>70.86</v>
      </c>
      <c r="U19" s="16">
        <f t="shared" si="4"/>
        <v>175.02</v>
      </c>
      <c r="V19" s="16">
        <f t="shared" si="5"/>
        <v>61.956521739130437</v>
      </c>
      <c r="W19" s="16">
        <f t="shared" si="6"/>
        <v>89.673913043478265</v>
      </c>
      <c r="X19" s="16">
        <f t="shared" si="7"/>
        <v>117.39130434782608</v>
      </c>
      <c r="Y19" s="16">
        <f t="shared" si="8"/>
        <v>31.485177865612645</v>
      </c>
      <c r="Z19" s="16">
        <f t="shared" si="9"/>
        <v>45.763339920948617</v>
      </c>
      <c r="AA19" s="16">
        <f t="shared" si="10"/>
        <v>60.041501976284586</v>
      </c>
      <c r="AB19">
        <f t="shared" si="11"/>
        <v>0</v>
      </c>
      <c r="AC19">
        <f t="shared" si="12"/>
        <v>0</v>
      </c>
      <c r="AD19">
        <f t="shared" si="13"/>
        <v>206.50517786561267</v>
      </c>
      <c r="AE19">
        <f t="shared" si="14"/>
        <v>220.78333992094863</v>
      </c>
      <c r="AF19">
        <f t="shared" si="15"/>
        <v>235.0615019762846</v>
      </c>
      <c r="AG19">
        <f t="shared" si="33"/>
        <v>628.12919172413797</v>
      </c>
      <c r="AH19">
        <f t="shared" si="34"/>
        <v>837.50558896551729</v>
      </c>
      <c r="AI19">
        <f t="shared" si="35"/>
        <v>1046.8819862068967</v>
      </c>
      <c r="AJ19">
        <f t="shared" si="36"/>
        <v>1548.8618985931037</v>
      </c>
      <c r="AK19">
        <f t="shared" si="37"/>
        <v>2065.1491981241379</v>
      </c>
      <c r="AL19">
        <f t="shared" si="38"/>
        <v>2581.4364976551728</v>
      </c>
      <c r="AM19">
        <f t="shared" si="39"/>
        <v>1342.3567207274909</v>
      </c>
      <c r="AN19">
        <f t="shared" si="40"/>
        <v>1328.0785586721549</v>
      </c>
      <c r="AO19">
        <f t="shared" si="41"/>
        <v>1313.8003966168189</v>
      </c>
      <c r="AP19">
        <f t="shared" si="42"/>
        <v>1858.6440202585252</v>
      </c>
      <c r="AQ19">
        <f t="shared" si="43"/>
        <v>1844.3658582031892</v>
      </c>
      <c r="AR19">
        <f t="shared" si="44"/>
        <v>1830.0876961478534</v>
      </c>
      <c r="AS19">
        <f t="shared" si="45"/>
        <v>2374.9313197895603</v>
      </c>
      <c r="AT19">
        <f t="shared" si="46"/>
        <v>2360.6531577342244</v>
      </c>
      <c r="AU19">
        <f t="shared" si="47"/>
        <v>2346.3749956788884</v>
      </c>
      <c r="BF19" t="str">
        <f t="shared" si="31"/>
        <v>Arlington 2021 6 Y 2 13 160 Y Non-Treated 5.59701492537313 2.57142857142857 4.79744136460554 69.7921324137931 4693.52090482759 1342.35672072749 1328.07855867215 1313.80039661682 1858.64402025853 1844.36585820319 1830.08769614785 2374.93131978956 2360.65315773422 2346.37499567889</v>
      </c>
    </row>
    <row r="20" spans="1:58" x14ac:dyDescent="0.35">
      <c r="A20" s="16" t="s">
        <v>21</v>
      </c>
      <c r="B20" s="16">
        <v>2021</v>
      </c>
      <c r="C20" s="16">
        <v>6</v>
      </c>
      <c r="D20" s="16" t="s">
        <v>17</v>
      </c>
      <c r="E20" s="16">
        <v>203</v>
      </c>
      <c r="F20" s="2">
        <v>2</v>
      </c>
      <c r="G20" s="16">
        <v>15</v>
      </c>
      <c r="H20" s="16">
        <v>160</v>
      </c>
      <c r="I20" s="16" t="s">
        <v>17</v>
      </c>
      <c r="J20" s="16" t="s">
        <v>30</v>
      </c>
      <c r="K20" s="16">
        <v>150</v>
      </c>
      <c r="L20" s="16">
        <f t="shared" si="0"/>
        <v>326.08695652173913</v>
      </c>
      <c r="M20" s="16">
        <f t="shared" si="1"/>
        <v>366.10671936758894</v>
      </c>
      <c r="N20" s="16" t="s">
        <v>17</v>
      </c>
      <c r="O20" s="16">
        <v>2.0270270270270272</v>
      </c>
      <c r="P20" s="16">
        <v>2.4</v>
      </c>
      <c r="Q20" s="16">
        <v>1.6216216216216217</v>
      </c>
      <c r="R20" s="16">
        <v>72.220143448275863</v>
      </c>
      <c r="S20" s="16">
        <f t="shared" si="32"/>
        <v>4856.8046468965522</v>
      </c>
      <c r="T20" s="16">
        <f t="shared" si="3"/>
        <v>70.86</v>
      </c>
      <c r="U20" s="16">
        <f t="shared" si="4"/>
        <v>175.02</v>
      </c>
      <c r="V20" s="16">
        <f t="shared" si="5"/>
        <v>61.956521739130437</v>
      </c>
      <c r="W20" s="16">
        <f t="shared" si="6"/>
        <v>89.673913043478265</v>
      </c>
      <c r="X20" s="16">
        <f t="shared" si="7"/>
        <v>117.39130434782608</v>
      </c>
      <c r="Y20" s="16">
        <f t="shared" si="8"/>
        <v>31.485177865612645</v>
      </c>
      <c r="Z20" s="16">
        <f t="shared" si="9"/>
        <v>45.763339920948617</v>
      </c>
      <c r="AA20" s="16">
        <f t="shared" si="10"/>
        <v>60.041501976284586</v>
      </c>
      <c r="AB20">
        <f t="shared" si="11"/>
        <v>50.845999999999997</v>
      </c>
      <c r="AC20">
        <f t="shared" si="12"/>
        <v>125.59</v>
      </c>
      <c r="AD20">
        <f t="shared" si="13"/>
        <v>332.09517786561264</v>
      </c>
      <c r="AE20">
        <f t="shared" si="14"/>
        <v>346.37333992094864</v>
      </c>
      <c r="AF20">
        <f t="shared" si="15"/>
        <v>360.65150197628464</v>
      </c>
      <c r="AG20">
        <f t="shared" si="33"/>
        <v>649.98129103448275</v>
      </c>
      <c r="AH20">
        <f t="shared" si="34"/>
        <v>866.64172137931041</v>
      </c>
      <c r="AI20">
        <f t="shared" si="35"/>
        <v>1083.302151724138</v>
      </c>
      <c r="AJ20">
        <f t="shared" si="36"/>
        <v>1602.7455334758622</v>
      </c>
      <c r="AK20">
        <f t="shared" si="37"/>
        <v>2136.9940446344831</v>
      </c>
      <c r="AL20">
        <f t="shared" si="38"/>
        <v>2671.2425557931037</v>
      </c>
      <c r="AM20">
        <f t="shared" si="39"/>
        <v>1270.6503556102496</v>
      </c>
      <c r="AN20">
        <f t="shared" si="40"/>
        <v>1256.3721935549136</v>
      </c>
      <c r="AO20">
        <f t="shared" si="41"/>
        <v>1242.0940314995776</v>
      </c>
      <c r="AP20">
        <f t="shared" si="42"/>
        <v>1804.8988667688704</v>
      </c>
      <c r="AQ20">
        <f t="shared" si="43"/>
        <v>1790.6207047135345</v>
      </c>
      <c r="AR20">
        <f t="shared" si="44"/>
        <v>1776.3425426581985</v>
      </c>
      <c r="AS20">
        <f t="shared" si="45"/>
        <v>2339.1473779274911</v>
      </c>
      <c r="AT20">
        <f t="shared" si="46"/>
        <v>2324.8692158721551</v>
      </c>
      <c r="AU20">
        <f t="shared" si="47"/>
        <v>2310.5910538168191</v>
      </c>
      <c r="BF20" t="str">
        <f t="shared" si="31"/>
        <v>Arlington 2021 6 Y 2 15 160 Y Endura_Sporecaster 2.02702702702703 2.4 1.62162162162162 72.2201434482759 4856.80464689655 1270.65035561025 1256.37219355491 1242.09403149958 1804.89886676887 1790.62070471353 1776.3425426582 2339.14737792749 2324.86921587216 2310.59105381682</v>
      </c>
    </row>
    <row r="21" spans="1:58" x14ac:dyDescent="0.35">
      <c r="A21" s="16" t="s">
        <v>21</v>
      </c>
      <c r="B21" s="16">
        <v>2021</v>
      </c>
      <c r="C21" s="16">
        <v>6</v>
      </c>
      <c r="D21" s="16" t="s">
        <v>17</v>
      </c>
      <c r="E21" s="16">
        <v>204</v>
      </c>
      <c r="F21" s="2">
        <v>2</v>
      </c>
      <c r="G21" s="16">
        <v>9</v>
      </c>
      <c r="H21" s="16">
        <v>100</v>
      </c>
      <c r="I21" s="16" t="s">
        <v>17</v>
      </c>
      <c r="J21" s="16" t="s">
        <v>27</v>
      </c>
      <c r="K21" s="16">
        <v>150</v>
      </c>
      <c r="L21" s="16">
        <f t="shared" si="0"/>
        <v>326.08695652173913</v>
      </c>
      <c r="M21" s="16">
        <f t="shared" si="1"/>
        <v>366.10671936758894</v>
      </c>
      <c r="N21" s="16" t="s">
        <v>14</v>
      </c>
      <c r="O21" s="16">
        <v>0</v>
      </c>
      <c r="P21" s="16">
        <v>0</v>
      </c>
      <c r="Q21" s="16">
        <v>0</v>
      </c>
      <c r="R21" s="16">
        <v>71.727798620689654</v>
      </c>
      <c r="S21" s="16">
        <f t="shared" si="32"/>
        <v>4823.6944572413795</v>
      </c>
      <c r="T21" s="16">
        <f t="shared" si="3"/>
        <v>44.29</v>
      </c>
      <c r="U21" s="16">
        <f t="shared" si="4"/>
        <v>109.39</v>
      </c>
      <c r="V21" s="16">
        <f t="shared" si="5"/>
        <v>61.956521739130437</v>
      </c>
      <c r="W21" s="16">
        <f t="shared" si="6"/>
        <v>89.673913043478265</v>
      </c>
      <c r="X21" s="16">
        <f t="shared" si="7"/>
        <v>117.39130434782608</v>
      </c>
      <c r="Y21" s="16">
        <f t="shared" si="8"/>
        <v>31.485177865612645</v>
      </c>
      <c r="Z21" s="16">
        <f t="shared" si="9"/>
        <v>45.763339920948617</v>
      </c>
      <c r="AA21" s="16">
        <f t="shared" si="10"/>
        <v>60.041501976284586</v>
      </c>
      <c r="AB21">
        <f t="shared" si="11"/>
        <v>0</v>
      </c>
      <c r="AC21">
        <f t="shared" si="12"/>
        <v>0</v>
      </c>
      <c r="AD21">
        <f t="shared" si="13"/>
        <v>140.87517786561264</v>
      </c>
      <c r="AE21">
        <f t="shared" si="14"/>
        <v>155.15333992094861</v>
      </c>
      <c r="AF21">
        <f t="shared" si="15"/>
        <v>169.43150197628458</v>
      </c>
      <c r="AG21">
        <f t="shared" si="33"/>
        <v>645.5501875862069</v>
      </c>
      <c r="AH21">
        <f t="shared" si="34"/>
        <v>860.73358344827579</v>
      </c>
      <c r="AI21">
        <f t="shared" si="35"/>
        <v>1075.9169793103449</v>
      </c>
      <c r="AJ21">
        <f t="shared" si="36"/>
        <v>1591.8191708896552</v>
      </c>
      <c r="AK21">
        <f t="shared" si="37"/>
        <v>2122.4255611862068</v>
      </c>
      <c r="AL21">
        <f t="shared" si="38"/>
        <v>2653.0319514827588</v>
      </c>
      <c r="AM21">
        <f t="shared" si="39"/>
        <v>1450.9439930240426</v>
      </c>
      <c r="AN21">
        <f t="shared" si="40"/>
        <v>1436.6658309687066</v>
      </c>
      <c r="AO21">
        <f t="shared" si="41"/>
        <v>1422.3876689133706</v>
      </c>
      <c r="AP21">
        <f t="shared" si="42"/>
        <v>1981.5503833205942</v>
      </c>
      <c r="AQ21">
        <f t="shared" si="43"/>
        <v>1967.2722212652582</v>
      </c>
      <c r="AR21">
        <f t="shared" si="44"/>
        <v>1952.9940592099222</v>
      </c>
      <c r="AS21">
        <f t="shared" si="45"/>
        <v>2512.156773617146</v>
      </c>
      <c r="AT21">
        <f t="shared" si="46"/>
        <v>2497.8786115618104</v>
      </c>
      <c r="AU21">
        <f t="shared" si="47"/>
        <v>2483.6004495064744</v>
      </c>
      <c r="BF21" t="str">
        <f t="shared" si="31"/>
        <v>Arlington 2021 6 Y 2 9 100 Y Non-Treated 0 0 0 71.7277986206897 4823.69445724138 1450.94399302404 1436.66583096871 1422.38766891337 1981.55038332059 1967.27222126526 1952.99405920992 2512.15677361715 2497.87861156181 2483.60044950647</v>
      </c>
    </row>
    <row r="22" spans="1:58" x14ac:dyDescent="0.35">
      <c r="A22" s="16" t="s">
        <v>21</v>
      </c>
      <c r="B22" s="16">
        <v>2021</v>
      </c>
      <c r="C22" s="16">
        <v>6</v>
      </c>
      <c r="D22" s="16" t="s">
        <v>17</v>
      </c>
      <c r="E22" s="16">
        <v>205</v>
      </c>
      <c r="F22" s="2">
        <v>2</v>
      </c>
      <c r="G22" s="16">
        <v>6</v>
      </c>
      <c r="H22" s="16">
        <v>160</v>
      </c>
      <c r="I22" s="16" t="s">
        <v>16</v>
      </c>
      <c r="J22" s="16" t="s">
        <v>29</v>
      </c>
      <c r="K22" s="16" t="s">
        <v>14</v>
      </c>
      <c r="L22" s="16" t="str">
        <f t="shared" si="0"/>
        <v>.</v>
      </c>
      <c r="M22" s="16" t="str">
        <f t="shared" si="1"/>
        <v>.</v>
      </c>
      <c r="N22" s="16" t="s">
        <v>14</v>
      </c>
      <c r="O22" s="16">
        <v>0</v>
      </c>
      <c r="P22" s="16">
        <v>0</v>
      </c>
      <c r="Q22" s="16">
        <v>0</v>
      </c>
      <c r="R22" s="16">
        <v>70.883468965517253</v>
      </c>
      <c r="S22" s="16">
        <f t="shared" si="32"/>
        <v>4766.9132879310355</v>
      </c>
      <c r="T22" s="16">
        <f t="shared" si="3"/>
        <v>70.86</v>
      </c>
      <c r="U22" s="16">
        <f t="shared" si="4"/>
        <v>175.02</v>
      </c>
      <c r="V22" s="16">
        <f t="shared" si="5"/>
        <v>0</v>
      </c>
      <c r="W22" s="16">
        <f t="shared" si="6"/>
        <v>0</v>
      </c>
      <c r="X22" s="16">
        <f t="shared" si="7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>
        <f t="shared" si="11"/>
        <v>50.845999999999997</v>
      </c>
      <c r="AC22">
        <f t="shared" si="12"/>
        <v>125.59</v>
      </c>
      <c r="AD22">
        <f t="shared" si="13"/>
        <v>300.61</v>
      </c>
      <c r="AE22">
        <f t="shared" si="14"/>
        <v>300.61</v>
      </c>
      <c r="AF22">
        <f t="shared" si="15"/>
        <v>300.61</v>
      </c>
      <c r="AG22">
        <f t="shared" si="33"/>
        <v>637.95122068965532</v>
      </c>
      <c r="AH22">
        <f t="shared" si="34"/>
        <v>850.60162758620709</v>
      </c>
      <c r="AI22">
        <f t="shared" si="35"/>
        <v>1063.2520344827587</v>
      </c>
      <c r="AJ22">
        <f t="shared" si="36"/>
        <v>1573.0813850172417</v>
      </c>
      <c r="AK22">
        <f t="shared" si="37"/>
        <v>2097.4418466896554</v>
      </c>
      <c r="AL22">
        <f t="shared" si="38"/>
        <v>2621.8023083620697</v>
      </c>
      <c r="AM22">
        <f t="shared" si="39"/>
        <v>1272.4713850172416</v>
      </c>
      <c r="AN22">
        <f t="shared" si="40"/>
        <v>1272.4713850172416</v>
      </c>
      <c r="AO22">
        <f t="shared" si="41"/>
        <v>1272.4713850172416</v>
      </c>
      <c r="AP22">
        <f t="shared" si="42"/>
        <v>1796.8318466896553</v>
      </c>
      <c r="AQ22">
        <f t="shared" si="43"/>
        <v>1796.8318466896553</v>
      </c>
      <c r="AR22">
        <f t="shared" si="44"/>
        <v>1796.8318466896553</v>
      </c>
      <c r="AS22">
        <f t="shared" si="45"/>
        <v>2321.1923083620695</v>
      </c>
      <c r="AT22">
        <f t="shared" si="46"/>
        <v>2321.1923083620695</v>
      </c>
      <c r="AU22">
        <f t="shared" si="47"/>
        <v>2321.1923083620695</v>
      </c>
      <c r="BF22" t="str">
        <f t="shared" si="31"/>
        <v>Arlington 2021 6 Y 2 6 160 N Endura_R3 0 0 0 70.8834689655173 4766.91328793104 1272.47138501724 1272.47138501724 1272.47138501724 1796.83184668966 1796.83184668966 1796.83184668966 2321.19230836207 2321.19230836207 2321.19230836207</v>
      </c>
    </row>
    <row r="23" spans="1:58" x14ac:dyDescent="0.35">
      <c r="A23" s="16" t="s">
        <v>21</v>
      </c>
      <c r="B23" s="16">
        <v>2021</v>
      </c>
      <c r="C23" s="16">
        <v>6</v>
      </c>
      <c r="D23" s="16" t="s">
        <v>17</v>
      </c>
      <c r="E23" s="16">
        <v>206</v>
      </c>
      <c r="F23" s="2">
        <v>2</v>
      </c>
      <c r="G23" s="16">
        <v>8</v>
      </c>
      <c r="H23" s="16">
        <v>160</v>
      </c>
      <c r="I23" s="16" t="s">
        <v>16</v>
      </c>
      <c r="J23" s="16" t="s">
        <v>28</v>
      </c>
      <c r="K23" s="16" t="s">
        <v>14</v>
      </c>
      <c r="L23" s="16" t="str">
        <f t="shared" si="0"/>
        <v>.</v>
      </c>
      <c r="M23" s="16" t="str">
        <f t="shared" si="1"/>
        <v>.</v>
      </c>
      <c r="N23" s="16" t="s">
        <v>14</v>
      </c>
      <c r="O23" s="16">
        <v>0</v>
      </c>
      <c r="P23" s="16">
        <v>0</v>
      </c>
      <c r="Q23" s="16">
        <v>0</v>
      </c>
      <c r="R23" s="16">
        <v>65.68998206896552</v>
      </c>
      <c r="S23" s="16">
        <f t="shared" si="32"/>
        <v>4417.6512941379315</v>
      </c>
      <c r="T23" s="16">
        <f t="shared" si="3"/>
        <v>70.86</v>
      </c>
      <c r="U23" s="16">
        <f t="shared" si="4"/>
        <v>175.02</v>
      </c>
      <c r="V23" s="16">
        <f t="shared" si="5"/>
        <v>0</v>
      </c>
      <c r="W23" s="16">
        <f t="shared" si="6"/>
        <v>0</v>
      </c>
      <c r="X23" s="16">
        <f t="shared" si="7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>
        <f t="shared" si="11"/>
        <v>17.875</v>
      </c>
      <c r="AC23">
        <f t="shared" si="12"/>
        <v>44.15</v>
      </c>
      <c r="AD23">
        <f t="shared" si="13"/>
        <v>219.17000000000002</v>
      </c>
      <c r="AE23">
        <f t="shared" si="14"/>
        <v>219.17000000000002</v>
      </c>
      <c r="AF23">
        <f t="shared" si="15"/>
        <v>219.17000000000002</v>
      </c>
      <c r="AG23">
        <f t="shared" si="33"/>
        <v>591.20983862068965</v>
      </c>
      <c r="AH23">
        <f t="shared" si="34"/>
        <v>788.27978482758624</v>
      </c>
      <c r="AI23">
        <f t="shared" si="35"/>
        <v>985.34973103448283</v>
      </c>
      <c r="AJ23">
        <f t="shared" si="36"/>
        <v>1457.8249270655174</v>
      </c>
      <c r="AK23">
        <f t="shared" si="37"/>
        <v>1943.7665694206898</v>
      </c>
      <c r="AL23">
        <f t="shared" si="38"/>
        <v>2429.7082117758623</v>
      </c>
      <c r="AM23">
        <f t="shared" si="39"/>
        <v>1238.6549270655173</v>
      </c>
      <c r="AN23">
        <f t="shared" si="40"/>
        <v>1238.6549270655173</v>
      </c>
      <c r="AO23">
        <f t="shared" si="41"/>
        <v>1238.6549270655173</v>
      </c>
      <c r="AP23">
        <f t="shared" si="42"/>
        <v>1724.5965694206898</v>
      </c>
      <c r="AQ23">
        <f t="shared" si="43"/>
        <v>1724.5965694206898</v>
      </c>
      <c r="AR23">
        <f t="shared" si="44"/>
        <v>1724.5965694206898</v>
      </c>
      <c r="AS23">
        <f t="shared" si="45"/>
        <v>2210.5382117758622</v>
      </c>
      <c r="AT23">
        <f t="shared" si="46"/>
        <v>2210.5382117758622</v>
      </c>
      <c r="AU23">
        <f t="shared" si="47"/>
        <v>2210.5382117758622</v>
      </c>
      <c r="BF23" t="str">
        <f t="shared" si="31"/>
        <v>Arlington 2021 6 Y 2 8 160 N Cobra_V5 0 0 0 65.6899820689655 4417.65129413793 1238.65492706552 1238.65492706552 1238.65492706552 1724.59656942069 1724.59656942069 1724.59656942069 2210.53821177586 2210.53821177586 2210.53821177586</v>
      </c>
    </row>
    <row r="24" spans="1:58" x14ac:dyDescent="0.35">
      <c r="A24" s="16" t="s">
        <v>21</v>
      </c>
      <c r="B24" s="16">
        <v>2021</v>
      </c>
      <c r="C24" s="16">
        <v>6</v>
      </c>
      <c r="D24" s="16" t="s">
        <v>17</v>
      </c>
      <c r="E24" s="16">
        <v>207</v>
      </c>
      <c r="F24" s="2">
        <v>2</v>
      </c>
      <c r="G24" s="16">
        <v>4</v>
      </c>
      <c r="H24" s="16">
        <v>100</v>
      </c>
      <c r="I24" s="16" t="s">
        <v>16</v>
      </c>
      <c r="J24" s="16" t="s">
        <v>28</v>
      </c>
      <c r="K24" s="16" t="s">
        <v>14</v>
      </c>
      <c r="L24" s="16" t="str">
        <f t="shared" si="0"/>
        <v>.</v>
      </c>
      <c r="M24" s="16" t="str">
        <f t="shared" si="1"/>
        <v>.</v>
      </c>
      <c r="N24" s="16" t="s">
        <v>14</v>
      </c>
      <c r="O24" s="16">
        <v>0</v>
      </c>
      <c r="P24" s="16">
        <v>0</v>
      </c>
      <c r="Q24" s="16">
        <v>0</v>
      </c>
      <c r="R24" s="16">
        <v>63.734037931034472</v>
      </c>
      <c r="S24" s="16">
        <f t="shared" si="32"/>
        <v>4286.1140508620683</v>
      </c>
      <c r="T24" s="16">
        <f t="shared" si="3"/>
        <v>44.29</v>
      </c>
      <c r="U24" s="16">
        <f t="shared" si="4"/>
        <v>109.39</v>
      </c>
      <c r="V24" s="16">
        <f t="shared" si="5"/>
        <v>0</v>
      </c>
      <c r="W24" s="16">
        <f t="shared" si="6"/>
        <v>0</v>
      </c>
      <c r="X24" s="16">
        <f t="shared" si="7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>
        <f t="shared" si="11"/>
        <v>17.875</v>
      </c>
      <c r="AC24">
        <f t="shared" si="12"/>
        <v>44.15</v>
      </c>
      <c r="AD24">
        <f t="shared" si="13"/>
        <v>153.54</v>
      </c>
      <c r="AE24">
        <f t="shared" si="14"/>
        <v>153.54</v>
      </c>
      <c r="AF24">
        <f t="shared" si="15"/>
        <v>153.54</v>
      </c>
      <c r="AG24">
        <f t="shared" si="33"/>
        <v>573.60634137931027</v>
      </c>
      <c r="AH24">
        <f t="shared" si="34"/>
        <v>764.80845517241369</v>
      </c>
      <c r="AI24">
        <f t="shared" si="35"/>
        <v>956.01056896551711</v>
      </c>
      <c r="AJ24">
        <f t="shared" si="36"/>
        <v>1414.4176367844825</v>
      </c>
      <c r="AK24">
        <f t="shared" si="37"/>
        <v>1885.8901823793101</v>
      </c>
      <c r="AL24">
        <f t="shared" si="38"/>
        <v>2357.3627279741377</v>
      </c>
      <c r="AM24">
        <f t="shared" si="39"/>
        <v>1260.8776367844825</v>
      </c>
      <c r="AN24">
        <f t="shared" si="40"/>
        <v>1260.8776367844825</v>
      </c>
      <c r="AO24">
        <f t="shared" si="41"/>
        <v>1260.8776367844825</v>
      </c>
      <c r="AP24">
        <f t="shared" si="42"/>
        <v>1732.3501823793101</v>
      </c>
      <c r="AQ24">
        <f t="shared" si="43"/>
        <v>1732.3501823793101</v>
      </c>
      <c r="AR24">
        <f t="shared" si="44"/>
        <v>1732.3501823793101</v>
      </c>
      <c r="AS24">
        <f t="shared" si="45"/>
        <v>2203.8227279741377</v>
      </c>
      <c r="AT24">
        <f t="shared" si="46"/>
        <v>2203.8227279741377</v>
      </c>
      <c r="AU24">
        <f t="shared" si="47"/>
        <v>2203.8227279741377</v>
      </c>
      <c r="BF24" t="str">
        <f t="shared" si="31"/>
        <v>Arlington 2021 6 Y 2 4 100 N Cobra_V5 0 0 0 63.7340379310345 4286.11405086207 1260.87763678448 1260.87763678448 1260.87763678448 1732.35018237931 1732.35018237931 1732.35018237931 2203.82272797414 2203.82272797414 2203.82272797414</v>
      </c>
    </row>
    <row r="25" spans="1:58" x14ac:dyDescent="0.35">
      <c r="A25" s="16" t="s">
        <v>21</v>
      </c>
      <c r="B25" s="16">
        <v>2021</v>
      </c>
      <c r="C25" s="16">
        <v>6</v>
      </c>
      <c r="D25" s="16" t="s">
        <v>17</v>
      </c>
      <c r="E25" s="16">
        <v>208</v>
      </c>
      <c r="F25" s="2">
        <v>2</v>
      </c>
      <c r="G25" s="16">
        <v>7</v>
      </c>
      <c r="H25" s="16">
        <v>160</v>
      </c>
      <c r="I25" s="16" t="s">
        <v>16</v>
      </c>
      <c r="J25" s="16" t="s">
        <v>30</v>
      </c>
      <c r="K25" s="16" t="s">
        <v>14</v>
      </c>
      <c r="L25" s="16" t="str">
        <f t="shared" si="0"/>
        <v>.</v>
      </c>
      <c r="M25" s="16" t="str">
        <f t="shared" si="1"/>
        <v>.</v>
      </c>
      <c r="N25" s="16" t="s">
        <v>17</v>
      </c>
      <c r="O25" s="16">
        <v>0</v>
      </c>
      <c r="P25" s="16">
        <v>0</v>
      </c>
      <c r="Q25" s="16">
        <v>0</v>
      </c>
      <c r="R25" s="16">
        <v>65.117360000000005</v>
      </c>
      <c r="S25" s="16">
        <f t="shared" si="32"/>
        <v>4379.14246</v>
      </c>
      <c r="T25" s="16">
        <f t="shared" si="3"/>
        <v>70.86</v>
      </c>
      <c r="U25" s="16">
        <f t="shared" si="4"/>
        <v>175.02</v>
      </c>
      <c r="V25" s="16">
        <f t="shared" si="5"/>
        <v>0</v>
      </c>
      <c r="W25" s="16">
        <f t="shared" si="6"/>
        <v>0</v>
      </c>
      <c r="X25" s="16">
        <f t="shared" si="7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>
        <f t="shared" si="11"/>
        <v>50.845999999999997</v>
      </c>
      <c r="AC25">
        <f t="shared" si="12"/>
        <v>125.59</v>
      </c>
      <c r="AD25">
        <f t="shared" si="13"/>
        <v>300.61</v>
      </c>
      <c r="AE25">
        <f t="shared" si="14"/>
        <v>300.61</v>
      </c>
      <c r="AF25">
        <f t="shared" si="15"/>
        <v>300.61</v>
      </c>
      <c r="AG25">
        <f t="shared" si="33"/>
        <v>586.05624</v>
      </c>
      <c r="AH25">
        <f t="shared" si="34"/>
        <v>781.40832</v>
      </c>
      <c r="AI25">
        <f t="shared" si="35"/>
        <v>976.76040000000012</v>
      </c>
      <c r="AJ25">
        <f t="shared" si="36"/>
        <v>1445.1170118</v>
      </c>
      <c r="AK25">
        <f t="shared" si="37"/>
        <v>1926.8226824000001</v>
      </c>
      <c r="AL25">
        <f t="shared" si="38"/>
        <v>2408.5283530000002</v>
      </c>
      <c r="AM25">
        <f t="shared" si="39"/>
        <v>1144.5070117999999</v>
      </c>
      <c r="AN25">
        <f t="shared" si="40"/>
        <v>1144.5070117999999</v>
      </c>
      <c r="AO25">
        <f t="shared" si="41"/>
        <v>1144.5070117999999</v>
      </c>
      <c r="AP25">
        <f t="shared" si="42"/>
        <v>1626.2126824000002</v>
      </c>
      <c r="AQ25">
        <f t="shared" si="43"/>
        <v>1626.2126824000002</v>
      </c>
      <c r="AR25">
        <f t="shared" si="44"/>
        <v>1626.2126824000002</v>
      </c>
      <c r="AS25">
        <f t="shared" si="45"/>
        <v>2107.918353</v>
      </c>
      <c r="AT25">
        <f t="shared" si="46"/>
        <v>2107.918353</v>
      </c>
      <c r="AU25">
        <f t="shared" si="47"/>
        <v>2107.918353</v>
      </c>
      <c r="BF25" t="str">
        <f t="shared" si="31"/>
        <v>Arlington 2021 6 Y 2 7 160 N Endura_Sporecaster 0 0 0 65.11736 4379.14246 1144.5070118 1144.5070118 1144.5070118 1626.2126824 1626.2126824 1626.2126824 2107.918353 2107.918353 2107.918353</v>
      </c>
    </row>
    <row r="26" spans="1:58" x14ac:dyDescent="0.35">
      <c r="A26" s="16" t="s">
        <v>21</v>
      </c>
      <c r="B26" s="16">
        <v>2021</v>
      </c>
      <c r="C26" s="16">
        <v>6</v>
      </c>
      <c r="D26" s="16" t="s">
        <v>17</v>
      </c>
      <c r="E26" s="16">
        <v>209</v>
      </c>
      <c r="F26" s="2">
        <v>2</v>
      </c>
      <c r="G26" s="16">
        <v>11</v>
      </c>
      <c r="H26" s="16">
        <v>100</v>
      </c>
      <c r="I26" s="16" t="s">
        <v>17</v>
      </c>
      <c r="J26" s="16" t="s">
        <v>30</v>
      </c>
      <c r="K26" s="16">
        <v>150</v>
      </c>
      <c r="L26" s="16">
        <f t="shared" si="0"/>
        <v>326.08695652173913</v>
      </c>
      <c r="M26" s="16">
        <f t="shared" si="1"/>
        <v>366.10671936758894</v>
      </c>
      <c r="N26" s="16" t="s">
        <v>17</v>
      </c>
      <c r="O26" s="16">
        <v>0.67567567567567566</v>
      </c>
      <c r="P26" s="16">
        <v>0</v>
      </c>
      <c r="Q26" s="16">
        <v>0</v>
      </c>
      <c r="R26" s="16">
        <v>63.596264827586197</v>
      </c>
      <c r="S26" s="16">
        <f t="shared" si="32"/>
        <v>4276.8488096551719</v>
      </c>
      <c r="T26" s="16">
        <f t="shared" si="3"/>
        <v>44.29</v>
      </c>
      <c r="U26" s="16">
        <f t="shared" si="4"/>
        <v>109.39</v>
      </c>
      <c r="V26" s="16">
        <f t="shared" si="5"/>
        <v>61.956521739130437</v>
      </c>
      <c r="W26" s="16">
        <f t="shared" si="6"/>
        <v>89.673913043478265</v>
      </c>
      <c r="X26" s="16">
        <f t="shared" si="7"/>
        <v>117.39130434782608</v>
      </c>
      <c r="Y26" s="16">
        <f t="shared" si="8"/>
        <v>31.485177865612645</v>
      </c>
      <c r="Z26" s="16">
        <f t="shared" si="9"/>
        <v>45.763339920948617</v>
      </c>
      <c r="AA26" s="16">
        <f t="shared" si="10"/>
        <v>60.041501976284586</v>
      </c>
      <c r="AB26">
        <f t="shared" si="11"/>
        <v>50.845999999999997</v>
      </c>
      <c r="AC26">
        <f t="shared" si="12"/>
        <v>125.59</v>
      </c>
      <c r="AD26">
        <f t="shared" si="13"/>
        <v>266.46517786561265</v>
      </c>
      <c r="AE26">
        <f t="shared" si="14"/>
        <v>280.74333992094864</v>
      </c>
      <c r="AF26">
        <f t="shared" si="15"/>
        <v>295.02150197628458</v>
      </c>
      <c r="AG26">
        <f t="shared" si="33"/>
        <v>572.36638344827577</v>
      </c>
      <c r="AH26">
        <f t="shared" si="34"/>
        <v>763.15517793103436</v>
      </c>
      <c r="AI26">
        <f t="shared" si="35"/>
        <v>953.94397241379295</v>
      </c>
      <c r="AJ26">
        <f t="shared" si="36"/>
        <v>1411.3601071862067</v>
      </c>
      <c r="AK26">
        <f t="shared" si="37"/>
        <v>1881.8134762482757</v>
      </c>
      <c r="AL26">
        <f t="shared" si="38"/>
        <v>2352.2668453103447</v>
      </c>
      <c r="AM26">
        <f t="shared" si="39"/>
        <v>1144.8949293205942</v>
      </c>
      <c r="AN26">
        <f t="shared" si="40"/>
        <v>1130.6167672652582</v>
      </c>
      <c r="AO26">
        <f t="shared" si="41"/>
        <v>1116.3386052099222</v>
      </c>
      <c r="AP26">
        <f t="shared" si="42"/>
        <v>1615.348298382663</v>
      </c>
      <c r="AQ26">
        <f t="shared" si="43"/>
        <v>1601.070136327327</v>
      </c>
      <c r="AR26">
        <f t="shared" si="44"/>
        <v>1586.7919742719912</v>
      </c>
      <c r="AS26">
        <f t="shared" si="45"/>
        <v>2085.8016674447322</v>
      </c>
      <c r="AT26">
        <f t="shared" si="46"/>
        <v>2071.5235053893962</v>
      </c>
      <c r="AU26">
        <f t="shared" si="47"/>
        <v>2057.2453433340602</v>
      </c>
      <c r="BF26" t="str">
        <f t="shared" si="31"/>
        <v>Arlington 2021 6 Y 2 11 100 Y Endura_Sporecaster 0.675675675675676 0 0 63.5962648275862 4276.84880965517 1144.89492932059 1130.61676726526 1116.33860520992 1615.34829838266 1601.07013632733 1586.79197427199 2085.80166744473 2071.5235053894 2057.24534333406</v>
      </c>
    </row>
    <row r="27" spans="1:58" x14ac:dyDescent="0.35">
      <c r="A27" s="16" t="s">
        <v>21</v>
      </c>
      <c r="B27" s="16">
        <v>2021</v>
      </c>
      <c r="C27" s="16">
        <v>6</v>
      </c>
      <c r="D27" s="16" t="s">
        <v>17</v>
      </c>
      <c r="E27" s="16">
        <v>210</v>
      </c>
      <c r="F27" s="2">
        <v>2</v>
      </c>
      <c r="G27" s="16">
        <v>14</v>
      </c>
      <c r="H27" s="16">
        <v>160</v>
      </c>
      <c r="I27" s="16" t="s">
        <v>17</v>
      </c>
      <c r="J27" s="16" t="s">
        <v>29</v>
      </c>
      <c r="K27" s="16">
        <v>150</v>
      </c>
      <c r="L27" s="16">
        <f t="shared" si="0"/>
        <v>326.08695652173913</v>
      </c>
      <c r="M27" s="16">
        <f t="shared" si="1"/>
        <v>366.10671936758894</v>
      </c>
      <c r="N27" s="16" t="s">
        <v>14</v>
      </c>
      <c r="O27" s="16">
        <v>1.0273972602739725</v>
      </c>
      <c r="P27" s="16">
        <v>3</v>
      </c>
      <c r="Q27" s="16">
        <v>1.0273972602739725</v>
      </c>
      <c r="R27" s="16">
        <v>79.893713103448263</v>
      </c>
      <c r="S27" s="16">
        <f t="shared" si="32"/>
        <v>5372.852206206896</v>
      </c>
      <c r="T27" s="16">
        <f t="shared" si="3"/>
        <v>70.86</v>
      </c>
      <c r="U27" s="16">
        <f t="shared" si="4"/>
        <v>175.02</v>
      </c>
      <c r="V27" s="16">
        <f t="shared" si="5"/>
        <v>61.956521739130437</v>
      </c>
      <c r="W27" s="16">
        <f t="shared" si="6"/>
        <v>89.673913043478265</v>
      </c>
      <c r="X27" s="16">
        <f t="shared" si="7"/>
        <v>117.39130434782608</v>
      </c>
      <c r="Y27" s="16">
        <f t="shared" si="8"/>
        <v>31.485177865612645</v>
      </c>
      <c r="Z27" s="16">
        <f t="shared" si="9"/>
        <v>45.763339920948617</v>
      </c>
      <c r="AA27" s="16">
        <f t="shared" si="10"/>
        <v>60.041501976284586</v>
      </c>
      <c r="AB27">
        <f t="shared" si="11"/>
        <v>50.845999999999997</v>
      </c>
      <c r="AC27">
        <f t="shared" si="12"/>
        <v>125.59</v>
      </c>
      <c r="AD27">
        <f t="shared" si="13"/>
        <v>332.09517786561264</v>
      </c>
      <c r="AE27">
        <f t="shared" si="14"/>
        <v>346.37333992094864</v>
      </c>
      <c r="AF27">
        <f t="shared" si="15"/>
        <v>360.65150197628464</v>
      </c>
      <c r="AG27">
        <f t="shared" si="33"/>
        <v>719.04341793103436</v>
      </c>
      <c r="AH27">
        <f t="shared" si="34"/>
        <v>958.72455724137922</v>
      </c>
      <c r="AI27">
        <f t="shared" si="35"/>
        <v>1198.4056965517238</v>
      </c>
      <c r="AJ27">
        <f t="shared" si="36"/>
        <v>1773.0412280482758</v>
      </c>
      <c r="AK27">
        <f t="shared" si="37"/>
        <v>2364.0549707310342</v>
      </c>
      <c r="AL27">
        <f t="shared" si="38"/>
        <v>2955.0687134137929</v>
      </c>
      <c r="AM27">
        <f t="shared" si="39"/>
        <v>1440.9460501826632</v>
      </c>
      <c r="AN27">
        <f t="shared" si="40"/>
        <v>1426.6678881273272</v>
      </c>
      <c r="AO27">
        <f t="shared" si="41"/>
        <v>1412.3897260719912</v>
      </c>
      <c r="AP27">
        <f t="shared" si="42"/>
        <v>2031.9597928654216</v>
      </c>
      <c r="AQ27">
        <f t="shared" si="43"/>
        <v>2017.6816308100856</v>
      </c>
      <c r="AR27">
        <f t="shared" si="44"/>
        <v>2003.4034687547496</v>
      </c>
      <c r="AS27">
        <f t="shared" si="45"/>
        <v>2622.9735355481803</v>
      </c>
      <c r="AT27">
        <f t="shared" si="46"/>
        <v>2608.6953734928443</v>
      </c>
      <c r="AU27">
        <f t="shared" si="47"/>
        <v>2594.4172114375083</v>
      </c>
      <c r="BF27" t="str">
        <f t="shared" si="31"/>
        <v>Arlington 2021 6 Y 2 14 160 Y Endura_R3 1.02739726027397 3 1.02739726027397 79.8937131034483 5372.8522062069 1440.94605018266 1426.66788812733 1412.38972607199 2031.95979286542 2017.68163081009 2003.40346875475 2622.97353554818 2608.69537349284 2594.41721143751</v>
      </c>
    </row>
    <row r="28" spans="1:58" x14ac:dyDescent="0.35">
      <c r="A28" s="16" t="s">
        <v>21</v>
      </c>
      <c r="B28" s="16">
        <v>2021</v>
      </c>
      <c r="C28" s="16">
        <v>6</v>
      </c>
      <c r="D28" s="16" t="s">
        <v>17</v>
      </c>
      <c r="E28" s="16">
        <v>211</v>
      </c>
      <c r="F28" s="2">
        <v>2</v>
      </c>
      <c r="G28" s="16">
        <v>12</v>
      </c>
      <c r="H28" s="16">
        <v>100</v>
      </c>
      <c r="I28" s="16" t="s">
        <v>17</v>
      </c>
      <c r="J28" s="16" t="s">
        <v>28</v>
      </c>
      <c r="K28" s="16">
        <v>150</v>
      </c>
      <c r="L28" s="16">
        <f t="shared" si="0"/>
        <v>326.08695652173913</v>
      </c>
      <c r="M28" s="16">
        <f t="shared" si="1"/>
        <v>366.10671936758894</v>
      </c>
      <c r="N28" s="16" t="s">
        <v>14</v>
      </c>
      <c r="O28" s="16">
        <v>0</v>
      </c>
      <c r="P28" s="16">
        <v>0</v>
      </c>
      <c r="Q28" s="16">
        <v>0</v>
      </c>
      <c r="R28" s="16">
        <v>72.399306896551735</v>
      </c>
      <c r="S28" s="16">
        <f t="shared" si="32"/>
        <v>4868.8533887931044</v>
      </c>
      <c r="T28" s="16">
        <f t="shared" si="3"/>
        <v>44.29</v>
      </c>
      <c r="U28" s="16">
        <f t="shared" si="4"/>
        <v>109.39</v>
      </c>
      <c r="V28" s="16">
        <f t="shared" si="5"/>
        <v>61.956521739130437</v>
      </c>
      <c r="W28" s="16">
        <f t="shared" si="6"/>
        <v>89.673913043478265</v>
      </c>
      <c r="X28" s="16">
        <f t="shared" si="7"/>
        <v>117.39130434782608</v>
      </c>
      <c r="Y28" s="16">
        <f t="shared" si="8"/>
        <v>31.485177865612645</v>
      </c>
      <c r="Z28" s="16">
        <f t="shared" si="9"/>
        <v>45.763339920948617</v>
      </c>
      <c r="AA28" s="16">
        <f t="shared" si="10"/>
        <v>60.041501976284586</v>
      </c>
      <c r="AB28">
        <f t="shared" si="11"/>
        <v>17.875</v>
      </c>
      <c r="AC28">
        <f t="shared" si="12"/>
        <v>44.15</v>
      </c>
      <c r="AD28">
        <f t="shared" si="13"/>
        <v>185.02517786561265</v>
      </c>
      <c r="AE28">
        <f t="shared" si="14"/>
        <v>199.30333992094862</v>
      </c>
      <c r="AF28">
        <f t="shared" si="15"/>
        <v>213.58150197628458</v>
      </c>
      <c r="AG28">
        <f t="shared" si="33"/>
        <v>651.59376206896559</v>
      </c>
      <c r="AH28">
        <f t="shared" si="34"/>
        <v>868.79168275862082</v>
      </c>
      <c r="AI28">
        <f t="shared" si="35"/>
        <v>1085.9896034482761</v>
      </c>
      <c r="AJ28">
        <f t="shared" si="36"/>
        <v>1606.7216183017244</v>
      </c>
      <c r="AK28">
        <f t="shared" si="37"/>
        <v>2142.2954910689659</v>
      </c>
      <c r="AL28">
        <f t="shared" si="38"/>
        <v>2677.8693638362074</v>
      </c>
      <c r="AM28">
        <f t="shared" si="39"/>
        <v>1421.6964404361117</v>
      </c>
      <c r="AN28">
        <f t="shared" si="40"/>
        <v>1407.4182783807757</v>
      </c>
      <c r="AO28">
        <f t="shared" si="41"/>
        <v>1393.14011632544</v>
      </c>
      <c r="AP28">
        <f t="shared" si="42"/>
        <v>1957.2703132033532</v>
      </c>
      <c r="AQ28">
        <f t="shared" si="43"/>
        <v>1942.9921511480172</v>
      </c>
      <c r="AR28">
        <f t="shared" si="44"/>
        <v>1928.7139890926815</v>
      </c>
      <c r="AS28">
        <f t="shared" si="45"/>
        <v>2492.8441859705949</v>
      </c>
      <c r="AT28">
        <f t="shared" si="46"/>
        <v>2478.5660239152589</v>
      </c>
      <c r="AU28">
        <f t="shared" si="47"/>
        <v>2464.2878618599229</v>
      </c>
      <c r="BF28" t="str">
        <f t="shared" si="31"/>
        <v>Arlington 2021 6 Y 2 12 100 Y Cobra_V5 0 0 0 72.3993068965517 4868.8533887931 1421.69644043611 1407.41827838078 1393.14011632544 1957.27031320335 1942.99215114802 1928.71398909268 2492.84418597059 2478.56602391526 2464.28786185992</v>
      </c>
    </row>
    <row r="29" spans="1:58" x14ac:dyDescent="0.35">
      <c r="A29" s="16" t="s">
        <v>21</v>
      </c>
      <c r="B29" s="16">
        <v>2021</v>
      </c>
      <c r="C29" s="16">
        <v>6</v>
      </c>
      <c r="D29" s="16" t="s">
        <v>17</v>
      </c>
      <c r="E29" s="16">
        <v>212</v>
      </c>
      <c r="F29" s="2">
        <v>2</v>
      </c>
      <c r="G29" s="16">
        <v>10</v>
      </c>
      <c r="H29" s="16">
        <v>100</v>
      </c>
      <c r="I29" s="16" t="s">
        <v>17</v>
      </c>
      <c r="J29" s="16" t="s">
        <v>29</v>
      </c>
      <c r="K29" s="16">
        <v>150</v>
      </c>
      <c r="L29" s="16">
        <f t="shared" si="0"/>
        <v>326.08695652173913</v>
      </c>
      <c r="M29" s="16">
        <f t="shared" si="1"/>
        <v>366.10671936758894</v>
      </c>
      <c r="N29" s="16" t="s">
        <v>14</v>
      </c>
      <c r="O29" s="16">
        <v>0</v>
      </c>
      <c r="P29" s="16">
        <v>0</v>
      </c>
      <c r="Q29" s="16">
        <v>0</v>
      </c>
      <c r="R29" s="16">
        <v>69.246046896551718</v>
      </c>
      <c r="S29" s="16">
        <f t="shared" si="32"/>
        <v>4656.7966537931034</v>
      </c>
      <c r="T29" s="16">
        <f t="shared" si="3"/>
        <v>44.29</v>
      </c>
      <c r="U29" s="16">
        <f t="shared" si="4"/>
        <v>109.39</v>
      </c>
      <c r="V29" s="16">
        <f t="shared" si="5"/>
        <v>61.956521739130437</v>
      </c>
      <c r="W29" s="16">
        <f t="shared" si="6"/>
        <v>89.673913043478265</v>
      </c>
      <c r="X29" s="16">
        <f t="shared" si="7"/>
        <v>117.39130434782608</v>
      </c>
      <c r="Y29" s="16">
        <f t="shared" si="8"/>
        <v>31.485177865612645</v>
      </c>
      <c r="Z29" s="16">
        <f t="shared" si="9"/>
        <v>45.763339920948617</v>
      </c>
      <c r="AA29" s="16">
        <f t="shared" si="10"/>
        <v>60.041501976284586</v>
      </c>
      <c r="AB29">
        <f t="shared" si="11"/>
        <v>50.845999999999997</v>
      </c>
      <c r="AC29">
        <f t="shared" si="12"/>
        <v>125.59</v>
      </c>
      <c r="AD29">
        <f t="shared" si="13"/>
        <v>266.46517786561265</v>
      </c>
      <c r="AE29">
        <f t="shared" si="14"/>
        <v>280.74333992094864</v>
      </c>
      <c r="AF29">
        <f t="shared" si="15"/>
        <v>295.02150197628458</v>
      </c>
      <c r="AG29">
        <f t="shared" si="33"/>
        <v>623.2144220689654</v>
      </c>
      <c r="AH29">
        <f t="shared" si="34"/>
        <v>830.95256275862062</v>
      </c>
      <c r="AI29">
        <f t="shared" si="35"/>
        <v>1038.6907034482758</v>
      </c>
      <c r="AJ29">
        <f t="shared" si="36"/>
        <v>1536.7428957517243</v>
      </c>
      <c r="AK29">
        <f t="shared" si="37"/>
        <v>2048.9905276689656</v>
      </c>
      <c r="AL29">
        <f t="shared" si="38"/>
        <v>2561.2381595862071</v>
      </c>
      <c r="AM29">
        <f t="shared" si="39"/>
        <v>1270.2777178861115</v>
      </c>
      <c r="AN29">
        <f t="shared" si="40"/>
        <v>1255.9995558307755</v>
      </c>
      <c r="AO29">
        <f t="shared" si="41"/>
        <v>1241.7213937754398</v>
      </c>
      <c r="AP29">
        <f t="shared" si="42"/>
        <v>1782.525349803353</v>
      </c>
      <c r="AQ29">
        <f t="shared" si="43"/>
        <v>1768.247187748017</v>
      </c>
      <c r="AR29">
        <f t="shared" si="44"/>
        <v>1753.969025692681</v>
      </c>
      <c r="AS29">
        <f t="shared" si="45"/>
        <v>2294.7729817205945</v>
      </c>
      <c r="AT29">
        <f t="shared" si="46"/>
        <v>2280.4948196652585</v>
      </c>
      <c r="AU29">
        <f t="shared" si="47"/>
        <v>2266.2166576099225</v>
      </c>
      <c r="BF29" t="str">
        <f t="shared" si="31"/>
        <v>Arlington 2021 6 Y 2 10 100 Y Endura_R3 0 0 0 69.2460468965517 4656.7966537931 1270.27771788611 1255.99955583078 1241.72139377544 1782.52534980335 1768.24718774802 1753.96902569268 2294.77298172059 2280.49481966526 2266.21665760992</v>
      </c>
    </row>
    <row r="30" spans="1:58" x14ac:dyDescent="0.35">
      <c r="A30" s="16" t="s">
        <v>21</v>
      </c>
      <c r="B30" s="16">
        <v>2021</v>
      </c>
      <c r="C30" s="16">
        <v>6</v>
      </c>
      <c r="D30" s="16" t="s">
        <v>17</v>
      </c>
      <c r="E30" s="16">
        <v>213</v>
      </c>
      <c r="F30" s="2">
        <v>2</v>
      </c>
      <c r="G30" s="16">
        <v>2</v>
      </c>
      <c r="H30" s="16">
        <v>100</v>
      </c>
      <c r="I30" s="16" t="s">
        <v>16</v>
      </c>
      <c r="J30" s="16" t="s">
        <v>29</v>
      </c>
      <c r="K30" s="16" t="s">
        <v>14</v>
      </c>
      <c r="L30" s="16" t="str">
        <f t="shared" si="0"/>
        <v>.</v>
      </c>
      <c r="M30" s="16" t="str">
        <f t="shared" si="1"/>
        <v>.</v>
      </c>
      <c r="N30" s="16" t="s">
        <v>14</v>
      </c>
      <c r="O30" s="16">
        <v>0</v>
      </c>
      <c r="P30" s="16">
        <v>0</v>
      </c>
      <c r="Q30" s="16">
        <v>0</v>
      </c>
      <c r="R30" s="16">
        <v>64.249664827586201</v>
      </c>
      <c r="S30" s="16">
        <f t="shared" si="32"/>
        <v>4320.7899596551724</v>
      </c>
      <c r="T30" s="16">
        <f t="shared" si="3"/>
        <v>44.29</v>
      </c>
      <c r="U30" s="16">
        <f t="shared" si="4"/>
        <v>109.39</v>
      </c>
      <c r="V30" s="16">
        <f t="shared" si="5"/>
        <v>0</v>
      </c>
      <c r="W30" s="16">
        <f t="shared" si="6"/>
        <v>0</v>
      </c>
      <c r="X30" s="16">
        <f t="shared" si="7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>
        <f t="shared" si="11"/>
        <v>50.845999999999997</v>
      </c>
      <c r="AC30">
        <f t="shared" si="12"/>
        <v>125.59</v>
      </c>
      <c r="AD30">
        <f t="shared" si="13"/>
        <v>234.98000000000002</v>
      </c>
      <c r="AE30">
        <f t="shared" si="14"/>
        <v>234.98000000000002</v>
      </c>
      <c r="AF30">
        <f t="shared" si="15"/>
        <v>234.98000000000002</v>
      </c>
      <c r="AG30">
        <f t="shared" si="33"/>
        <v>578.24698344827584</v>
      </c>
      <c r="AH30">
        <f t="shared" si="34"/>
        <v>770.99597793103442</v>
      </c>
      <c r="AI30">
        <f t="shared" si="35"/>
        <v>963.74497241379299</v>
      </c>
      <c r="AJ30">
        <f t="shared" si="36"/>
        <v>1425.8606866862069</v>
      </c>
      <c r="AK30">
        <f t="shared" si="37"/>
        <v>1901.147582248276</v>
      </c>
      <c r="AL30">
        <f t="shared" si="38"/>
        <v>2376.434477810345</v>
      </c>
      <c r="AM30">
        <f t="shared" si="39"/>
        <v>1190.8806866862069</v>
      </c>
      <c r="AN30">
        <f t="shared" si="40"/>
        <v>1190.8806866862069</v>
      </c>
      <c r="AO30">
        <f t="shared" si="41"/>
        <v>1190.8806866862069</v>
      </c>
      <c r="AP30">
        <f t="shared" si="42"/>
        <v>1666.1675822482759</v>
      </c>
      <c r="AQ30">
        <f t="shared" si="43"/>
        <v>1666.1675822482759</v>
      </c>
      <c r="AR30">
        <f t="shared" si="44"/>
        <v>1666.1675822482759</v>
      </c>
      <c r="AS30">
        <f t="shared" si="45"/>
        <v>2141.454477810345</v>
      </c>
      <c r="AT30">
        <f t="shared" si="46"/>
        <v>2141.454477810345</v>
      </c>
      <c r="AU30">
        <f t="shared" si="47"/>
        <v>2141.454477810345</v>
      </c>
      <c r="BF30" t="str">
        <f t="shared" si="31"/>
        <v>Arlington 2021 6 Y 2 2 100 N Endura_R3 0 0 0 64.2496648275862 4320.78995965517 1190.88068668621 1190.88068668621 1190.88068668621 1666.16758224828 1666.16758224828 1666.16758224828 2141.45447781034 2141.45447781034 2141.45447781034</v>
      </c>
    </row>
    <row r="31" spans="1:58" x14ac:dyDescent="0.35">
      <c r="A31" s="16" t="s">
        <v>21</v>
      </c>
      <c r="B31" s="16">
        <v>2021</v>
      </c>
      <c r="C31" s="16">
        <v>6</v>
      </c>
      <c r="D31" s="16" t="s">
        <v>17</v>
      </c>
      <c r="E31" s="16">
        <v>214</v>
      </c>
      <c r="F31" s="2">
        <v>2</v>
      </c>
      <c r="G31" s="16">
        <v>1</v>
      </c>
      <c r="H31" s="16">
        <v>100</v>
      </c>
      <c r="I31" s="16" t="s">
        <v>16</v>
      </c>
      <c r="J31" s="16" t="s">
        <v>27</v>
      </c>
      <c r="K31" s="16" t="s">
        <v>14</v>
      </c>
      <c r="L31" s="16" t="str">
        <f t="shared" si="0"/>
        <v>.</v>
      </c>
      <c r="M31" s="16" t="str">
        <f t="shared" si="1"/>
        <v>.</v>
      </c>
      <c r="N31" s="16" t="s">
        <v>14</v>
      </c>
      <c r="O31" s="16">
        <v>0</v>
      </c>
      <c r="P31" s="16">
        <v>0</v>
      </c>
      <c r="Q31" s="16">
        <v>0</v>
      </c>
      <c r="R31" s="16">
        <v>69.535779310344822</v>
      </c>
      <c r="S31" s="16">
        <f t="shared" si="32"/>
        <v>4676.281158620689</v>
      </c>
      <c r="T31" s="16">
        <f t="shared" si="3"/>
        <v>44.29</v>
      </c>
      <c r="U31" s="16">
        <f t="shared" si="4"/>
        <v>109.39</v>
      </c>
      <c r="V31" s="16">
        <f t="shared" si="5"/>
        <v>0</v>
      </c>
      <c r="W31" s="16">
        <f t="shared" si="6"/>
        <v>0</v>
      </c>
      <c r="X31" s="16">
        <f t="shared" si="7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>
        <f t="shared" si="11"/>
        <v>0</v>
      </c>
      <c r="AC31">
        <f t="shared" si="12"/>
        <v>0</v>
      </c>
      <c r="AD31">
        <f t="shared" si="13"/>
        <v>109.39</v>
      </c>
      <c r="AE31">
        <f t="shared" si="14"/>
        <v>109.39</v>
      </c>
      <c r="AF31">
        <f t="shared" si="15"/>
        <v>109.39</v>
      </c>
      <c r="AG31">
        <f t="shared" si="33"/>
        <v>625.82201379310345</v>
      </c>
      <c r="AH31">
        <f t="shared" si="34"/>
        <v>834.42935172413786</v>
      </c>
      <c r="AI31">
        <f t="shared" si="35"/>
        <v>1043.0366896551723</v>
      </c>
      <c r="AJ31">
        <f t="shared" si="36"/>
        <v>1543.1727823448275</v>
      </c>
      <c r="AK31">
        <f t="shared" si="37"/>
        <v>2057.563709793103</v>
      </c>
      <c r="AL31">
        <f t="shared" si="38"/>
        <v>2571.9546372413793</v>
      </c>
      <c r="AM31">
        <f t="shared" si="39"/>
        <v>1433.7827823448274</v>
      </c>
      <c r="AN31">
        <f t="shared" si="40"/>
        <v>1433.7827823448274</v>
      </c>
      <c r="AO31">
        <f t="shared" si="41"/>
        <v>1433.7827823448274</v>
      </c>
      <c r="AP31">
        <f t="shared" si="42"/>
        <v>1948.1737097931029</v>
      </c>
      <c r="AQ31">
        <f t="shared" si="43"/>
        <v>1948.1737097931029</v>
      </c>
      <c r="AR31">
        <f t="shared" si="44"/>
        <v>1948.1737097931029</v>
      </c>
      <c r="AS31">
        <f t="shared" si="45"/>
        <v>2462.5646372413794</v>
      </c>
      <c r="AT31">
        <f t="shared" si="46"/>
        <v>2462.5646372413794</v>
      </c>
      <c r="AU31">
        <f t="shared" si="47"/>
        <v>2462.5646372413794</v>
      </c>
      <c r="BF31" t="str">
        <f t="shared" si="31"/>
        <v>Arlington 2021 6 Y 2 1 100 N Non-Treated 0 0 0 69.5357793103448 4676.28115862069 1433.78278234483 1433.78278234483 1433.78278234483 1948.1737097931 1948.1737097931 1948.1737097931 2462.56463724138 2462.56463724138 2462.56463724138</v>
      </c>
    </row>
    <row r="32" spans="1:58" x14ac:dyDescent="0.35">
      <c r="A32" s="16" t="s">
        <v>21</v>
      </c>
      <c r="B32" s="16">
        <v>2021</v>
      </c>
      <c r="C32" s="16">
        <v>6</v>
      </c>
      <c r="D32" s="16" t="s">
        <v>17</v>
      </c>
      <c r="E32" s="16">
        <v>215</v>
      </c>
      <c r="F32" s="2">
        <v>2</v>
      </c>
      <c r="G32" s="16">
        <v>3</v>
      </c>
      <c r="H32" s="16">
        <v>100</v>
      </c>
      <c r="I32" s="16" t="s">
        <v>16</v>
      </c>
      <c r="J32" s="16" t="s">
        <v>30</v>
      </c>
      <c r="K32" s="16" t="s">
        <v>14</v>
      </c>
      <c r="L32" s="16" t="str">
        <f t="shared" si="0"/>
        <v>.</v>
      </c>
      <c r="M32" s="16" t="str">
        <f t="shared" si="1"/>
        <v>.</v>
      </c>
      <c r="N32" s="16" t="s">
        <v>17</v>
      </c>
      <c r="O32" s="16">
        <v>0</v>
      </c>
      <c r="P32" s="16">
        <v>0</v>
      </c>
      <c r="Q32" s="16">
        <v>0</v>
      </c>
      <c r="R32" s="16">
        <v>66.792000000000002</v>
      </c>
      <c r="S32" s="16">
        <f t="shared" si="32"/>
        <v>4491.7619999999997</v>
      </c>
      <c r="T32" s="16">
        <f t="shared" si="3"/>
        <v>44.29</v>
      </c>
      <c r="U32" s="16">
        <f t="shared" si="4"/>
        <v>109.39</v>
      </c>
      <c r="V32" s="16">
        <f t="shared" si="5"/>
        <v>0</v>
      </c>
      <c r="W32" s="16">
        <f t="shared" si="6"/>
        <v>0</v>
      </c>
      <c r="X32" s="16">
        <f t="shared" si="7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>
        <f t="shared" si="11"/>
        <v>50.845999999999997</v>
      </c>
      <c r="AC32">
        <f t="shared" si="12"/>
        <v>125.59</v>
      </c>
      <c r="AD32">
        <f t="shared" si="13"/>
        <v>234.98000000000002</v>
      </c>
      <c r="AE32">
        <f t="shared" si="14"/>
        <v>234.98000000000002</v>
      </c>
      <c r="AF32">
        <f t="shared" si="15"/>
        <v>234.98000000000002</v>
      </c>
      <c r="AG32">
        <f t="shared" si="33"/>
        <v>601.12800000000004</v>
      </c>
      <c r="AH32">
        <f t="shared" si="34"/>
        <v>801.50400000000002</v>
      </c>
      <c r="AI32">
        <f t="shared" si="35"/>
        <v>1001.88</v>
      </c>
      <c r="AJ32">
        <f t="shared" si="36"/>
        <v>1482.2814599999999</v>
      </c>
      <c r="AK32">
        <f t="shared" si="37"/>
        <v>1976.37528</v>
      </c>
      <c r="AL32">
        <f t="shared" si="38"/>
        <v>2470.4691000000003</v>
      </c>
      <c r="AM32">
        <f t="shared" si="39"/>
        <v>1247.3014599999999</v>
      </c>
      <c r="AN32">
        <f t="shared" si="40"/>
        <v>1247.3014599999999</v>
      </c>
      <c r="AO32">
        <f t="shared" si="41"/>
        <v>1247.3014599999999</v>
      </c>
      <c r="AP32">
        <f t="shared" si="42"/>
        <v>1741.39528</v>
      </c>
      <c r="AQ32">
        <f t="shared" si="43"/>
        <v>1741.39528</v>
      </c>
      <c r="AR32">
        <f t="shared" si="44"/>
        <v>1741.39528</v>
      </c>
      <c r="AS32">
        <f t="shared" si="45"/>
        <v>2235.4891000000002</v>
      </c>
      <c r="AT32">
        <f t="shared" si="46"/>
        <v>2235.4891000000002</v>
      </c>
      <c r="AU32">
        <f t="shared" si="47"/>
        <v>2235.4891000000002</v>
      </c>
      <c r="BF32" t="str">
        <f t="shared" si="31"/>
        <v>Arlington 2021 6 Y 2 3 100 N Endura_Sporecaster 0 0 0 66.792 4491.762 1247.30146 1247.30146 1247.30146 1741.39528 1741.39528 1741.39528 2235.4891 2235.4891 2235.4891</v>
      </c>
    </row>
    <row r="33" spans="1:58" x14ac:dyDescent="0.35">
      <c r="A33" s="16" t="s">
        <v>21</v>
      </c>
      <c r="B33" s="16">
        <v>2021</v>
      </c>
      <c r="C33" s="16">
        <v>6</v>
      </c>
      <c r="D33" s="16" t="s">
        <v>17</v>
      </c>
      <c r="E33" s="16">
        <v>216</v>
      </c>
      <c r="F33" s="2">
        <v>2</v>
      </c>
      <c r="G33" s="16">
        <v>5</v>
      </c>
      <c r="H33" s="16">
        <v>160</v>
      </c>
      <c r="I33" s="16" t="s">
        <v>16</v>
      </c>
      <c r="J33" s="16" t="s">
        <v>27</v>
      </c>
      <c r="K33" s="16" t="s">
        <v>14</v>
      </c>
      <c r="L33" s="16" t="str">
        <f t="shared" si="0"/>
        <v>.</v>
      </c>
      <c r="M33" s="16" t="str">
        <f t="shared" si="1"/>
        <v>.</v>
      </c>
      <c r="N33" s="16" t="s">
        <v>14</v>
      </c>
      <c r="O33" s="16">
        <v>0</v>
      </c>
      <c r="P33" s="16">
        <v>0</v>
      </c>
      <c r="Q33" s="16">
        <v>0</v>
      </c>
      <c r="R33" s="16">
        <v>69.905955862068978</v>
      </c>
      <c r="S33" s="16">
        <f t="shared" si="32"/>
        <v>4701.1755317241386</v>
      </c>
      <c r="T33" s="16">
        <f t="shared" si="3"/>
        <v>70.86</v>
      </c>
      <c r="U33" s="16">
        <f t="shared" si="4"/>
        <v>175.02</v>
      </c>
      <c r="V33" s="16">
        <f t="shared" si="5"/>
        <v>0</v>
      </c>
      <c r="W33" s="16">
        <f t="shared" si="6"/>
        <v>0</v>
      </c>
      <c r="X33" s="16">
        <f t="shared" si="7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>
        <f t="shared" si="11"/>
        <v>0</v>
      </c>
      <c r="AC33">
        <f t="shared" si="12"/>
        <v>0</v>
      </c>
      <c r="AD33">
        <f t="shared" si="13"/>
        <v>175.02</v>
      </c>
      <c r="AE33">
        <f t="shared" si="14"/>
        <v>175.02</v>
      </c>
      <c r="AF33">
        <f t="shared" si="15"/>
        <v>175.02</v>
      </c>
      <c r="AG33">
        <f t="shared" si="33"/>
        <v>629.15360275862076</v>
      </c>
      <c r="AH33">
        <f t="shared" si="34"/>
        <v>838.87147034482769</v>
      </c>
      <c r="AI33">
        <f t="shared" si="35"/>
        <v>1048.5893379310346</v>
      </c>
      <c r="AJ33">
        <f t="shared" si="36"/>
        <v>1551.3879254689659</v>
      </c>
      <c r="AK33">
        <f t="shared" si="37"/>
        <v>2068.5172339586211</v>
      </c>
      <c r="AL33">
        <f t="shared" si="38"/>
        <v>2585.6465424482763</v>
      </c>
      <c r="AM33">
        <f t="shared" si="39"/>
        <v>1376.367925468966</v>
      </c>
      <c r="AN33">
        <f t="shared" si="40"/>
        <v>1376.367925468966</v>
      </c>
      <c r="AO33">
        <f t="shared" si="41"/>
        <v>1376.367925468966</v>
      </c>
      <c r="AP33">
        <f t="shared" si="42"/>
        <v>1893.4972339586211</v>
      </c>
      <c r="AQ33">
        <f t="shared" si="43"/>
        <v>1893.4972339586211</v>
      </c>
      <c r="AR33">
        <f t="shared" si="44"/>
        <v>1893.4972339586211</v>
      </c>
      <c r="AS33">
        <f t="shared" si="45"/>
        <v>2410.6265424482763</v>
      </c>
      <c r="AT33">
        <f t="shared" si="46"/>
        <v>2410.6265424482763</v>
      </c>
      <c r="AU33">
        <f t="shared" si="47"/>
        <v>2410.6265424482763</v>
      </c>
      <c r="BF33" t="str">
        <f t="shared" si="31"/>
        <v>Arlington 2021 6 Y 2 5 160 N Non-Treated 0 0 0 69.905955862069 4701.17553172414 1376.36792546897 1376.36792546897 1376.36792546897 1893.49723395862 1893.49723395862 1893.49723395862 2410.62654244828 2410.62654244828 2410.62654244828</v>
      </c>
    </row>
    <row r="34" spans="1:58" x14ac:dyDescent="0.35">
      <c r="A34" s="16" t="s">
        <v>21</v>
      </c>
      <c r="B34" s="16">
        <v>2021</v>
      </c>
      <c r="C34" s="16">
        <v>6</v>
      </c>
      <c r="D34" s="16" t="s">
        <v>17</v>
      </c>
      <c r="E34" s="16">
        <v>301</v>
      </c>
      <c r="F34" s="2">
        <v>3</v>
      </c>
      <c r="G34" s="16">
        <v>4</v>
      </c>
      <c r="H34" s="16">
        <v>100</v>
      </c>
      <c r="I34" s="16" t="s">
        <v>16</v>
      </c>
      <c r="J34" s="16" t="s">
        <v>28</v>
      </c>
      <c r="K34" s="16" t="s">
        <v>14</v>
      </c>
      <c r="L34" s="16" t="str">
        <f t="shared" si="0"/>
        <v>.</v>
      </c>
      <c r="M34" s="16" t="str">
        <f t="shared" si="1"/>
        <v>.</v>
      </c>
      <c r="N34" s="16" t="s">
        <v>14</v>
      </c>
      <c r="O34" s="16">
        <v>0</v>
      </c>
      <c r="P34" s="16">
        <v>0</v>
      </c>
      <c r="Q34" s="16">
        <v>0</v>
      </c>
      <c r="R34" s="16">
        <v>63.66869793103448</v>
      </c>
      <c r="S34" s="16">
        <f t="shared" si="32"/>
        <v>4281.7199358620692</v>
      </c>
      <c r="T34" s="16">
        <f t="shared" si="3"/>
        <v>44.29</v>
      </c>
      <c r="U34" s="16">
        <f t="shared" si="4"/>
        <v>109.39</v>
      </c>
      <c r="V34" s="16">
        <f t="shared" si="5"/>
        <v>0</v>
      </c>
      <c r="W34" s="16">
        <f t="shared" si="6"/>
        <v>0</v>
      </c>
      <c r="X34" s="16">
        <f t="shared" si="7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>
        <f t="shared" si="11"/>
        <v>17.875</v>
      </c>
      <c r="AC34">
        <f t="shared" si="12"/>
        <v>44.15</v>
      </c>
      <c r="AD34">
        <f t="shared" si="13"/>
        <v>153.54</v>
      </c>
      <c r="AE34">
        <f t="shared" si="14"/>
        <v>153.54</v>
      </c>
      <c r="AF34">
        <f t="shared" si="15"/>
        <v>153.54</v>
      </c>
      <c r="AG34">
        <f t="shared" si="33"/>
        <v>573.01828137931034</v>
      </c>
      <c r="AH34">
        <f t="shared" si="34"/>
        <v>764.02437517241378</v>
      </c>
      <c r="AI34">
        <f t="shared" si="35"/>
        <v>955.03046896551723</v>
      </c>
      <c r="AJ34">
        <f t="shared" si="36"/>
        <v>1412.967578834483</v>
      </c>
      <c r="AK34">
        <f t="shared" si="37"/>
        <v>1883.9567717793104</v>
      </c>
      <c r="AL34">
        <f t="shared" si="38"/>
        <v>2354.9459647241383</v>
      </c>
      <c r="AM34">
        <f t="shared" si="39"/>
        <v>1259.427578834483</v>
      </c>
      <c r="AN34">
        <f t="shared" si="40"/>
        <v>1259.427578834483</v>
      </c>
      <c r="AO34">
        <f t="shared" si="41"/>
        <v>1259.427578834483</v>
      </c>
      <c r="AP34">
        <f t="shared" si="42"/>
        <v>1730.4167717793105</v>
      </c>
      <c r="AQ34">
        <f t="shared" si="43"/>
        <v>1730.4167717793105</v>
      </c>
      <c r="AR34">
        <f t="shared" si="44"/>
        <v>1730.4167717793105</v>
      </c>
      <c r="AS34">
        <f t="shared" si="45"/>
        <v>2201.4059647241384</v>
      </c>
      <c r="AT34">
        <f t="shared" si="46"/>
        <v>2201.4059647241384</v>
      </c>
      <c r="AU34">
        <f t="shared" si="47"/>
        <v>2201.4059647241384</v>
      </c>
      <c r="BF34" t="str">
        <f t="shared" si="31"/>
        <v>Arlington 2021 6 Y 3 4 100 N Cobra_V5 0 0 0 63.6686979310345 4281.71993586207 1259.42757883448 1259.42757883448 1259.42757883448 1730.41677177931 1730.41677177931 1730.41677177931 2201.40596472414 2201.40596472414 2201.40596472414</v>
      </c>
    </row>
    <row r="35" spans="1:58" x14ac:dyDescent="0.35">
      <c r="A35" s="16" t="s">
        <v>21</v>
      </c>
      <c r="B35" s="16">
        <v>2021</v>
      </c>
      <c r="C35" s="16">
        <v>6</v>
      </c>
      <c r="D35" s="16" t="s">
        <v>17</v>
      </c>
      <c r="E35" s="16">
        <v>302</v>
      </c>
      <c r="F35" s="2">
        <v>3</v>
      </c>
      <c r="G35" s="16">
        <v>5</v>
      </c>
      <c r="H35" s="16">
        <v>160</v>
      </c>
      <c r="I35" s="16" t="s">
        <v>16</v>
      </c>
      <c r="J35" s="16" t="s">
        <v>27</v>
      </c>
      <c r="K35" s="16" t="s">
        <v>14</v>
      </c>
      <c r="L35" s="16" t="str">
        <f t="shared" si="0"/>
        <v>.</v>
      </c>
      <c r="M35" s="16" t="str">
        <f t="shared" si="1"/>
        <v>.</v>
      </c>
      <c r="N35" s="16" t="s">
        <v>14</v>
      </c>
      <c r="O35" s="16">
        <v>0.37593984962406013</v>
      </c>
      <c r="P35" s="16">
        <v>3</v>
      </c>
      <c r="Q35" s="16">
        <v>0.37593984962406013</v>
      </c>
      <c r="R35" s="16">
        <v>76.608354482758628</v>
      </c>
      <c r="S35" s="16">
        <f t="shared" si="32"/>
        <v>5151.9118389655177</v>
      </c>
      <c r="T35" s="16">
        <f t="shared" si="3"/>
        <v>70.86</v>
      </c>
      <c r="U35" s="16">
        <f t="shared" si="4"/>
        <v>175.02</v>
      </c>
      <c r="V35" s="16">
        <f t="shared" si="5"/>
        <v>0</v>
      </c>
      <c r="W35" s="16">
        <f t="shared" si="6"/>
        <v>0</v>
      </c>
      <c r="X35" s="16">
        <f t="shared" si="7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>
        <f t="shared" si="11"/>
        <v>0</v>
      </c>
      <c r="AC35">
        <f t="shared" si="12"/>
        <v>0</v>
      </c>
      <c r="AD35">
        <f t="shared" si="13"/>
        <v>175.02</v>
      </c>
      <c r="AE35">
        <f t="shared" si="14"/>
        <v>175.02</v>
      </c>
      <c r="AF35">
        <f t="shared" si="15"/>
        <v>175.02</v>
      </c>
      <c r="AG35">
        <f t="shared" si="33"/>
        <v>689.47519034482764</v>
      </c>
      <c r="AH35">
        <f t="shared" si="34"/>
        <v>919.30025379310359</v>
      </c>
      <c r="AI35">
        <f t="shared" si="35"/>
        <v>1149.1253172413794</v>
      </c>
      <c r="AJ35">
        <f t="shared" si="36"/>
        <v>1700.1309068586208</v>
      </c>
      <c r="AK35">
        <f t="shared" si="37"/>
        <v>2266.8412091448276</v>
      </c>
      <c r="AL35">
        <f t="shared" si="38"/>
        <v>2833.5515114310351</v>
      </c>
      <c r="AM35">
        <f t="shared" si="39"/>
        <v>1525.1109068586209</v>
      </c>
      <c r="AN35">
        <f t="shared" si="40"/>
        <v>1525.1109068586209</v>
      </c>
      <c r="AO35">
        <f t="shared" si="41"/>
        <v>1525.1109068586209</v>
      </c>
      <c r="AP35">
        <f t="shared" si="42"/>
        <v>2091.8212091448277</v>
      </c>
      <c r="AQ35">
        <f t="shared" si="43"/>
        <v>2091.8212091448277</v>
      </c>
      <c r="AR35">
        <f t="shared" si="44"/>
        <v>2091.8212091448277</v>
      </c>
      <c r="AS35">
        <f t="shared" si="45"/>
        <v>2658.5315114310351</v>
      </c>
      <c r="AT35">
        <f t="shared" si="46"/>
        <v>2658.5315114310351</v>
      </c>
      <c r="AU35">
        <f t="shared" si="47"/>
        <v>2658.5315114310351</v>
      </c>
      <c r="BF35" t="str">
        <f t="shared" si="31"/>
        <v>Arlington 2021 6 Y 3 5 160 N Non-Treated 0.37593984962406 3 0.37593984962406 76.6083544827586 5151.91183896552 1525.11090685862 1525.11090685862 1525.11090685862 2091.82120914483 2091.82120914483 2091.82120914483 2658.53151143104 2658.53151143104 2658.53151143104</v>
      </c>
    </row>
    <row r="36" spans="1:58" x14ac:dyDescent="0.35">
      <c r="A36" s="16" t="s">
        <v>21</v>
      </c>
      <c r="B36" s="16">
        <v>2021</v>
      </c>
      <c r="C36" s="16">
        <v>6</v>
      </c>
      <c r="D36" s="16" t="s">
        <v>17</v>
      </c>
      <c r="E36" s="16">
        <v>303</v>
      </c>
      <c r="F36" s="2">
        <v>3</v>
      </c>
      <c r="G36" s="16">
        <v>1</v>
      </c>
      <c r="H36" s="16">
        <v>100</v>
      </c>
      <c r="I36" s="16" t="s">
        <v>16</v>
      </c>
      <c r="J36" s="16" t="s">
        <v>27</v>
      </c>
      <c r="K36" s="16" t="s">
        <v>14</v>
      </c>
      <c r="L36" s="16" t="str">
        <f t="shared" si="0"/>
        <v>.</v>
      </c>
      <c r="M36" s="16" t="str">
        <f t="shared" si="1"/>
        <v>.</v>
      </c>
      <c r="N36" s="16" t="s">
        <v>14</v>
      </c>
      <c r="O36" s="16">
        <v>0</v>
      </c>
      <c r="P36" s="16">
        <v>0</v>
      </c>
      <c r="Q36" s="16">
        <v>0</v>
      </c>
      <c r="R36" s="16">
        <v>69.630743448275865</v>
      </c>
      <c r="S36" s="16">
        <f t="shared" si="32"/>
        <v>4682.6674968965517</v>
      </c>
      <c r="T36" s="16">
        <f t="shared" si="3"/>
        <v>44.29</v>
      </c>
      <c r="U36" s="16">
        <f t="shared" si="4"/>
        <v>109.39</v>
      </c>
      <c r="V36" s="16">
        <f t="shared" si="5"/>
        <v>0</v>
      </c>
      <c r="W36" s="16">
        <f t="shared" si="6"/>
        <v>0</v>
      </c>
      <c r="X36" s="16">
        <f t="shared" si="7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>
        <f t="shared" si="11"/>
        <v>0</v>
      </c>
      <c r="AC36">
        <f t="shared" si="12"/>
        <v>0</v>
      </c>
      <c r="AD36">
        <f t="shared" si="13"/>
        <v>109.39</v>
      </c>
      <c r="AE36">
        <f t="shared" si="14"/>
        <v>109.39</v>
      </c>
      <c r="AF36">
        <f t="shared" si="15"/>
        <v>109.39</v>
      </c>
      <c r="AG36">
        <f t="shared" si="33"/>
        <v>626.67669103448281</v>
      </c>
      <c r="AH36">
        <f t="shared" si="34"/>
        <v>835.56892137931038</v>
      </c>
      <c r="AI36">
        <f t="shared" si="35"/>
        <v>1044.4611517241381</v>
      </c>
      <c r="AJ36">
        <f t="shared" si="36"/>
        <v>1545.2802739758622</v>
      </c>
      <c r="AK36">
        <f t="shared" si="37"/>
        <v>2060.3736986344829</v>
      </c>
      <c r="AL36">
        <f t="shared" si="38"/>
        <v>2575.4671232931037</v>
      </c>
      <c r="AM36">
        <f t="shared" si="39"/>
        <v>1435.8902739758621</v>
      </c>
      <c r="AN36">
        <f t="shared" si="40"/>
        <v>1435.8902739758621</v>
      </c>
      <c r="AO36">
        <f t="shared" si="41"/>
        <v>1435.8902739758621</v>
      </c>
      <c r="AP36">
        <f t="shared" si="42"/>
        <v>1950.9836986344828</v>
      </c>
      <c r="AQ36">
        <f t="shared" si="43"/>
        <v>1950.9836986344828</v>
      </c>
      <c r="AR36">
        <f t="shared" si="44"/>
        <v>1950.9836986344828</v>
      </c>
      <c r="AS36">
        <f t="shared" si="45"/>
        <v>2466.0771232931038</v>
      </c>
      <c r="AT36">
        <f t="shared" si="46"/>
        <v>2466.0771232931038</v>
      </c>
      <c r="AU36">
        <f t="shared" si="47"/>
        <v>2466.0771232931038</v>
      </c>
      <c r="BF36" t="str">
        <f t="shared" si="31"/>
        <v>Arlington 2021 6 Y 3 1 100 N Non-Treated 0 0 0 69.6307434482759 4682.66749689655 1435.89027397586 1435.89027397586 1435.89027397586 1950.98369863448 1950.98369863448 1950.98369863448 2466.0771232931 2466.0771232931 2466.0771232931</v>
      </c>
    </row>
    <row r="37" spans="1:58" x14ac:dyDescent="0.35">
      <c r="A37" s="16" t="s">
        <v>21</v>
      </c>
      <c r="B37" s="16">
        <v>2021</v>
      </c>
      <c r="C37" s="16">
        <v>6</v>
      </c>
      <c r="D37" s="16" t="s">
        <v>17</v>
      </c>
      <c r="E37" s="16">
        <v>304</v>
      </c>
      <c r="F37" s="2">
        <v>3</v>
      </c>
      <c r="G37" s="16">
        <v>3</v>
      </c>
      <c r="H37" s="16">
        <v>100</v>
      </c>
      <c r="I37" s="16" t="s">
        <v>16</v>
      </c>
      <c r="J37" s="16" t="s">
        <v>30</v>
      </c>
      <c r="K37" s="16" t="s">
        <v>14</v>
      </c>
      <c r="L37" s="16" t="str">
        <f t="shared" si="0"/>
        <v>.</v>
      </c>
      <c r="M37" s="16" t="str">
        <f t="shared" si="1"/>
        <v>.</v>
      </c>
      <c r="N37" s="16" t="s">
        <v>17</v>
      </c>
      <c r="O37" s="16">
        <v>0</v>
      </c>
      <c r="P37" s="16">
        <v>0</v>
      </c>
      <c r="Q37" s="16">
        <v>0</v>
      </c>
      <c r="R37" s="16">
        <v>61.851862068965524</v>
      </c>
      <c r="S37" s="16">
        <f t="shared" si="32"/>
        <v>4159.537724137931</v>
      </c>
      <c r="T37" s="16">
        <f t="shared" si="3"/>
        <v>44.29</v>
      </c>
      <c r="U37" s="16">
        <f t="shared" si="4"/>
        <v>109.39</v>
      </c>
      <c r="V37" s="16">
        <f t="shared" si="5"/>
        <v>0</v>
      </c>
      <c r="W37" s="16">
        <f t="shared" si="6"/>
        <v>0</v>
      </c>
      <c r="X37" s="16">
        <f t="shared" si="7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>
        <f t="shared" si="11"/>
        <v>50.845999999999997</v>
      </c>
      <c r="AC37">
        <f t="shared" si="12"/>
        <v>125.59</v>
      </c>
      <c r="AD37">
        <f t="shared" si="13"/>
        <v>234.98000000000002</v>
      </c>
      <c r="AE37">
        <f t="shared" si="14"/>
        <v>234.98000000000002</v>
      </c>
      <c r="AF37">
        <f t="shared" si="15"/>
        <v>234.98000000000002</v>
      </c>
      <c r="AG37">
        <f t="shared" si="33"/>
        <v>556.66675862068973</v>
      </c>
      <c r="AH37">
        <f t="shared" si="34"/>
        <v>742.22234482758631</v>
      </c>
      <c r="AI37">
        <f t="shared" si="35"/>
        <v>927.77793103448289</v>
      </c>
      <c r="AJ37">
        <f t="shared" si="36"/>
        <v>1372.6474489655172</v>
      </c>
      <c r="AK37">
        <f t="shared" si="37"/>
        <v>1830.1965986206897</v>
      </c>
      <c r="AL37">
        <f t="shared" si="38"/>
        <v>2287.7457482758623</v>
      </c>
      <c r="AM37">
        <f t="shared" si="39"/>
        <v>1137.6674489655172</v>
      </c>
      <c r="AN37">
        <f t="shared" si="40"/>
        <v>1137.6674489655172</v>
      </c>
      <c r="AO37">
        <f t="shared" si="41"/>
        <v>1137.6674489655172</v>
      </c>
      <c r="AP37">
        <f t="shared" si="42"/>
        <v>1595.2165986206896</v>
      </c>
      <c r="AQ37">
        <f t="shared" si="43"/>
        <v>1595.2165986206896</v>
      </c>
      <c r="AR37">
        <f t="shared" si="44"/>
        <v>1595.2165986206896</v>
      </c>
      <c r="AS37">
        <f t="shared" si="45"/>
        <v>2052.7657482758623</v>
      </c>
      <c r="AT37">
        <f t="shared" si="46"/>
        <v>2052.7657482758623</v>
      </c>
      <c r="AU37">
        <f t="shared" si="47"/>
        <v>2052.7657482758623</v>
      </c>
      <c r="BF37" t="str">
        <f t="shared" si="31"/>
        <v>Arlington 2021 6 Y 3 3 100 N Endura_Sporecaster 0 0 0 61.8518620689655 4159.53772413793 1137.66744896552 1137.66744896552 1137.66744896552 1595.21659862069 1595.21659862069 1595.21659862069 2052.76574827586 2052.76574827586 2052.76574827586</v>
      </c>
    </row>
    <row r="38" spans="1:58" x14ac:dyDescent="0.35">
      <c r="A38" s="16" t="s">
        <v>21</v>
      </c>
      <c r="B38" s="16">
        <v>2021</v>
      </c>
      <c r="C38" s="16">
        <v>6</v>
      </c>
      <c r="D38" s="16" t="s">
        <v>17</v>
      </c>
      <c r="E38" s="16">
        <v>305</v>
      </c>
      <c r="F38" s="2">
        <v>3</v>
      </c>
      <c r="G38" s="16">
        <v>10</v>
      </c>
      <c r="H38" s="16">
        <v>100</v>
      </c>
      <c r="I38" s="16" t="s">
        <v>17</v>
      </c>
      <c r="J38" s="16" t="s">
        <v>29</v>
      </c>
      <c r="K38" s="16">
        <v>150</v>
      </c>
      <c r="L38" s="16">
        <f t="shared" si="0"/>
        <v>326.08695652173913</v>
      </c>
      <c r="M38" s="16">
        <f t="shared" si="1"/>
        <v>366.10671936758894</v>
      </c>
      <c r="N38" s="16" t="s">
        <v>14</v>
      </c>
      <c r="O38" s="16">
        <v>0.56818181818181823</v>
      </c>
      <c r="P38" s="16">
        <v>0</v>
      </c>
      <c r="Q38" s="16">
        <v>0</v>
      </c>
      <c r="R38" s="16">
        <v>71.428803448275858</v>
      </c>
      <c r="S38" s="16">
        <f t="shared" si="32"/>
        <v>4803.5870318965517</v>
      </c>
      <c r="T38" s="16">
        <f t="shared" si="3"/>
        <v>44.29</v>
      </c>
      <c r="U38" s="16">
        <f t="shared" si="4"/>
        <v>109.39</v>
      </c>
      <c r="V38" s="16">
        <f t="shared" si="5"/>
        <v>61.956521739130437</v>
      </c>
      <c r="W38" s="16">
        <f t="shared" si="6"/>
        <v>89.673913043478265</v>
      </c>
      <c r="X38" s="16">
        <f t="shared" si="7"/>
        <v>117.39130434782608</v>
      </c>
      <c r="Y38" s="16">
        <f t="shared" si="8"/>
        <v>31.485177865612645</v>
      </c>
      <c r="Z38" s="16">
        <f t="shared" si="9"/>
        <v>45.763339920948617</v>
      </c>
      <c r="AA38" s="16">
        <f t="shared" si="10"/>
        <v>60.041501976284586</v>
      </c>
      <c r="AB38">
        <f t="shared" si="11"/>
        <v>50.845999999999997</v>
      </c>
      <c r="AC38">
        <f t="shared" si="12"/>
        <v>125.59</v>
      </c>
      <c r="AD38">
        <f t="shared" si="13"/>
        <v>266.46517786561265</v>
      </c>
      <c r="AE38">
        <f t="shared" si="14"/>
        <v>280.74333992094864</v>
      </c>
      <c r="AF38">
        <f t="shared" si="15"/>
        <v>295.02150197628458</v>
      </c>
      <c r="AG38">
        <f t="shared" si="33"/>
        <v>642.85923103448272</v>
      </c>
      <c r="AH38">
        <f t="shared" si="34"/>
        <v>857.14564137931029</v>
      </c>
      <c r="AI38">
        <f t="shared" si="35"/>
        <v>1071.4320517241379</v>
      </c>
      <c r="AJ38">
        <f t="shared" si="36"/>
        <v>1585.1837205258621</v>
      </c>
      <c r="AK38">
        <f t="shared" si="37"/>
        <v>2113.578294034483</v>
      </c>
      <c r="AL38">
        <f t="shared" si="38"/>
        <v>2641.9728675431038</v>
      </c>
      <c r="AM38">
        <f t="shared" si="39"/>
        <v>1318.7185426602496</v>
      </c>
      <c r="AN38">
        <f t="shared" si="40"/>
        <v>1304.4403806049136</v>
      </c>
      <c r="AO38">
        <f t="shared" si="41"/>
        <v>1290.1622185495776</v>
      </c>
      <c r="AP38">
        <f t="shared" si="42"/>
        <v>1847.1131161688704</v>
      </c>
      <c r="AQ38">
        <f t="shared" si="43"/>
        <v>1832.8349541135344</v>
      </c>
      <c r="AR38">
        <f t="shared" si="44"/>
        <v>1818.5567920581984</v>
      </c>
      <c r="AS38">
        <f t="shared" si="45"/>
        <v>2375.5076896774913</v>
      </c>
      <c r="AT38">
        <f t="shared" si="46"/>
        <v>2361.2295276221553</v>
      </c>
      <c r="AU38">
        <f t="shared" si="47"/>
        <v>2346.9513655668193</v>
      </c>
      <c r="BF38" t="str">
        <f t="shared" si="31"/>
        <v>Arlington 2021 6 Y 3 10 100 Y Endura_R3 0.568181818181818 0 0 71.4288034482759 4803.58703189655 1318.71854266025 1304.44038060491 1290.16221854958 1847.11311616887 1832.83495411353 1818.5567920582 2375.50768967749 2361.22952762216 2346.95136556682</v>
      </c>
    </row>
    <row r="39" spans="1:58" x14ac:dyDescent="0.35">
      <c r="A39" s="16" t="s">
        <v>21</v>
      </c>
      <c r="B39" s="16">
        <v>2021</v>
      </c>
      <c r="C39" s="16">
        <v>6</v>
      </c>
      <c r="D39" s="16" t="s">
        <v>17</v>
      </c>
      <c r="E39" s="16">
        <v>306</v>
      </c>
      <c r="F39" s="2">
        <v>3</v>
      </c>
      <c r="G39" s="16">
        <v>9</v>
      </c>
      <c r="H39" s="16">
        <v>100</v>
      </c>
      <c r="I39" s="16" t="s">
        <v>17</v>
      </c>
      <c r="J39" s="16" t="s">
        <v>27</v>
      </c>
      <c r="K39" s="16">
        <v>150</v>
      </c>
      <c r="L39" s="16">
        <f t="shared" si="0"/>
        <v>326.08695652173913</v>
      </c>
      <c r="M39" s="16">
        <f t="shared" si="1"/>
        <v>366.10671936758894</v>
      </c>
      <c r="N39" s="16" t="s">
        <v>14</v>
      </c>
      <c r="O39" s="16">
        <v>0.58823529411764708</v>
      </c>
      <c r="P39" s="16">
        <v>0</v>
      </c>
      <c r="Q39" s="16">
        <v>0</v>
      </c>
      <c r="R39" s="16">
        <v>69.695999999999998</v>
      </c>
      <c r="S39" s="16">
        <f t="shared" si="32"/>
        <v>4687.0559999999996</v>
      </c>
      <c r="T39" s="16">
        <f t="shared" si="3"/>
        <v>44.29</v>
      </c>
      <c r="U39" s="16">
        <f t="shared" si="4"/>
        <v>109.39</v>
      </c>
      <c r="V39" s="16">
        <f t="shared" si="5"/>
        <v>61.956521739130437</v>
      </c>
      <c r="W39" s="16">
        <f t="shared" si="6"/>
        <v>89.673913043478265</v>
      </c>
      <c r="X39" s="16">
        <f t="shared" si="7"/>
        <v>117.39130434782608</v>
      </c>
      <c r="Y39" s="16">
        <f t="shared" si="8"/>
        <v>31.485177865612645</v>
      </c>
      <c r="Z39" s="16">
        <f t="shared" si="9"/>
        <v>45.763339920948617</v>
      </c>
      <c r="AA39" s="16">
        <f t="shared" si="10"/>
        <v>60.041501976284586</v>
      </c>
      <c r="AB39">
        <f t="shared" si="11"/>
        <v>0</v>
      </c>
      <c r="AC39">
        <f t="shared" si="12"/>
        <v>0</v>
      </c>
      <c r="AD39">
        <f t="shared" si="13"/>
        <v>140.87517786561264</v>
      </c>
      <c r="AE39">
        <f t="shared" si="14"/>
        <v>155.15333992094861</v>
      </c>
      <c r="AF39">
        <f t="shared" si="15"/>
        <v>169.43150197628458</v>
      </c>
      <c r="AG39">
        <f t="shared" si="33"/>
        <v>627.26400000000001</v>
      </c>
      <c r="AH39">
        <f t="shared" si="34"/>
        <v>836.35199999999998</v>
      </c>
      <c r="AI39">
        <f t="shared" si="35"/>
        <v>1045.44</v>
      </c>
      <c r="AJ39">
        <f t="shared" si="36"/>
        <v>1546.72848</v>
      </c>
      <c r="AK39">
        <f t="shared" si="37"/>
        <v>2062.3046399999998</v>
      </c>
      <c r="AL39">
        <f t="shared" si="38"/>
        <v>2577.8807999999999</v>
      </c>
      <c r="AM39">
        <f t="shared" si="39"/>
        <v>1405.8533021343874</v>
      </c>
      <c r="AN39">
        <f t="shared" si="40"/>
        <v>1391.5751400790514</v>
      </c>
      <c r="AO39">
        <f t="shared" si="41"/>
        <v>1377.2969780237154</v>
      </c>
      <c r="AP39">
        <f t="shared" si="42"/>
        <v>1921.4294621343872</v>
      </c>
      <c r="AQ39">
        <f t="shared" si="43"/>
        <v>1907.1513000790512</v>
      </c>
      <c r="AR39">
        <f t="shared" si="44"/>
        <v>1892.8731380237152</v>
      </c>
      <c r="AS39">
        <f t="shared" si="45"/>
        <v>2437.0056221343871</v>
      </c>
      <c r="AT39">
        <f t="shared" si="46"/>
        <v>2422.7274600790515</v>
      </c>
      <c r="AU39">
        <f t="shared" si="47"/>
        <v>2408.4492980237155</v>
      </c>
      <c r="BF39" t="str">
        <f t="shared" si="31"/>
        <v>Arlington 2021 6 Y 3 9 100 Y Non-Treated 0.588235294117647 0 0 69.696 4687.056 1405.85330213439 1391.57514007905 1377.29697802372 1921.42946213439 1907.15130007905 1892.87313802372 2437.00562213439 2422.72746007905 2408.44929802372</v>
      </c>
    </row>
    <row r="40" spans="1:58" x14ac:dyDescent="0.35">
      <c r="A40" s="16" t="s">
        <v>21</v>
      </c>
      <c r="B40" s="16">
        <v>2021</v>
      </c>
      <c r="C40" s="16">
        <v>6</v>
      </c>
      <c r="D40" s="16" t="s">
        <v>17</v>
      </c>
      <c r="E40" s="16">
        <v>307</v>
      </c>
      <c r="F40" s="2">
        <v>3</v>
      </c>
      <c r="G40" s="16">
        <v>14</v>
      </c>
      <c r="H40" s="16">
        <v>160</v>
      </c>
      <c r="I40" s="16" t="s">
        <v>17</v>
      </c>
      <c r="J40" s="16" t="s">
        <v>29</v>
      </c>
      <c r="K40" s="16">
        <v>150</v>
      </c>
      <c r="L40" s="16">
        <f t="shared" si="0"/>
        <v>326.08695652173913</v>
      </c>
      <c r="M40" s="16">
        <f t="shared" si="1"/>
        <v>366.10671936758894</v>
      </c>
      <c r="N40" s="16" t="s">
        <v>14</v>
      </c>
      <c r="O40" s="16">
        <v>1.0101010101010102</v>
      </c>
      <c r="P40" s="16">
        <v>0</v>
      </c>
      <c r="Q40" s="16">
        <v>0</v>
      </c>
      <c r="R40" s="16">
        <v>64.612247586206905</v>
      </c>
      <c r="S40" s="16">
        <f t="shared" si="32"/>
        <v>4345.1736501724145</v>
      </c>
      <c r="T40" s="16">
        <f t="shared" si="3"/>
        <v>70.86</v>
      </c>
      <c r="U40" s="16">
        <f t="shared" si="4"/>
        <v>175.02</v>
      </c>
      <c r="V40" s="16">
        <f t="shared" si="5"/>
        <v>61.956521739130437</v>
      </c>
      <c r="W40" s="16">
        <f t="shared" si="6"/>
        <v>89.673913043478265</v>
      </c>
      <c r="X40" s="16">
        <f t="shared" si="7"/>
        <v>117.39130434782608</v>
      </c>
      <c r="Y40" s="16">
        <f t="shared" si="8"/>
        <v>31.485177865612645</v>
      </c>
      <c r="Z40" s="16">
        <f t="shared" si="9"/>
        <v>45.763339920948617</v>
      </c>
      <c r="AA40" s="16">
        <f t="shared" si="10"/>
        <v>60.041501976284586</v>
      </c>
      <c r="AB40">
        <f t="shared" si="11"/>
        <v>50.845999999999997</v>
      </c>
      <c r="AC40">
        <f t="shared" si="12"/>
        <v>125.59</v>
      </c>
      <c r="AD40">
        <f t="shared" si="13"/>
        <v>332.09517786561264</v>
      </c>
      <c r="AE40">
        <f t="shared" si="14"/>
        <v>346.37333992094864</v>
      </c>
      <c r="AF40">
        <f t="shared" si="15"/>
        <v>360.65150197628464</v>
      </c>
      <c r="AG40">
        <f t="shared" si="33"/>
        <v>581.51022827586212</v>
      </c>
      <c r="AH40">
        <f t="shared" si="34"/>
        <v>775.34697103448286</v>
      </c>
      <c r="AI40">
        <f t="shared" si="35"/>
        <v>969.18371379310361</v>
      </c>
      <c r="AJ40">
        <f t="shared" si="36"/>
        <v>1433.9073045568969</v>
      </c>
      <c r="AK40">
        <f t="shared" si="37"/>
        <v>1911.8764060758624</v>
      </c>
      <c r="AL40">
        <f t="shared" si="38"/>
        <v>2389.8455075948282</v>
      </c>
      <c r="AM40">
        <f t="shared" si="39"/>
        <v>1101.8121266912842</v>
      </c>
      <c r="AN40">
        <f t="shared" si="40"/>
        <v>1087.5339646359482</v>
      </c>
      <c r="AO40">
        <f t="shared" si="41"/>
        <v>1073.2558025806122</v>
      </c>
      <c r="AP40">
        <f t="shared" si="42"/>
        <v>1579.7812282102498</v>
      </c>
      <c r="AQ40">
        <f t="shared" si="43"/>
        <v>1565.5030661549138</v>
      </c>
      <c r="AR40">
        <f t="shared" si="44"/>
        <v>1551.2249040995778</v>
      </c>
      <c r="AS40">
        <f t="shared" si="45"/>
        <v>2057.7503297292155</v>
      </c>
      <c r="AT40">
        <f t="shared" si="46"/>
        <v>2043.4721676738795</v>
      </c>
      <c r="AU40">
        <f t="shared" si="47"/>
        <v>2029.1940056185435</v>
      </c>
      <c r="BF40" t="str">
        <f t="shared" si="31"/>
        <v>Arlington 2021 6 Y 3 14 160 Y Endura_R3 1.01010101010101 0 0 64.6122475862069 4345.17365017241 1101.81212669128 1087.53396463595 1073.25580258061 1579.78122821025 1565.50306615491 1551.22490409958 2057.75032972922 2043.47216767388 2029.19400561854</v>
      </c>
    </row>
    <row r="41" spans="1:58" x14ac:dyDescent="0.35">
      <c r="A41" s="16" t="s">
        <v>21</v>
      </c>
      <c r="B41" s="16">
        <v>2021</v>
      </c>
      <c r="C41" s="16">
        <v>6</v>
      </c>
      <c r="D41" s="16" t="s">
        <v>17</v>
      </c>
      <c r="E41" s="16">
        <v>308</v>
      </c>
      <c r="F41" s="2">
        <v>3</v>
      </c>
      <c r="G41" s="16">
        <v>12</v>
      </c>
      <c r="H41" s="16">
        <v>100</v>
      </c>
      <c r="I41" s="16" t="s">
        <v>17</v>
      </c>
      <c r="J41" s="16" t="s">
        <v>28</v>
      </c>
      <c r="K41" s="16">
        <v>150</v>
      </c>
      <c r="L41" s="16">
        <f t="shared" si="0"/>
        <v>326.08695652173913</v>
      </c>
      <c r="M41" s="16">
        <f t="shared" si="1"/>
        <v>366.10671936758894</v>
      </c>
      <c r="N41" s="16" t="s">
        <v>14</v>
      </c>
      <c r="O41" s="16">
        <v>0.54644808743169404</v>
      </c>
      <c r="P41" s="16">
        <v>0</v>
      </c>
      <c r="Q41" s="16">
        <v>0</v>
      </c>
      <c r="R41" s="16">
        <v>61.357514482758617</v>
      </c>
      <c r="S41" s="16">
        <f t="shared" si="32"/>
        <v>4126.2928489655169</v>
      </c>
      <c r="T41" s="16">
        <f t="shared" si="3"/>
        <v>44.29</v>
      </c>
      <c r="U41" s="16">
        <f t="shared" si="4"/>
        <v>109.39</v>
      </c>
      <c r="V41" s="16">
        <f t="shared" si="5"/>
        <v>61.956521739130437</v>
      </c>
      <c r="W41" s="16">
        <f t="shared" si="6"/>
        <v>89.673913043478265</v>
      </c>
      <c r="X41" s="16">
        <f t="shared" si="7"/>
        <v>117.39130434782608</v>
      </c>
      <c r="Y41" s="16">
        <f t="shared" si="8"/>
        <v>31.485177865612645</v>
      </c>
      <c r="Z41" s="16">
        <f t="shared" si="9"/>
        <v>45.763339920948617</v>
      </c>
      <c r="AA41" s="16">
        <f t="shared" si="10"/>
        <v>60.041501976284586</v>
      </c>
      <c r="AB41">
        <f t="shared" si="11"/>
        <v>17.875</v>
      </c>
      <c r="AC41">
        <f t="shared" si="12"/>
        <v>44.15</v>
      </c>
      <c r="AD41">
        <f t="shared" si="13"/>
        <v>185.02517786561265</v>
      </c>
      <c r="AE41">
        <f t="shared" si="14"/>
        <v>199.30333992094862</v>
      </c>
      <c r="AF41">
        <f t="shared" si="15"/>
        <v>213.58150197628458</v>
      </c>
      <c r="AG41">
        <f t="shared" si="33"/>
        <v>552.21763034482751</v>
      </c>
      <c r="AH41">
        <f t="shared" si="34"/>
        <v>736.29017379310335</v>
      </c>
      <c r="AI41">
        <f t="shared" si="35"/>
        <v>920.3627172413793</v>
      </c>
      <c r="AJ41">
        <f t="shared" si="36"/>
        <v>1361.6766401586206</v>
      </c>
      <c r="AK41">
        <f t="shared" si="37"/>
        <v>1815.5688535448273</v>
      </c>
      <c r="AL41">
        <f t="shared" si="38"/>
        <v>2269.4610669310346</v>
      </c>
      <c r="AM41">
        <f t="shared" si="39"/>
        <v>1176.6514622930079</v>
      </c>
      <c r="AN41">
        <f t="shared" si="40"/>
        <v>1162.3733002376719</v>
      </c>
      <c r="AO41">
        <f t="shared" si="41"/>
        <v>1148.0951381823361</v>
      </c>
      <c r="AP41">
        <f t="shared" si="42"/>
        <v>1630.5436756792146</v>
      </c>
      <c r="AQ41">
        <f t="shared" si="43"/>
        <v>1616.2655136238786</v>
      </c>
      <c r="AR41">
        <f t="shared" si="44"/>
        <v>1601.9873515685426</v>
      </c>
      <c r="AS41">
        <f t="shared" si="45"/>
        <v>2084.4358890654221</v>
      </c>
      <c r="AT41">
        <f t="shared" si="46"/>
        <v>2070.1577270100861</v>
      </c>
      <c r="AU41">
        <f t="shared" si="47"/>
        <v>2055.8795649547501</v>
      </c>
      <c r="BF41" t="str">
        <f t="shared" si="31"/>
        <v>Arlington 2021 6 Y 3 12 100 Y Cobra_V5 0.546448087431694 0 0 61.3575144827586 4126.29284896552 1176.65146229301 1162.37330023767 1148.09513818234 1630.54367567921 1616.26551362388 1601.98735156854 2084.43588906542 2070.15772701009 2055.87956495475</v>
      </c>
    </row>
    <row r="42" spans="1:58" x14ac:dyDescent="0.35">
      <c r="A42" s="16" t="s">
        <v>21</v>
      </c>
      <c r="B42" s="16">
        <v>2021</v>
      </c>
      <c r="C42" s="16">
        <v>6</v>
      </c>
      <c r="D42" s="16" t="s">
        <v>17</v>
      </c>
      <c r="E42" s="16">
        <v>309</v>
      </c>
      <c r="F42" s="2">
        <v>3</v>
      </c>
      <c r="G42" s="16">
        <v>8</v>
      </c>
      <c r="H42" s="16">
        <v>160</v>
      </c>
      <c r="I42" s="16" t="s">
        <v>16</v>
      </c>
      <c r="J42" s="16" t="s">
        <v>28</v>
      </c>
      <c r="K42" s="16" t="s">
        <v>14</v>
      </c>
      <c r="L42" s="16" t="str">
        <f t="shared" si="0"/>
        <v>.</v>
      </c>
      <c r="M42" s="16" t="str">
        <f t="shared" si="1"/>
        <v>.</v>
      </c>
      <c r="N42" s="16" t="s">
        <v>14</v>
      </c>
      <c r="O42" s="16">
        <v>0</v>
      </c>
      <c r="P42" s="16">
        <v>0</v>
      </c>
      <c r="Q42" s="16">
        <v>0</v>
      </c>
      <c r="R42" s="16">
        <v>61.485691034482755</v>
      </c>
      <c r="S42" s="16">
        <f t="shared" si="32"/>
        <v>4134.9127220689652</v>
      </c>
      <c r="T42" s="16">
        <f t="shared" si="3"/>
        <v>70.86</v>
      </c>
      <c r="U42" s="16">
        <f t="shared" si="4"/>
        <v>175.02</v>
      </c>
      <c r="V42" s="16">
        <f t="shared" si="5"/>
        <v>0</v>
      </c>
      <c r="W42" s="16">
        <f t="shared" si="6"/>
        <v>0</v>
      </c>
      <c r="X42" s="16">
        <f t="shared" si="7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>
        <f t="shared" si="11"/>
        <v>17.875</v>
      </c>
      <c r="AC42">
        <f t="shared" si="12"/>
        <v>44.15</v>
      </c>
      <c r="AD42">
        <f t="shared" si="13"/>
        <v>219.17000000000002</v>
      </c>
      <c r="AE42">
        <f t="shared" si="14"/>
        <v>219.17000000000002</v>
      </c>
      <c r="AF42">
        <f t="shared" si="15"/>
        <v>219.17000000000002</v>
      </c>
      <c r="AG42">
        <f t="shared" si="33"/>
        <v>553.37121931034483</v>
      </c>
      <c r="AH42">
        <f t="shared" si="34"/>
        <v>737.82829241379306</v>
      </c>
      <c r="AI42">
        <f t="shared" si="35"/>
        <v>922.2853655172413</v>
      </c>
      <c r="AJ42">
        <f t="shared" si="36"/>
        <v>1364.5211982827586</v>
      </c>
      <c r="AK42">
        <f t="shared" si="37"/>
        <v>1819.3615977103448</v>
      </c>
      <c r="AL42">
        <f t="shared" si="38"/>
        <v>2274.2019971379309</v>
      </c>
      <c r="AM42">
        <f t="shared" si="39"/>
        <v>1145.3511982827586</v>
      </c>
      <c r="AN42">
        <f t="shared" si="40"/>
        <v>1145.3511982827586</v>
      </c>
      <c r="AO42">
        <f t="shared" si="41"/>
        <v>1145.3511982827586</v>
      </c>
      <c r="AP42">
        <f t="shared" si="42"/>
        <v>1600.1915977103447</v>
      </c>
      <c r="AQ42">
        <f t="shared" si="43"/>
        <v>1600.1915977103447</v>
      </c>
      <c r="AR42">
        <f t="shared" si="44"/>
        <v>1600.1915977103447</v>
      </c>
      <c r="AS42">
        <f t="shared" si="45"/>
        <v>2055.0319971379308</v>
      </c>
      <c r="AT42">
        <f t="shared" si="46"/>
        <v>2055.0319971379308</v>
      </c>
      <c r="AU42">
        <f t="shared" si="47"/>
        <v>2055.0319971379308</v>
      </c>
      <c r="BF42" t="str">
        <f t="shared" si="31"/>
        <v>Arlington 2021 6 Y 3 8 160 N Cobra_V5 0 0 0 61.4856910344828 4134.91272206897 1145.35119828276 1145.35119828276 1145.35119828276 1600.19159771034 1600.19159771034 1600.19159771034 2055.03199713793 2055.03199713793 2055.03199713793</v>
      </c>
    </row>
    <row r="43" spans="1:58" x14ac:dyDescent="0.35">
      <c r="A43" s="16" t="s">
        <v>21</v>
      </c>
      <c r="B43" s="16">
        <v>2021</v>
      </c>
      <c r="C43" s="16">
        <v>6</v>
      </c>
      <c r="D43" s="16" t="s">
        <v>17</v>
      </c>
      <c r="E43" s="16">
        <v>310</v>
      </c>
      <c r="F43" s="2">
        <v>3</v>
      </c>
      <c r="G43" s="16">
        <v>2</v>
      </c>
      <c r="H43" s="16">
        <v>100</v>
      </c>
      <c r="I43" s="16" t="s">
        <v>16</v>
      </c>
      <c r="J43" s="16" t="s">
        <v>29</v>
      </c>
      <c r="K43" s="16" t="s">
        <v>14</v>
      </c>
      <c r="L43" s="16" t="str">
        <f t="shared" si="0"/>
        <v>.</v>
      </c>
      <c r="M43" s="16" t="str">
        <f t="shared" si="1"/>
        <v>.</v>
      </c>
      <c r="N43" s="16" t="s">
        <v>14</v>
      </c>
      <c r="O43" s="16">
        <v>0</v>
      </c>
      <c r="P43" s="16">
        <v>0</v>
      </c>
      <c r="Q43" s="16">
        <v>0</v>
      </c>
      <c r="R43" s="16">
        <v>74.027800000000013</v>
      </c>
      <c r="S43" s="16">
        <f t="shared" si="32"/>
        <v>4978.3695500000013</v>
      </c>
      <c r="T43" s="16">
        <f t="shared" si="3"/>
        <v>44.29</v>
      </c>
      <c r="U43" s="16">
        <f t="shared" si="4"/>
        <v>109.39</v>
      </c>
      <c r="V43" s="16">
        <f t="shared" si="5"/>
        <v>0</v>
      </c>
      <c r="W43" s="16">
        <f t="shared" si="6"/>
        <v>0</v>
      </c>
      <c r="X43" s="16">
        <f t="shared" si="7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>
        <f t="shared" si="11"/>
        <v>50.845999999999997</v>
      </c>
      <c r="AC43">
        <f t="shared" si="12"/>
        <v>125.59</v>
      </c>
      <c r="AD43">
        <f t="shared" si="13"/>
        <v>234.98000000000002</v>
      </c>
      <c r="AE43">
        <f t="shared" si="14"/>
        <v>234.98000000000002</v>
      </c>
      <c r="AF43">
        <f t="shared" si="15"/>
        <v>234.98000000000002</v>
      </c>
      <c r="AG43">
        <f t="shared" si="33"/>
        <v>666.25020000000018</v>
      </c>
      <c r="AH43">
        <f t="shared" si="34"/>
        <v>888.33360000000016</v>
      </c>
      <c r="AI43">
        <f t="shared" si="35"/>
        <v>1110.4170000000001</v>
      </c>
      <c r="AJ43">
        <f t="shared" si="36"/>
        <v>1642.8619515000005</v>
      </c>
      <c r="AK43">
        <f t="shared" si="37"/>
        <v>2190.4826020000005</v>
      </c>
      <c r="AL43">
        <f t="shared" si="38"/>
        <v>2738.103252500001</v>
      </c>
      <c r="AM43">
        <f t="shared" si="39"/>
        <v>1407.8819515000005</v>
      </c>
      <c r="AN43">
        <f t="shared" si="40"/>
        <v>1407.8819515000005</v>
      </c>
      <c r="AO43">
        <f t="shared" si="41"/>
        <v>1407.8819515000005</v>
      </c>
      <c r="AP43">
        <f t="shared" si="42"/>
        <v>1955.5026020000005</v>
      </c>
      <c r="AQ43">
        <f t="shared" si="43"/>
        <v>1955.5026020000005</v>
      </c>
      <c r="AR43">
        <f t="shared" si="44"/>
        <v>1955.5026020000005</v>
      </c>
      <c r="AS43">
        <f t="shared" si="45"/>
        <v>2503.1232525000009</v>
      </c>
      <c r="AT43">
        <f t="shared" si="46"/>
        <v>2503.1232525000009</v>
      </c>
      <c r="AU43">
        <f t="shared" si="47"/>
        <v>2503.1232525000009</v>
      </c>
      <c r="BF43" t="str">
        <f t="shared" si="31"/>
        <v>Arlington 2021 6 Y 3 2 100 N Endura_R3 0 0 0 74.0278 4978.36955 1407.8819515 1407.8819515 1407.8819515 1955.502602 1955.502602 1955.502602 2503.1232525 2503.1232525 2503.1232525</v>
      </c>
    </row>
    <row r="44" spans="1:58" x14ac:dyDescent="0.35">
      <c r="A44" s="16" t="s">
        <v>21</v>
      </c>
      <c r="B44" s="16">
        <v>2021</v>
      </c>
      <c r="C44" s="16">
        <v>6</v>
      </c>
      <c r="D44" s="16" t="s">
        <v>17</v>
      </c>
      <c r="E44" s="16">
        <v>311</v>
      </c>
      <c r="F44" s="2">
        <v>3</v>
      </c>
      <c r="G44" s="16">
        <v>6</v>
      </c>
      <c r="H44" s="16">
        <v>160</v>
      </c>
      <c r="I44" s="16" t="s">
        <v>16</v>
      </c>
      <c r="J44" s="16" t="s">
        <v>29</v>
      </c>
      <c r="K44" s="16" t="s">
        <v>14</v>
      </c>
      <c r="L44" s="16" t="str">
        <f t="shared" si="0"/>
        <v>.</v>
      </c>
      <c r="M44" s="16" t="str">
        <f t="shared" si="1"/>
        <v>.</v>
      </c>
      <c r="N44" s="16" t="s">
        <v>14</v>
      </c>
      <c r="O44" s="16">
        <v>1.006711409395973</v>
      </c>
      <c r="P44" s="16">
        <v>1</v>
      </c>
      <c r="Q44" s="16">
        <v>0.33557046979865768</v>
      </c>
      <c r="R44" s="16">
        <v>73.180800000000005</v>
      </c>
      <c r="S44" s="16">
        <f t="shared" si="32"/>
        <v>4921.4088000000002</v>
      </c>
      <c r="T44" s="16">
        <f t="shared" si="3"/>
        <v>70.86</v>
      </c>
      <c r="U44" s="16">
        <f t="shared" si="4"/>
        <v>175.02</v>
      </c>
      <c r="V44" s="16">
        <f t="shared" si="5"/>
        <v>0</v>
      </c>
      <c r="W44" s="16">
        <f t="shared" si="6"/>
        <v>0</v>
      </c>
      <c r="X44" s="16">
        <f t="shared" si="7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>
        <f t="shared" si="11"/>
        <v>50.845999999999997</v>
      </c>
      <c r="AC44">
        <f t="shared" si="12"/>
        <v>125.59</v>
      </c>
      <c r="AD44">
        <f t="shared" si="13"/>
        <v>300.61</v>
      </c>
      <c r="AE44">
        <f t="shared" si="14"/>
        <v>300.61</v>
      </c>
      <c r="AF44">
        <f t="shared" si="15"/>
        <v>300.61</v>
      </c>
      <c r="AG44">
        <f t="shared" si="33"/>
        <v>658.62720000000002</v>
      </c>
      <c r="AH44">
        <f t="shared" si="34"/>
        <v>878.16960000000006</v>
      </c>
      <c r="AI44">
        <f t="shared" si="35"/>
        <v>1097.712</v>
      </c>
      <c r="AJ44">
        <f t="shared" si="36"/>
        <v>1624.0649040000001</v>
      </c>
      <c r="AK44">
        <f t="shared" si="37"/>
        <v>2165.4198719999999</v>
      </c>
      <c r="AL44">
        <f t="shared" si="38"/>
        <v>2706.7748400000005</v>
      </c>
      <c r="AM44">
        <f t="shared" si="39"/>
        <v>1323.4549040000002</v>
      </c>
      <c r="AN44">
        <f t="shared" si="40"/>
        <v>1323.4549040000002</v>
      </c>
      <c r="AO44">
        <f t="shared" si="41"/>
        <v>1323.4549040000002</v>
      </c>
      <c r="AP44">
        <f t="shared" si="42"/>
        <v>1864.8098719999998</v>
      </c>
      <c r="AQ44">
        <f t="shared" si="43"/>
        <v>1864.8098719999998</v>
      </c>
      <c r="AR44">
        <f t="shared" si="44"/>
        <v>1864.8098719999998</v>
      </c>
      <c r="AS44">
        <f t="shared" si="45"/>
        <v>2406.1648400000004</v>
      </c>
      <c r="AT44">
        <f t="shared" si="46"/>
        <v>2406.1648400000004</v>
      </c>
      <c r="AU44">
        <f t="shared" si="47"/>
        <v>2406.1648400000004</v>
      </c>
      <c r="BF44" t="str">
        <f t="shared" si="31"/>
        <v>Arlington 2021 6 Y 3 6 160 N Endura_R3 1.00671140939597 1 0.335570469798658 73.1808 4921.4088 1323.454904 1323.454904 1323.454904 1864.809872 1864.809872 1864.809872 2406.16484 2406.16484 2406.16484</v>
      </c>
    </row>
    <row r="45" spans="1:58" x14ac:dyDescent="0.35">
      <c r="A45" s="16" t="s">
        <v>21</v>
      </c>
      <c r="B45" s="16">
        <v>2021</v>
      </c>
      <c r="C45" s="16">
        <v>6</v>
      </c>
      <c r="D45" s="16" t="s">
        <v>17</v>
      </c>
      <c r="E45" s="16">
        <v>312</v>
      </c>
      <c r="F45" s="2">
        <v>3</v>
      </c>
      <c r="G45" s="16">
        <v>7</v>
      </c>
      <c r="H45" s="16">
        <v>160</v>
      </c>
      <c r="I45" s="16" t="s">
        <v>16</v>
      </c>
      <c r="J45" s="16" t="s">
        <v>30</v>
      </c>
      <c r="K45" s="16" t="s">
        <v>14</v>
      </c>
      <c r="L45" s="16" t="str">
        <f t="shared" si="0"/>
        <v>.</v>
      </c>
      <c r="M45" s="16" t="str">
        <f t="shared" si="1"/>
        <v>.</v>
      </c>
      <c r="N45" s="16" t="s">
        <v>17</v>
      </c>
      <c r="O45" s="16">
        <v>0</v>
      </c>
      <c r="P45" s="16">
        <v>0</v>
      </c>
      <c r="Q45" s="16">
        <v>0</v>
      </c>
      <c r="R45" s="16">
        <v>64.03211517241381</v>
      </c>
      <c r="S45" s="16">
        <f t="shared" si="32"/>
        <v>4306.1597453448285</v>
      </c>
      <c r="T45" s="16">
        <f t="shared" si="3"/>
        <v>70.86</v>
      </c>
      <c r="U45" s="16">
        <f t="shared" si="4"/>
        <v>175.02</v>
      </c>
      <c r="V45" s="16">
        <f t="shared" si="5"/>
        <v>0</v>
      </c>
      <c r="W45" s="16">
        <f t="shared" si="6"/>
        <v>0</v>
      </c>
      <c r="X45" s="16">
        <f t="shared" si="7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>
        <f t="shared" si="11"/>
        <v>50.845999999999997</v>
      </c>
      <c r="AC45">
        <f t="shared" si="12"/>
        <v>125.59</v>
      </c>
      <c r="AD45">
        <f t="shared" si="13"/>
        <v>300.61</v>
      </c>
      <c r="AE45">
        <f t="shared" si="14"/>
        <v>300.61</v>
      </c>
      <c r="AF45">
        <f t="shared" si="15"/>
        <v>300.61</v>
      </c>
      <c r="AG45">
        <f t="shared" si="33"/>
        <v>576.28903655172428</v>
      </c>
      <c r="AH45">
        <f t="shared" si="34"/>
        <v>768.38538206896578</v>
      </c>
      <c r="AI45">
        <f t="shared" si="35"/>
        <v>960.48172758620717</v>
      </c>
      <c r="AJ45">
        <f t="shared" si="36"/>
        <v>1421.0327159637934</v>
      </c>
      <c r="AK45">
        <f t="shared" si="37"/>
        <v>1894.7102879517245</v>
      </c>
      <c r="AL45">
        <f t="shared" si="38"/>
        <v>2368.3878599396558</v>
      </c>
      <c r="AM45">
        <f t="shared" si="39"/>
        <v>1120.4227159637935</v>
      </c>
      <c r="AN45">
        <f t="shared" si="40"/>
        <v>1120.4227159637935</v>
      </c>
      <c r="AO45">
        <f t="shared" si="41"/>
        <v>1120.4227159637935</v>
      </c>
      <c r="AP45">
        <f t="shared" si="42"/>
        <v>1594.1002879517246</v>
      </c>
      <c r="AQ45">
        <f t="shared" si="43"/>
        <v>1594.1002879517246</v>
      </c>
      <c r="AR45">
        <f t="shared" si="44"/>
        <v>1594.1002879517246</v>
      </c>
      <c r="AS45">
        <f t="shared" si="45"/>
        <v>2067.7778599396556</v>
      </c>
      <c r="AT45">
        <f t="shared" si="46"/>
        <v>2067.7778599396556</v>
      </c>
      <c r="AU45">
        <f t="shared" si="47"/>
        <v>2067.7778599396556</v>
      </c>
      <c r="BF45" t="str">
        <f t="shared" si="31"/>
        <v>Arlington 2021 6 Y 3 7 160 N Endura_Sporecaster 0 0 0 64.0321151724138 4306.15974534483 1120.42271596379 1120.42271596379 1120.42271596379 1594.10028795172 1594.10028795172 1594.10028795172 2067.77785993966 2067.77785993966 2067.77785993966</v>
      </c>
    </row>
    <row r="46" spans="1:58" x14ac:dyDescent="0.35">
      <c r="A46" s="16" t="s">
        <v>21</v>
      </c>
      <c r="B46" s="16">
        <v>2021</v>
      </c>
      <c r="C46" s="16">
        <v>6</v>
      </c>
      <c r="D46" s="16" t="s">
        <v>17</v>
      </c>
      <c r="E46" s="16">
        <v>313</v>
      </c>
      <c r="F46" s="2">
        <v>3</v>
      </c>
      <c r="G46" s="16">
        <v>15</v>
      </c>
      <c r="H46" s="16">
        <v>160</v>
      </c>
      <c r="I46" s="16" t="s">
        <v>17</v>
      </c>
      <c r="J46" s="16" t="s">
        <v>30</v>
      </c>
      <c r="K46" s="16">
        <v>150</v>
      </c>
      <c r="L46" s="16">
        <f t="shared" si="0"/>
        <v>326.08695652173913</v>
      </c>
      <c r="M46" s="16">
        <f t="shared" si="1"/>
        <v>366.10671936758894</v>
      </c>
      <c r="N46" s="16" t="s">
        <v>17</v>
      </c>
      <c r="O46" s="16">
        <v>0.63694267515923575</v>
      </c>
      <c r="P46" s="16">
        <v>1</v>
      </c>
      <c r="Q46" s="16">
        <v>0.21231422505307856</v>
      </c>
      <c r="R46" s="16">
        <v>65.772512413793109</v>
      </c>
      <c r="S46" s="16">
        <f t="shared" si="32"/>
        <v>4423.2014598275864</v>
      </c>
      <c r="T46" s="16">
        <f t="shared" si="3"/>
        <v>70.86</v>
      </c>
      <c r="U46" s="16">
        <f t="shared" si="4"/>
        <v>175.02</v>
      </c>
      <c r="V46" s="16">
        <f t="shared" si="5"/>
        <v>61.956521739130437</v>
      </c>
      <c r="W46" s="16">
        <f t="shared" si="6"/>
        <v>89.673913043478265</v>
      </c>
      <c r="X46" s="16">
        <f t="shared" si="7"/>
        <v>117.39130434782608</v>
      </c>
      <c r="Y46" s="16">
        <f t="shared" si="8"/>
        <v>31.485177865612645</v>
      </c>
      <c r="Z46" s="16">
        <f t="shared" si="9"/>
        <v>45.763339920948617</v>
      </c>
      <c r="AA46" s="16">
        <f t="shared" si="10"/>
        <v>60.041501976284586</v>
      </c>
      <c r="AB46">
        <f t="shared" si="11"/>
        <v>50.845999999999997</v>
      </c>
      <c r="AC46">
        <f t="shared" si="12"/>
        <v>125.59</v>
      </c>
      <c r="AD46">
        <f t="shared" si="13"/>
        <v>332.09517786561264</v>
      </c>
      <c r="AE46">
        <f t="shared" si="14"/>
        <v>346.37333992094864</v>
      </c>
      <c r="AF46">
        <f t="shared" si="15"/>
        <v>360.65150197628464</v>
      </c>
      <c r="AG46">
        <f t="shared" si="33"/>
        <v>591.95261172413802</v>
      </c>
      <c r="AH46">
        <f t="shared" si="34"/>
        <v>789.27014896551736</v>
      </c>
      <c r="AI46">
        <f t="shared" si="35"/>
        <v>986.58768620689659</v>
      </c>
      <c r="AJ46">
        <f t="shared" si="36"/>
        <v>1459.6564817431035</v>
      </c>
      <c r="AK46">
        <f t="shared" si="37"/>
        <v>1946.2086423241381</v>
      </c>
      <c r="AL46">
        <f t="shared" si="38"/>
        <v>2432.7608029051726</v>
      </c>
      <c r="AM46">
        <f t="shared" si="39"/>
        <v>1127.5613038774909</v>
      </c>
      <c r="AN46">
        <f t="shared" si="40"/>
        <v>1113.2831418221549</v>
      </c>
      <c r="AO46">
        <f t="shared" si="41"/>
        <v>1099.0049797668189</v>
      </c>
      <c r="AP46">
        <f t="shared" si="42"/>
        <v>1614.1134644585254</v>
      </c>
      <c r="AQ46">
        <f t="shared" si="43"/>
        <v>1599.8353024031894</v>
      </c>
      <c r="AR46">
        <f t="shared" si="44"/>
        <v>1585.5571403478534</v>
      </c>
      <c r="AS46">
        <f t="shared" si="45"/>
        <v>2100.6656250395599</v>
      </c>
      <c r="AT46">
        <f t="shared" si="46"/>
        <v>2086.3874629842239</v>
      </c>
      <c r="AU46">
        <f t="shared" si="47"/>
        <v>2072.1093009288879</v>
      </c>
      <c r="BF46" t="str">
        <f t="shared" si="31"/>
        <v>Arlington 2021 6 Y 3 15 160 Y Endura_Sporecaster 0.636942675159236 1 0.212314225053079 65.7725124137931 4423.20145982759 1127.56130387749 1113.28314182215 1099.00497976682 1614.11346445853 1599.83530240319 1585.55714034785 2100.66562503956 2086.38746298422 2072.10930092889</v>
      </c>
    </row>
    <row r="47" spans="1:58" x14ac:dyDescent="0.35">
      <c r="A47" s="16" t="s">
        <v>21</v>
      </c>
      <c r="B47" s="16">
        <v>2021</v>
      </c>
      <c r="C47" s="16">
        <v>6</v>
      </c>
      <c r="D47" s="16" t="s">
        <v>17</v>
      </c>
      <c r="E47" s="16">
        <v>314</v>
      </c>
      <c r="F47" s="2">
        <v>3</v>
      </c>
      <c r="G47" s="16">
        <v>16</v>
      </c>
      <c r="H47" s="16">
        <v>160</v>
      </c>
      <c r="I47" s="16" t="s">
        <v>17</v>
      </c>
      <c r="J47" s="16" t="s">
        <v>28</v>
      </c>
      <c r="K47" s="16">
        <v>150</v>
      </c>
      <c r="L47" s="16">
        <f t="shared" si="0"/>
        <v>326.08695652173913</v>
      </c>
      <c r="M47" s="16">
        <f t="shared" si="1"/>
        <v>366.10671936758894</v>
      </c>
      <c r="N47" s="16" t="s">
        <v>14</v>
      </c>
      <c r="O47" s="16">
        <v>0.3546099290780142</v>
      </c>
      <c r="P47" s="16">
        <v>0</v>
      </c>
      <c r="Q47" s="16">
        <v>0</v>
      </c>
      <c r="R47" s="16">
        <v>70.431513103448268</v>
      </c>
      <c r="S47" s="16">
        <f t="shared" si="32"/>
        <v>4736.519256206896</v>
      </c>
      <c r="T47" s="16">
        <f t="shared" si="3"/>
        <v>70.86</v>
      </c>
      <c r="U47" s="16">
        <f t="shared" si="4"/>
        <v>175.02</v>
      </c>
      <c r="V47" s="16">
        <f t="shared" si="5"/>
        <v>61.956521739130437</v>
      </c>
      <c r="W47" s="16">
        <f t="shared" si="6"/>
        <v>89.673913043478265</v>
      </c>
      <c r="X47" s="16">
        <f t="shared" si="7"/>
        <v>117.39130434782608</v>
      </c>
      <c r="Y47" s="16">
        <f t="shared" si="8"/>
        <v>31.485177865612645</v>
      </c>
      <c r="Z47" s="16">
        <f t="shared" si="9"/>
        <v>45.763339920948617</v>
      </c>
      <c r="AA47" s="16">
        <f t="shared" si="10"/>
        <v>60.041501976284586</v>
      </c>
      <c r="AB47">
        <f t="shared" si="11"/>
        <v>17.875</v>
      </c>
      <c r="AC47">
        <f t="shared" si="12"/>
        <v>44.15</v>
      </c>
      <c r="AD47">
        <f t="shared" si="13"/>
        <v>250.65517786561267</v>
      </c>
      <c r="AE47">
        <f t="shared" si="14"/>
        <v>264.93333992094864</v>
      </c>
      <c r="AF47">
        <f t="shared" si="15"/>
        <v>279.21150197628458</v>
      </c>
      <c r="AG47">
        <f t="shared" si="33"/>
        <v>633.88361793103445</v>
      </c>
      <c r="AH47">
        <f t="shared" si="34"/>
        <v>845.17815724137927</v>
      </c>
      <c r="AI47">
        <f t="shared" si="35"/>
        <v>1056.4726965517241</v>
      </c>
      <c r="AJ47">
        <f t="shared" si="36"/>
        <v>1563.0513545482756</v>
      </c>
      <c r="AK47">
        <f t="shared" si="37"/>
        <v>2084.068472731034</v>
      </c>
      <c r="AL47">
        <f t="shared" si="38"/>
        <v>2605.0855909137931</v>
      </c>
      <c r="AM47">
        <f t="shared" si="39"/>
        <v>1312.3961766826631</v>
      </c>
      <c r="AN47">
        <f t="shared" si="40"/>
        <v>1298.1180146273271</v>
      </c>
      <c r="AO47">
        <f t="shared" si="41"/>
        <v>1283.8398525719911</v>
      </c>
      <c r="AP47">
        <f t="shared" si="42"/>
        <v>1833.4132948654214</v>
      </c>
      <c r="AQ47">
        <f t="shared" si="43"/>
        <v>1819.1351328100855</v>
      </c>
      <c r="AR47">
        <f t="shared" si="44"/>
        <v>1804.8569707547495</v>
      </c>
      <c r="AS47">
        <f t="shared" si="45"/>
        <v>2354.4304130481805</v>
      </c>
      <c r="AT47">
        <f t="shared" si="46"/>
        <v>2340.1522509928445</v>
      </c>
      <c r="AU47">
        <f t="shared" si="47"/>
        <v>2325.8740889375085</v>
      </c>
      <c r="BF47" t="str">
        <f t="shared" si="31"/>
        <v>Arlington 2021 6 Y 3 16 160 Y Cobra_V5 0.354609929078014 0 0 70.4315131034483 4736.5192562069 1312.39617668266 1298.11801462733 1283.83985257199 1833.41329486542 1819.13513281009 1804.85697075475 2354.43041304818 2340.15225099284 2325.87408893751</v>
      </c>
    </row>
    <row r="48" spans="1:58" x14ac:dyDescent="0.35">
      <c r="A48" s="16" t="s">
        <v>21</v>
      </c>
      <c r="B48" s="16">
        <v>2021</v>
      </c>
      <c r="C48" s="16">
        <v>6</v>
      </c>
      <c r="D48" s="16" t="s">
        <v>17</v>
      </c>
      <c r="E48" s="16">
        <v>315</v>
      </c>
      <c r="F48" s="2">
        <v>3</v>
      </c>
      <c r="G48" s="16">
        <v>13</v>
      </c>
      <c r="H48" s="16">
        <v>160</v>
      </c>
      <c r="I48" s="16" t="s">
        <v>17</v>
      </c>
      <c r="J48" s="16" t="s">
        <v>27</v>
      </c>
      <c r="K48" s="16">
        <v>150</v>
      </c>
      <c r="L48" s="16">
        <f t="shared" si="0"/>
        <v>326.08695652173913</v>
      </c>
      <c r="M48" s="16">
        <f t="shared" si="1"/>
        <v>366.10671936758894</v>
      </c>
      <c r="N48" s="16" t="s">
        <v>14</v>
      </c>
      <c r="O48" s="16">
        <v>1.5625</v>
      </c>
      <c r="P48" s="16">
        <v>1</v>
      </c>
      <c r="Q48" s="16">
        <v>0.52083333333333326</v>
      </c>
      <c r="R48" s="16">
        <v>69.035757241379315</v>
      </c>
      <c r="S48" s="16">
        <f t="shared" si="32"/>
        <v>4642.6546744827592</v>
      </c>
      <c r="T48" s="16">
        <f t="shared" si="3"/>
        <v>70.86</v>
      </c>
      <c r="U48" s="16">
        <f t="shared" si="4"/>
        <v>175.02</v>
      </c>
      <c r="V48" s="16">
        <f t="shared" si="5"/>
        <v>61.956521739130437</v>
      </c>
      <c r="W48" s="16">
        <f t="shared" si="6"/>
        <v>89.673913043478265</v>
      </c>
      <c r="X48" s="16">
        <f t="shared" si="7"/>
        <v>117.39130434782608</v>
      </c>
      <c r="Y48" s="16">
        <f t="shared" si="8"/>
        <v>31.485177865612645</v>
      </c>
      <c r="Z48" s="16">
        <f t="shared" si="9"/>
        <v>45.763339920948617</v>
      </c>
      <c r="AA48" s="16">
        <f t="shared" si="10"/>
        <v>60.041501976284586</v>
      </c>
      <c r="AB48">
        <f t="shared" si="11"/>
        <v>0</v>
      </c>
      <c r="AC48">
        <f t="shared" si="12"/>
        <v>0</v>
      </c>
      <c r="AD48">
        <f t="shared" si="13"/>
        <v>206.50517786561267</v>
      </c>
      <c r="AE48">
        <f t="shared" si="14"/>
        <v>220.78333992094863</v>
      </c>
      <c r="AF48">
        <f t="shared" si="15"/>
        <v>235.0615019762846</v>
      </c>
      <c r="AG48">
        <f t="shared" si="33"/>
        <v>621.32181517241384</v>
      </c>
      <c r="AH48">
        <f t="shared" si="34"/>
        <v>828.42908689655178</v>
      </c>
      <c r="AI48">
        <f t="shared" si="35"/>
        <v>1035.5363586206897</v>
      </c>
      <c r="AJ48">
        <f t="shared" si="36"/>
        <v>1532.0760425793105</v>
      </c>
      <c r="AK48">
        <f t="shared" si="37"/>
        <v>2042.768056772414</v>
      </c>
      <c r="AL48">
        <f t="shared" si="38"/>
        <v>2553.4600709655178</v>
      </c>
      <c r="AM48">
        <f t="shared" si="39"/>
        <v>1325.5708647136978</v>
      </c>
      <c r="AN48">
        <f t="shared" si="40"/>
        <v>1311.2927026583618</v>
      </c>
      <c r="AO48">
        <f t="shared" si="41"/>
        <v>1297.014540603026</v>
      </c>
      <c r="AP48">
        <f t="shared" si="42"/>
        <v>1836.2628789068012</v>
      </c>
      <c r="AQ48">
        <f t="shared" si="43"/>
        <v>1821.9847168514652</v>
      </c>
      <c r="AR48">
        <f t="shared" si="44"/>
        <v>1807.7065547961292</v>
      </c>
      <c r="AS48">
        <f t="shared" si="45"/>
        <v>2346.9548930999053</v>
      </c>
      <c r="AT48">
        <f t="shared" si="46"/>
        <v>2332.6767310445694</v>
      </c>
      <c r="AU48">
        <f t="shared" si="47"/>
        <v>2318.3985689892334</v>
      </c>
      <c r="BF48" t="str">
        <f t="shared" si="31"/>
        <v>Arlington 2021 6 Y 3 13 160 Y Non-Treated 1.5625 1 0.520833333333333 69.0357572413793 4642.65467448276 1325.5708647137 1311.29270265836 1297.01454060303 1836.2628789068 1821.98471685147 1807.70655479613 2346.95489309991 2332.67673104457 2318.39856898923</v>
      </c>
    </row>
    <row r="49" spans="1:58" x14ac:dyDescent="0.35">
      <c r="A49" s="16" t="s">
        <v>21</v>
      </c>
      <c r="B49" s="16">
        <v>2021</v>
      </c>
      <c r="C49" s="16">
        <v>6</v>
      </c>
      <c r="D49" s="16" t="s">
        <v>17</v>
      </c>
      <c r="E49" s="16">
        <v>316</v>
      </c>
      <c r="F49" s="2">
        <v>3</v>
      </c>
      <c r="G49" s="16">
        <v>11</v>
      </c>
      <c r="H49" s="16">
        <v>100</v>
      </c>
      <c r="I49" s="16" t="s">
        <v>17</v>
      </c>
      <c r="J49" s="16" t="s">
        <v>30</v>
      </c>
      <c r="K49" s="16">
        <v>150</v>
      </c>
      <c r="L49" s="16">
        <f t="shared" si="0"/>
        <v>326.08695652173913</v>
      </c>
      <c r="M49" s="16">
        <f t="shared" si="1"/>
        <v>366.10671936758894</v>
      </c>
      <c r="N49" s="16" t="s">
        <v>17</v>
      </c>
      <c r="O49" s="16">
        <v>1.257861635220126</v>
      </c>
      <c r="P49" s="16">
        <v>1</v>
      </c>
      <c r="Q49" s="16">
        <v>0.41928721174004197</v>
      </c>
      <c r="R49" s="16">
        <v>67.232189655172405</v>
      </c>
      <c r="S49" s="16">
        <f t="shared" ref="S49:S80" si="48">R49*67.25</f>
        <v>4521.3647543103443</v>
      </c>
      <c r="T49" s="16">
        <f t="shared" si="3"/>
        <v>44.29</v>
      </c>
      <c r="U49" s="16">
        <f t="shared" si="4"/>
        <v>109.39</v>
      </c>
      <c r="V49" s="16">
        <f t="shared" si="5"/>
        <v>61.956521739130437</v>
      </c>
      <c r="W49" s="16">
        <f t="shared" si="6"/>
        <v>89.673913043478265</v>
      </c>
      <c r="X49" s="16">
        <f t="shared" si="7"/>
        <v>117.39130434782608</v>
      </c>
      <c r="Y49" s="16">
        <f t="shared" si="8"/>
        <v>31.485177865612645</v>
      </c>
      <c r="Z49" s="16">
        <f t="shared" si="9"/>
        <v>45.763339920948617</v>
      </c>
      <c r="AA49" s="16">
        <f t="shared" si="10"/>
        <v>60.041501976284586</v>
      </c>
      <c r="AB49">
        <f t="shared" si="11"/>
        <v>50.845999999999997</v>
      </c>
      <c r="AC49">
        <f t="shared" si="12"/>
        <v>125.59</v>
      </c>
      <c r="AD49">
        <f t="shared" si="13"/>
        <v>266.46517786561265</v>
      </c>
      <c r="AE49">
        <f t="shared" si="14"/>
        <v>280.74333992094864</v>
      </c>
      <c r="AF49">
        <f t="shared" si="15"/>
        <v>295.02150197628458</v>
      </c>
      <c r="AG49">
        <f t="shared" si="33"/>
        <v>605.08970689655166</v>
      </c>
      <c r="AH49">
        <f t="shared" si="34"/>
        <v>806.78627586206881</v>
      </c>
      <c r="AI49">
        <f t="shared" si="35"/>
        <v>1008.4828448275861</v>
      </c>
      <c r="AJ49">
        <f t="shared" si="36"/>
        <v>1492.0503689224138</v>
      </c>
      <c r="AK49">
        <f t="shared" si="37"/>
        <v>1989.4004918965516</v>
      </c>
      <c r="AL49">
        <f t="shared" si="38"/>
        <v>2486.7506148706898</v>
      </c>
      <c r="AM49">
        <f t="shared" si="39"/>
        <v>1225.5851910568012</v>
      </c>
      <c r="AN49">
        <f t="shared" si="40"/>
        <v>1211.3070290014653</v>
      </c>
      <c r="AO49">
        <f t="shared" si="41"/>
        <v>1197.0288669461293</v>
      </c>
      <c r="AP49">
        <f t="shared" si="42"/>
        <v>1722.935314030939</v>
      </c>
      <c r="AQ49">
        <f t="shared" si="43"/>
        <v>1708.657151975603</v>
      </c>
      <c r="AR49">
        <f t="shared" si="44"/>
        <v>1694.378989920267</v>
      </c>
      <c r="AS49">
        <f t="shared" si="45"/>
        <v>2220.2854370050773</v>
      </c>
      <c r="AT49">
        <f t="shared" si="46"/>
        <v>2206.0072749497413</v>
      </c>
      <c r="AU49">
        <f t="shared" si="47"/>
        <v>2191.7291128944053</v>
      </c>
      <c r="BF49" t="str">
        <f t="shared" si="31"/>
        <v>Arlington 2021 6 Y 3 11 100 Y Endura_Sporecaster 1.25786163522013 1 0.419287211740042 67.2321896551724 4521.36475431034 1225.5851910568 1211.30702900147 1197.02886694613 1722.93531403094 1708.6571519756 1694.37898992027 2220.28543700508 2206.00727494974 2191.72911289441</v>
      </c>
    </row>
    <row r="50" spans="1:58" x14ac:dyDescent="0.35">
      <c r="A50" s="16" t="s">
        <v>21</v>
      </c>
      <c r="B50" s="16">
        <v>2021</v>
      </c>
      <c r="C50" s="16">
        <v>6</v>
      </c>
      <c r="D50" s="16" t="s">
        <v>17</v>
      </c>
      <c r="E50" s="16">
        <v>401</v>
      </c>
      <c r="F50" s="2">
        <v>4</v>
      </c>
      <c r="G50" s="16">
        <v>2</v>
      </c>
      <c r="H50" s="16">
        <v>100</v>
      </c>
      <c r="I50" s="16" t="s">
        <v>16</v>
      </c>
      <c r="J50" s="16" t="s">
        <v>29</v>
      </c>
      <c r="K50" s="16" t="s">
        <v>14</v>
      </c>
      <c r="L50" s="16" t="str">
        <f t="shared" si="0"/>
        <v>.</v>
      </c>
      <c r="M50" s="16" t="str">
        <f t="shared" si="1"/>
        <v>.</v>
      </c>
      <c r="N50" s="16" t="s">
        <v>14</v>
      </c>
      <c r="O50" s="16">
        <v>0</v>
      </c>
      <c r="P50" s="16">
        <v>0</v>
      </c>
      <c r="Q50" s="16">
        <v>0</v>
      </c>
      <c r="R50" s="16">
        <v>64.036204137931037</v>
      </c>
      <c r="S50" s="16">
        <f t="shared" si="48"/>
        <v>4306.4347282758627</v>
      </c>
      <c r="T50" s="16">
        <f t="shared" si="3"/>
        <v>44.29</v>
      </c>
      <c r="U50" s="16">
        <f t="shared" si="4"/>
        <v>109.39</v>
      </c>
      <c r="V50" s="16">
        <f t="shared" si="5"/>
        <v>0</v>
      </c>
      <c r="W50" s="16">
        <f t="shared" si="6"/>
        <v>0</v>
      </c>
      <c r="X50" s="16">
        <f t="shared" si="7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>
        <f t="shared" si="11"/>
        <v>50.845999999999997</v>
      </c>
      <c r="AC50">
        <f t="shared" si="12"/>
        <v>125.59</v>
      </c>
      <c r="AD50">
        <f t="shared" si="13"/>
        <v>234.98000000000002</v>
      </c>
      <c r="AE50">
        <f t="shared" si="14"/>
        <v>234.98000000000002</v>
      </c>
      <c r="AF50">
        <f t="shared" si="15"/>
        <v>234.98000000000002</v>
      </c>
      <c r="AG50">
        <f t="shared" si="33"/>
        <v>576.3258372413793</v>
      </c>
      <c r="AH50">
        <f t="shared" si="34"/>
        <v>768.43444965517244</v>
      </c>
      <c r="AI50">
        <f t="shared" si="35"/>
        <v>960.54306206896558</v>
      </c>
      <c r="AJ50">
        <f t="shared" si="36"/>
        <v>1421.1234603310347</v>
      </c>
      <c r="AK50">
        <f t="shared" si="37"/>
        <v>1894.8312804413795</v>
      </c>
      <c r="AL50">
        <f t="shared" si="38"/>
        <v>2368.5391005517245</v>
      </c>
      <c r="AM50">
        <f t="shared" si="39"/>
        <v>1186.1434603310347</v>
      </c>
      <c r="AN50">
        <f t="shared" si="40"/>
        <v>1186.1434603310347</v>
      </c>
      <c r="AO50">
        <f t="shared" si="41"/>
        <v>1186.1434603310347</v>
      </c>
      <c r="AP50">
        <f t="shared" si="42"/>
        <v>1659.8512804413795</v>
      </c>
      <c r="AQ50">
        <f t="shared" si="43"/>
        <v>1659.8512804413795</v>
      </c>
      <c r="AR50">
        <f t="shared" si="44"/>
        <v>1659.8512804413795</v>
      </c>
      <c r="AS50">
        <f t="shared" si="45"/>
        <v>2133.5591005517244</v>
      </c>
      <c r="AT50">
        <f t="shared" si="46"/>
        <v>2133.5591005517244</v>
      </c>
      <c r="AU50">
        <f t="shared" si="47"/>
        <v>2133.5591005517244</v>
      </c>
      <c r="BF50" t="str">
        <f t="shared" si="31"/>
        <v>Arlington 2021 6 Y 4 2 100 N Endura_R3 0 0 0 64.036204137931 4306.43472827586 1186.14346033103 1186.14346033103 1186.14346033103 1659.85128044138 1659.85128044138 1659.85128044138 2133.55910055172 2133.55910055172 2133.55910055172</v>
      </c>
    </row>
    <row r="51" spans="1:58" x14ac:dyDescent="0.35">
      <c r="A51" s="16" t="s">
        <v>21</v>
      </c>
      <c r="B51" s="16">
        <v>2021</v>
      </c>
      <c r="C51" s="16">
        <v>6</v>
      </c>
      <c r="D51" s="16" t="s">
        <v>17</v>
      </c>
      <c r="E51" s="16">
        <v>402</v>
      </c>
      <c r="F51" s="2">
        <v>4</v>
      </c>
      <c r="G51" s="16">
        <v>8</v>
      </c>
      <c r="H51" s="16">
        <v>160</v>
      </c>
      <c r="I51" s="16" t="s">
        <v>16</v>
      </c>
      <c r="J51" s="16" t="s">
        <v>28</v>
      </c>
      <c r="K51" s="16" t="s">
        <v>14</v>
      </c>
      <c r="L51" s="16" t="str">
        <f t="shared" si="0"/>
        <v>.</v>
      </c>
      <c r="M51" s="16" t="str">
        <f t="shared" si="1"/>
        <v>.</v>
      </c>
      <c r="N51" s="16" t="s">
        <v>14</v>
      </c>
      <c r="O51" s="16">
        <v>0</v>
      </c>
      <c r="P51" s="16">
        <v>0</v>
      </c>
      <c r="Q51" s="16">
        <v>0</v>
      </c>
      <c r="R51" s="16">
        <v>62.358393103448293</v>
      </c>
      <c r="S51" s="16">
        <f t="shared" si="48"/>
        <v>4193.6019362068973</v>
      </c>
      <c r="T51" s="16">
        <f t="shared" si="3"/>
        <v>70.86</v>
      </c>
      <c r="U51" s="16">
        <f t="shared" si="4"/>
        <v>175.02</v>
      </c>
      <c r="V51" s="16">
        <f t="shared" si="5"/>
        <v>0</v>
      </c>
      <c r="W51" s="16">
        <f t="shared" si="6"/>
        <v>0</v>
      </c>
      <c r="X51" s="16">
        <f t="shared" si="7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>
        <f t="shared" si="11"/>
        <v>17.875</v>
      </c>
      <c r="AC51">
        <f t="shared" si="12"/>
        <v>44.15</v>
      </c>
      <c r="AD51">
        <f t="shared" si="13"/>
        <v>219.17000000000002</v>
      </c>
      <c r="AE51">
        <f t="shared" si="14"/>
        <v>219.17000000000002</v>
      </c>
      <c r="AF51">
        <f t="shared" si="15"/>
        <v>219.17000000000002</v>
      </c>
      <c r="AG51">
        <f t="shared" si="33"/>
        <v>561.22553793103464</v>
      </c>
      <c r="AH51">
        <f t="shared" si="34"/>
        <v>748.30071724137952</v>
      </c>
      <c r="AI51">
        <f t="shared" si="35"/>
        <v>935.3758965517244</v>
      </c>
      <c r="AJ51">
        <f t="shared" si="36"/>
        <v>1383.8886389482761</v>
      </c>
      <c r="AK51">
        <f t="shared" si="37"/>
        <v>1845.1848519310349</v>
      </c>
      <c r="AL51">
        <f t="shared" si="38"/>
        <v>2306.4810649137939</v>
      </c>
      <c r="AM51">
        <f t="shared" si="39"/>
        <v>1164.7186389482761</v>
      </c>
      <c r="AN51">
        <f t="shared" si="40"/>
        <v>1164.7186389482761</v>
      </c>
      <c r="AO51">
        <f t="shared" si="41"/>
        <v>1164.7186389482761</v>
      </c>
      <c r="AP51">
        <f t="shared" si="42"/>
        <v>1626.0148519310349</v>
      </c>
      <c r="AQ51">
        <f t="shared" si="43"/>
        <v>1626.0148519310349</v>
      </c>
      <c r="AR51">
        <f t="shared" si="44"/>
        <v>1626.0148519310349</v>
      </c>
      <c r="AS51">
        <f t="shared" si="45"/>
        <v>2087.3110649137939</v>
      </c>
      <c r="AT51">
        <f t="shared" si="46"/>
        <v>2087.3110649137939</v>
      </c>
      <c r="AU51">
        <f t="shared" si="47"/>
        <v>2087.3110649137939</v>
      </c>
      <c r="BF51" t="str">
        <f t="shared" si="31"/>
        <v>Arlington 2021 6 Y 4 8 160 N Cobra_V5 0 0 0 62.3583931034483 4193.6019362069 1164.71863894828 1164.71863894828 1164.71863894828 1626.01485193103 1626.01485193103 1626.01485193103 2087.31106491379 2087.31106491379 2087.31106491379</v>
      </c>
    </row>
    <row r="52" spans="1:58" x14ac:dyDescent="0.35">
      <c r="A52" s="16" t="s">
        <v>21</v>
      </c>
      <c r="B52" s="16">
        <v>2021</v>
      </c>
      <c r="C52" s="16">
        <v>6</v>
      </c>
      <c r="D52" s="16" t="s">
        <v>17</v>
      </c>
      <c r="E52" s="16">
        <v>403</v>
      </c>
      <c r="F52" s="2">
        <v>4</v>
      </c>
      <c r="G52" s="16">
        <v>6</v>
      </c>
      <c r="H52" s="16">
        <v>160</v>
      </c>
      <c r="I52" s="16" t="s">
        <v>16</v>
      </c>
      <c r="J52" s="16" t="s">
        <v>29</v>
      </c>
      <c r="K52" s="16" t="s">
        <v>14</v>
      </c>
      <c r="L52" s="16" t="str">
        <f t="shared" si="0"/>
        <v>.</v>
      </c>
      <c r="M52" s="16" t="str">
        <f t="shared" si="1"/>
        <v>.</v>
      </c>
      <c r="N52" s="16" t="s">
        <v>14</v>
      </c>
      <c r="O52" s="16">
        <v>0.3058103975535168</v>
      </c>
      <c r="P52" s="16">
        <v>0</v>
      </c>
      <c r="Q52" s="16">
        <v>0</v>
      </c>
      <c r="R52" s="16">
        <v>70.956235862068979</v>
      </c>
      <c r="S52" s="16">
        <f t="shared" si="48"/>
        <v>4771.8068617241388</v>
      </c>
      <c r="T52" s="16">
        <f t="shared" si="3"/>
        <v>70.86</v>
      </c>
      <c r="U52" s="16">
        <f t="shared" si="4"/>
        <v>175.02</v>
      </c>
      <c r="V52" s="16">
        <f t="shared" si="5"/>
        <v>0</v>
      </c>
      <c r="W52" s="16">
        <f t="shared" si="6"/>
        <v>0</v>
      </c>
      <c r="X52" s="16">
        <f t="shared" si="7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>
        <f t="shared" si="11"/>
        <v>50.845999999999997</v>
      </c>
      <c r="AC52">
        <f t="shared" si="12"/>
        <v>125.59</v>
      </c>
      <c r="AD52">
        <f t="shared" si="13"/>
        <v>300.61</v>
      </c>
      <c r="AE52">
        <f t="shared" si="14"/>
        <v>300.61</v>
      </c>
      <c r="AF52">
        <f t="shared" si="15"/>
        <v>300.61</v>
      </c>
      <c r="AG52">
        <f t="shared" si="33"/>
        <v>638.60612275862081</v>
      </c>
      <c r="AH52">
        <f t="shared" si="34"/>
        <v>851.47483034482775</v>
      </c>
      <c r="AI52">
        <f t="shared" si="35"/>
        <v>1064.3435379310347</v>
      </c>
      <c r="AJ52">
        <f t="shared" si="36"/>
        <v>1574.6962643689658</v>
      </c>
      <c r="AK52">
        <f t="shared" si="37"/>
        <v>2099.5950191586212</v>
      </c>
      <c r="AL52">
        <f t="shared" si="38"/>
        <v>2624.4937739482766</v>
      </c>
      <c r="AM52">
        <f t="shared" si="39"/>
        <v>1274.0862643689657</v>
      </c>
      <c r="AN52">
        <f t="shared" si="40"/>
        <v>1274.0862643689657</v>
      </c>
      <c r="AO52">
        <f t="shared" si="41"/>
        <v>1274.0862643689657</v>
      </c>
      <c r="AP52">
        <f t="shared" si="42"/>
        <v>1798.9850191586211</v>
      </c>
      <c r="AQ52">
        <f t="shared" si="43"/>
        <v>1798.9850191586211</v>
      </c>
      <c r="AR52">
        <f t="shared" si="44"/>
        <v>1798.9850191586211</v>
      </c>
      <c r="AS52">
        <f t="shared" si="45"/>
        <v>2323.8837739482765</v>
      </c>
      <c r="AT52">
        <f t="shared" si="46"/>
        <v>2323.8837739482765</v>
      </c>
      <c r="AU52">
        <f t="shared" si="47"/>
        <v>2323.8837739482765</v>
      </c>
      <c r="BF52" t="str">
        <f t="shared" si="31"/>
        <v>Arlington 2021 6 Y 4 6 160 N Endura_R3 0.305810397553517 0 0 70.956235862069 4771.80686172414 1274.08626436897 1274.08626436897 1274.08626436897 1798.98501915862 1798.98501915862 1798.98501915862 2323.88377394828 2323.88377394828 2323.88377394828</v>
      </c>
    </row>
    <row r="53" spans="1:58" x14ac:dyDescent="0.35">
      <c r="A53" s="16" t="s">
        <v>21</v>
      </c>
      <c r="B53" s="16">
        <v>2021</v>
      </c>
      <c r="C53" s="16">
        <v>6</v>
      </c>
      <c r="D53" s="16" t="s">
        <v>17</v>
      </c>
      <c r="E53" s="16">
        <v>404</v>
      </c>
      <c r="F53" s="2">
        <v>4</v>
      </c>
      <c r="G53" s="16">
        <v>3</v>
      </c>
      <c r="H53" s="16">
        <v>100</v>
      </c>
      <c r="I53" s="16" t="s">
        <v>16</v>
      </c>
      <c r="J53" s="16" t="s">
        <v>30</v>
      </c>
      <c r="K53" s="16" t="s">
        <v>14</v>
      </c>
      <c r="L53" s="16" t="str">
        <f t="shared" si="0"/>
        <v>.</v>
      </c>
      <c r="M53" s="16" t="str">
        <f t="shared" si="1"/>
        <v>.</v>
      </c>
      <c r="N53" s="16" t="s">
        <v>17</v>
      </c>
      <c r="O53" s="16">
        <v>0</v>
      </c>
      <c r="P53" s="16">
        <v>0</v>
      </c>
      <c r="Q53" s="16">
        <v>0</v>
      </c>
      <c r="R53" s="16">
        <v>65.346759310344822</v>
      </c>
      <c r="S53" s="16">
        <f t="shared" si="48"/>
        <v>4394.5695636206892</v>
      </c>
      <c r="T53" s="16">
        <f t="shared" si="3"/>
        <v>44.29</v>
      </c>
      <c r="U53" s="16">
        <f t="shared" si="4"/>
        <v>109.39</v>
      </c>
      <c r="V53" s="16">
        <f t="shared" si="5"/>
        <v>0</v>
      </c>
      <c r="W53" s="16">
        <f t="shared" si="6"/>
        <v>0</v>
      </c>
      <c r="X53" s="16">
        <f t="shared" si="7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>
        <f t="shared" si="11"/>
        <v>50.845999999999997</v>
      </c>
      <c r="AC53">
        <f t="shared" si="12"/>
        <v>125.59</v>
      </c>
      <c r="AD53">
        <f t="shared" si="13"/>
        <v>234.98000000000002</v>
      </c>
      <c r="AE53">
        <f t="shared" si="14"/>
        <v>234.98000000000002</v>
      </c>
      <c r="AF53">
        <f t="shared" si="15"/>
        <v>234.98000000000002</v>
      </c>
      <c r="AG53">
        <f t="shared" si="33"/>
        <v>588.12083379310343</v>
      </c>
      <c r="AH53">
        <f t="shared" si="34"/>
        <v>784.16111172413787</v>
      </c>
      <c r="AI53">
        <f t="shared" si="35"/>
        <v>980.20138965517231</v>
      </c>
      <c r="AJ53">
        <f t="shared" si="36"/>
        <v>1450.2079559948274</v>
      </c>
      <c r="AK53">
        <f t="shared" si="37"/>
        <v>1933.6106079931033</v>
      </c>
      <c r="AL53">
        <f t="shared" si="38"/>
        <v>2417.0132599913791</v>
      </c>
      <c r="AM53">
        <f t="shared" si="39"/>
        <v>1215.2279559948274</v>
      </c>
      <c r="AN53">
        <f t="shared" si="40"/>
        <v>1215.2279559948274</v>
      </c>
      <c r="AO53">
        <f t="shared" si="41"/>
        <v>1215.2279559948274</v>
      </c>
      <c r="AP53">
        <f t="shared" si="42"/>
        <v>1698.6306079931032</v>
      </c>
      <c r="AQ53">
        <f t="shared" si="43"/>
        <v>1698.6306079931032</v>
      </c>
      <c r="AR53">
        <f t="shared" si="44"/>
        <v>1698.6306079931032</v>
      </c>
      <c r="AS53">
        <f t="shared" si="45"/>
        <v>2182.0332599913791</v>
      </c>
      <c r="AT53">
        <f t="shared" si="46"/>
        <v>2182.0332599913791</v>
      </c>
      <c r="AU53">
        <f t="shared" si="47"/>
        <v>2182.0332599913791</v>
      </c>
      <c r="BF53" t="str">
        <f t="shared" si="31"/>
        <v>Arlington 2021 6 Y 4 3 100 N Endura_Sporecaster 0 0 0 65.3467593103448 4394.56956362069 1215.22795599483 1215.22795599483 1215.22795599483 1698.6306079931 1698.6306079931 1698.6306079931 2182.03325999138 2182.03325999138 2182.03325999138</v>
      </c>
    </row>
    <row r="54" spans="1:58" x14ac:dyDescent="0.35">
      <c r="A54" s="16" t="s">
        <v>21</v>
      </c>
      <c r="B54" s="16">
        <v>2021</v>
      </c>
      <c r="C54" s="16">
        <v>6</v>
      </c>
      <c r="D54" s="16" t="s">
        <v>17</v>
      </c>
      <c r="E54" s="16">
        <v>405</v>
      </c>
      <c r="F54" s="2">
        <v>4</v>
      </c>
      <c r="G54" s="16">
        <v>16</v>
      </c>
      <c r="H54" s="16">
        <v>160</v>
      </c>
      <c r="I54" s="16" t="s">
        <v>17</v>
      </c>
      <c r="J54" s="16" t="s">
        <v>28</v>
      </c>
      <c r="K54" s="16">
        <v>150</v>
      </c>
      <c r="L54" s="16">
        <f t="shared" si="0"/>
        <v>326.08695652173913</v>
      </c>
      <c r="M54" s="16">
        <f t="shared" si="1"/>
        <v>366.10671936758894</v>
      </c>
      <c r="N54" s="16" t="s">
        <v>14</v>
      </c>
      <c r="O54" s="16">
        <v>0.29673590504451042</v>
      </c>
      <c r="P54" s="16">
        <v>0</v>
      </c>
      <c r="Q54" s="16">
        <v>0</v>
      </c>
      <c r="R54" s="16">
        <v>70.866362068965529</v>
      </c>
      <c r="S54" s="16">
        <f t="shared" si="48"/>
        <v>4765.7628491379319</v>
      </c>
      <c r="T54" s="16">
        <f t="shared" si="3"/>
        <v>70.86</v>
      </c>
      <c r="U54" s="16">
        <f t="shared" si="4"/>
        <v>175.02</v>
      </c>
      <c r="V54" s="16">
        <f t="shared" si="5"/>
        <v>61.956521739130437</v>
      </c>
      <c r="W54" s="16">
        <f t="shared" si="6"/>
        <v>89.673913043478265</v>
      </c>
      <c r="X54" s="16">
        <f t="shared" si="7"/>
        <v>117.39130434782608</v>
      </c>
      <c r="Y54" s="16">
        <f t="shared" si="8"/>
        <v>31.485177865612645</v>
      </c>
      <c r="Z54" s="16">
        <f t="shared" si="9"/>
        <v>45.763339920948617</v>
      </c>
      <c r="AA54" s="16">
        <f t="shared" si="10"/>
        <v>60.041501976284586</v>
      </c>
      <c r="AB54">
        <f t="shared" si="11"/>
        <v>17.875</v>
      </c>
      <c r="AC54">
        <f t="shared" si="12"/>
        <v>44.15</v>
      </c>
      <c r="AD54">
        <f t="shared" si="13"/>
        <v>250.65517786561267</v>
      </c>
      <c r="AE54">
        <f t="shared" si="14"/>
        <v>264.93333992094864</v>
      </c>
      <c r="AF54">
        <f t="shared" si="15"/>
        <v>279.21150197628458</v>
      </c>
      <c r="AG54">
        <f t="shared" si="33"/>
        <v>637.79725862068972</v>
      </c>
      <c r="AH54">
        <f t="shared" si="34"/>
        <v>850.39634482758629</v>
      </c>
      <c r="AI54">
        <f t="shared" si="35"/>
        <v>1062.9954310344829</v>
      </c>
      <c r="AJ54">
        <f t="shared" si="36"/>
        <v>1572.7017402155177</v>
      </c>
      <c r="AK54">
        <f t="shared" si="37"/>
        <v>2096.9356536206901</v>
      </c>
      <c r="AL54">
        <f t="shared" si="38"/>
        <v>2621.1695670258628</v>
      </c>
      <c r="AM54">
        <f t="shared" si="39"/>
        <v>1322.0465623499051</v>
      </c>
      <c r="AN54">
        <f t="shared" si="40"/>
        <v>1307.7684002945691</v>
      </c>
      <c r="AO54">
        <f t="shared" si="41"/>
        <v>1293.4902382392331</v>
      </c>
      <c r="AP54">
        <f t="shared" si="42"/>
        <v>1846.2804757550775</v>
      </c>
      <c r="AQ54">
        <f t="shared" si="43"/>
        <v>1832.0023136997415</v>
      </c>
      <c r="AR54">
        <f t="shared" si="44"/>
        <v>1817.7241516444055</v>
      </c>
      <c r="AS54">
        <f t="shared" si="45"/>
        <v>2370.5143891602502</v>
      </c>
      <c r="AT54">
        <f t="shared" si="46"/>
        <v>2356.2362271049142</v>
      </c>
      <c r="AU54">
        <f t="shared" si="47"/>
        <v>2341.9580650495782</v>
      </c>
      <c r="BF54" t="str">
        <f t="shared" si="31"/>
        <v>Arlington 2021 6 Y 4 16 160 Y Cobra_V5 0.29673590504451 0 0 70.8663620689655 4765.76284913793 1322.04656234991 1307.76840029457 1293.49023823923 1846.28047575508 1832.00231369974 1817.72415164441 2370.51438916025 2356.23622710491 2341.95806504958</v>
      </c>
    </row>
    <row r="55" spans="1:58" x14ac:dyDescent="0.35">
      <c r="A55" s="16" t="s">
        <v>21</v>
      </c>
      <c r="B55" s="16">
        <v>2021</v>
      </c>
      <c r="C55" s="16">
        <v>6</v>
      </c>
      <c r="D55" s="16" t="s">
        <v>17</v>
      </c>
      <c r="E55" s="16">
        <v>406</v>
      </c>
      <c r="F55" s="2">
        <v>4</v>
      </c>
      <c r="G55" s="16">
        <v>9</v>
      </c>
      <c r="H55" s="16">
        <v>100</v>
      </c>
      <c r="I55" s="16" t="s">
        <v>17</v>
      </c>
      <c r="J55" s="16" t="s">
        <v>27</v>
      </c>
      <c r="K55" s="16">
        <v>150</v>
      </c>
      <c r="L55" s="16">
        <f t="shared" si="0"/>
        <v>326.08695652173913</v>
      </c>
      <c r="M55" s="16">
        <f t="shared" si="1"/>
        <v>366.10671936758894</v>
      </c>
      <c r="N55" s="16" t="s">
        <v>14</v>
      </c>
      <c r="O55" s="16">
        <v>0</v>
      </c>
      <c r="P55" s="16">
        <v>0</v>
      </c>
      <c r="Q55" s="16">
        <v>0</v>
      </c>
      <c r="R55" s="16">
        <v>65.711011034482752</v>
      </c>
      <c r="S55" s="16">
        <f t="shared" si="48"/>
        <v>4419.0654920689649</v>
      </c>
      <c r="T55" s="16">
        <f t="shared" si="3"/>
        <v>44.29</v>
      </c>
      <c r="U55" s="16">
        <f t="shared" si="4"/>
        <v>109.39</v>
      </c>
      <c r="V55" s="16">
        <f t="shared" si="5"/>
        <v>61.956521739130437</v>
      </c>
      <c r="W55" s="16">
        <f t="shared" si="6"/>
        <v>89.673913043478265</v>
      </c>
      <c r="X55" s="16">
        <f t="shared" si="7"/>
        <v>117.39130434782608</v>
      </c>
      <c r="Y55" s="16">
        <f t="shared" si="8"/>
        <v>31.485177865612645</v>
      </c>
      <c r="Z55" s="16">
        <f t="shared" si="9"/>
        <v>45.763339920948617</v>
      </c>
      <c r="AA55" s="16">
        <f t="shared" si="10"/>
        <v>60.041501976284586</v>
      </c>
      <c r="AB55">
        <f t="shared" si="11"/>
        <v>0</v>
      </c>
      <c r="AC55">
        <f t="shared" si="12"/>
        <v>0</v>
      </c>
      <c r="AD55">
        <f t="shared" si="13"/>
        <v>140.87517786561264</v>
      </c>
      <c r="AE55">
        <f t="shared" si="14"/>
        <v>155.15333992094861</v>
      </c>
      <c r="AF55">
        <f t="shared" si="15"/>
        <v>169.43150197628458</v>
      </c>
      <c r="AG55">
        <f t="shared" si="33"/>
        <v>591.39909931034481</v>
      </c>
      <c r="AH55">
        <f t="shared" si="34"/>
        <v>788.53213241379308</v>
      </c>
      <c r="AI55">
        <f t="shared" si="35"/>
        <v>985.66516551724123</v>
      </c>
      <c r="AJ55">
        <f t="shared" si="36"/>
        <v>1458.2916123827586</v>
      </c>
      <c r="AK55">
        <f t="shared" si="37"/>
        <v>1944.3888165103447</v>
      </c>
      <c r="AL55">
        <f t="shared" si="38"/>
        <v>2430.4860206379308</v>
      </c>
      <c r="AM55">
        <f t="shared" si="39"/>
        <v>1317.4164345171459</v>
      </c>
      <c r="AN55">
        <f t="shared" si="40"/>
        <v>1303.1382724618099</v>
      </c>
      <c r="AO55">
        <f t="shared" si="41"/>
        <v>1288.860110406474</v>
      </c>
      <c r="AP55">
        <f t="shared" si="42"/>
        <v>1803.5136386447321</v>
      </c>
      <c r="AQ55">
        <f t="shared" si="43"/>
        <v>1789.2354765893961</v>
      </c>
      <c r="AR55">
        <f t="shared" si="44"/>
        <v>1774.9573145340601</v>
      </c>
      <c r="AS55">
        <f t="shared" si="45"/>
        <v>2289.6108427723179</v>
      </c>
      <c r="AT55">
        <f t="shared" si="46"/>
        <v>2275.3326807169824</v>
      </c>
      <c r="AU55">
        <f t="shared" si="47"/>
        <v>2261.0545186616464</v>
      </c>
      <c r="BF55" t="str">
        <f t="shared" si="31"/>
        <v>Arlington 2021 6 Y 4 9 100 Y Non-Treated 0 0 0 65.7110110344828 4419.06549206896 1317.41643451715 1303.13827246181 1288.86011040647 1803.51363864473 1789.2354765894 1774.95731453406 2289.61084277232 2275.33268071698 2261.05451866165</v>
      </c>
    </row>
    <row r="56" spans="1:58" x14ac:dyDescent="0.35">
      <c r="A56" s="16" t="s">
        <v>21</v>
      </c>
      <c r="B56" s="16">
        <v>2021</v>
      </c>
      <c r="C56" s="16">
        <v>6</v>
      </c>
      <c r="D56" s="16" t="s">
        <v>17</v>
      </c>
      <c r="E56" s="16">
        <v>407</v>
      </c>
      <c r="F56" s="2">
        <v>4</v>
      </c>
      <c r="G56" s="16">
        <v>13</v>
      </c>
      <c r="H56" s="16">
        <v>160</v>
      </c>
      <c r="I56" s="16" t="s">
        <v>17</v>
      </c>
      <c r="J56" s="16" t="s">
        <v>27</v>
      </c>
      <c r="K56" s="16">
        <v>150</v>
      </c>
      <c r="L56" s="16">
        <f t="shared" si="0"/>
        <v>326.08695652173913</v>
      </c>
      <c r="M56" s="16">
        <f t="shared" si="1"/>
        <v>366.10671936758894</v>
      </c>
      <c r="N56" s="16" t="s">
        <v>14</v>
      </c>
      <c r="O56" s="16">
        <v>1.1029411764705883</v>
      </c>
      <c r="P56" s="16">
        <v>3</v>
      </c>
      <c r="Q56" s="16">
        <v>1.1029411764705883</v>
      </c>
      <c r="R56" s="16">
        <v>70.2042</v>
      </c>
      <c r="S56" s="16">
        <f t="shared" si="48"/>
        <v>4721.2324500000004</v>
      </c>
      <c r="T56" s="16">
        <f t="shared" si="3"/>
        <v>70.86</v>
      </c>
      <c r="U56" s="16">
        <f t="shared" si="4"/>
        <v>175.02</v>
      </c>
      <c r="V56" s="16">
        <f t="shared" si="5"/>
        <v>61.956521739130437</v>
      </c>
      <c r="W56" s="16">
        <f t="shared" si="6"/>
        <v>89.673913043478265</v>
      </c>
      <c r="X56" s="16">
        <f t="shared" si="7"/>
        <v>117.39130434782608</v>
      </c>
      <c r="Y56" s="16">
        <f t="shared" si="8"/>
        <v>31.485177865612645</v>
      </c>
      <c r="Z56" s="16">
        <f t="shared" si="9"/>
        <v>45.763339920948617</v>
      </c>
      <c r="AA56" s="16">
        <f t="shared" si="10"/>
        <v>60.041501976284586</v>
      </c>
      <c r="AB56">
        <f t="shared" si="11"/>
        <v>0</v>
      </c>
      <c r="AC56">
        <f t="shared" si="12"/>
        <v>0</v>
      </c>
      <c r="AD56">
        <f t="shared" si="13"/>
        <v>206.50517786561267</v>
      </c>
      <c r="AE56">
        <f t="shared" si="14"/>
        <v>220.78333992094863</v>
      </c>
      <c r="AF56">
        <f t="shared" si="15"/>
        <v>235.0615019762846</v>
      </c>
      <c r="AG56">
        <f t="shared" si="33"/>
        <v>631.83780000000002</v>
      </c>
      <c r="AH56">
        <f t="shared" si="34"/>
        <v>842.45039999999995</v>
      </c>
      <c r="AI56">
        <f t="shared" si="35"/>
        <v>1053.0630000000001</v>
      </c>
      <c r="AJ56">
        <f t="shared" si="36"/>
        <v>1558.0067085000003</v>
      </c>
      <c r="AK56">
        <f t="shared" si="37"/>
        <v>2077.3422780000001</v>
      </c>
      <c r="AL56">
        <f t="shared" si="38"/>
        <v>2596.6778475000006</v>
      </c>
      <c r="AM56">
        <f t="shared" si="39"/>
        <v>1351.5015306343876</v>
      </c>
      <c r="AN56">
        <f t="shared" si="40"/>
        <v>1337.2233685790516</v>
      </c>
      <c r="AO56">
        <f t="shared" si="41"/>
        <v>1322.9452065237156</v>
      </c>
      <c r="AP56">
        <f t="shared" si="42"/>
        <v>1870.8371001343874</v>
      </c>
      <c r="AQ56">
        <f t="shared" si="43"/>
        <v>1856.5589380790514</v>
      </c>
      <c r="AR56">
        <f t="shared" si="44"/>
        <v>1842.2807760237156</v>
      </c>
      <c r="AS56">
        <f t="shared" si="45"/>
        <v>2390.1726696343881</v>
      </c>
      <c r="AT56">
        <f t="shared" si="46"/>
        <v>2375.8945075790521</v>
      </c>
      <c r="AU56">
        <f t="shared" si="47"/>
        <v>2361.6163455237161</v>
      </c>
      <c r="BF56" t="str">
        <f t="shared" si="31"/>
        <v>Arlington 2021 6 Y 4 13 160 Y Non-Treated 1.10294117647059 3 1.10294117647059 70.2042 4721.23245 1351.50153063439 1337.22336857905 1322.94520652372 1870.83710013439 1856.55893807905 1842.28077602372 2390.17266963439 2375.89450757905 2361.61634552372</v>
      </c>
    </row>
    <row r="57" spans="1:58" x14ac:dyDescent="0.35">
      <c r="A57" s="16" t="s">
        <v>21</v>
      </c>
      <c r="B57" s="16">
        <v>2021</v>
      </c>
      <c r="C57" s="16">
        <v>6</v>
      </c>
      <c r="D57" s="16" t="s">
        <v>17</v>
      </c>
      <c r="E57" s="16">
        <v>408</v>
      </c>
      <c r="F57" s="2">
        <v>4</v>
      </c>
      <c r="G57" s="16">
        <v>10</v>
      </c>
      <c r="H57" s="16">
        <v>100</v>
      </c>
      <c r="I57" s="16" t="s">
        <v>17</v>
      </c>
      <c r="J57" s="16" t="s">
        <v>29</v>
      </c>
      <c r="K57" s="16">
        <v>150</v>
      </c>
      <c r="L57" s="16">
        <f t="shared" si="0"/>
        <v>326.08695652173913</v>
      </c>
      <c r="M57" s="16">
        <f t="shared" si="1"/>
        <v>366.10671936758894</v>
      </c>
      <c r="N57" s="16" t="s">
        <v>14</v>
      </c>
      <c r="O57" s="16">
        <v>0.46082949308755761</v>
      </c>
      <c r="P57" s="16">
        <v>0</v>
      </c>
      <c r="Q57" s="16">
        <v>0</v>
      </c>
      <c r="R57" s="16">
        <v>64.033200000000008</v>
      </c>
      <c r="S57" s="16">
        <f t="shared" si="48"/>
        <v>4306.2327000000005</v>
      </c>
      <c r="T57" s="16">
        <f t="shared" si="3"/>
        <v>44.29</v>
      </c>
      <c r="U57" s="16">
        <f t="shared" si="4"/>
        <v>109.39</v>
      </c>
      <c r="V57" s="16">
        <f t="shared" si="5"/>
        <v>61.956521739130437</v>
      </c>
      <c r="W57" s="16">
        <f t="shared" si="6"/>
        <v>89.673913043478265</v>
      </c>
      <c r="X57" s="16">
        <f t="shared" si="7"/>
        <v>117.39130434782608</v>
      </c>
      <c r="Y57" s="16">
        <f t="shared" si="8"/>
        <v>31.485177865612645</v>
      </c>
      <c r="Z57" s="16">
        <f t="shared" si="9"/>
        <v>45.763339920948617</v>
      </c>
      <c r="AA57" s="16">
        <f t="shared" si="10"/>
        <v>60.041501976284586</v>
      </c>
      <c r="AB57">
        <f t="shared" si="11"/>
        <v>50.845999999999997</v>
      </c>
      <c r="AC57">
        <f t="shared" si="12"/>
        <v>125.59</v>
      </c>
      <c r="AD57">
        <f t="shared" si="13"/>
        <v>266.46517786561265</v>
      </c>
      <c r="AE57">
        <f t="shared" si="14"/>
        <v>280.74333992094864</v>
      </c>
      <c r="AF57">
        <f t="shared" si="15"/>
        <v>295.02150197628458</v>
      </c>
      <c r="AG57">
        <f t="shared" si="33"/>
        <v>576.29880000000003</v>
      </c>
      <c r="AH57">
        <f t="shared" si="34"/>
        <v>768.39840000000004</v>
      </c>
      <c r="AI57">
        <f t="shared" si="35"/>
        <v>960.49800000000016</v>
      </c>
      <c r="AJ57">
        <f t="shared" si="36"/>
        <v>1421.0567910000002</v>
      </c>
      <c r="AK57">
        <f t="shared" si="37"/>
        <v>1894.7423880000001</v>
      </c>
      <c r="AL57">
        <f t="shared" si="38"/>
        <v>2368.4279850000003</v>
      </c>
      <c r="AM57">
        <f t="shared" si="39"/>
        <v>1154.5916131343874</v>
      </c>
      <c r="AN57">
        <f t="shared" si="40"/>
        <v>1140.3134510790514</v>
      </c>
      <c r="AO57">
        <f t="shared" si="41"/>
        <v>1126.0352890237157</v>
      </c>
      <c r="AP57">
        <f t="shared" si="42"/>
        <v>1628.2772101343876</v>
      </c>
      <c r="AQ57">
        <f t="shared" si="43"/>
        <v>1613.9990480790516</v>
      </c>
      <c r="AR57">
        <f t="shared" si="44"/>
        <v>1599.7208860237156</v>
      </c>
      <c r="AS57">
        <f t="shared" si="45"/>
        <v>2101.9628071343877</v>
      </c>
      <c r="AT57">
        <f t="shared" si="46"/>
        <v>2087.6846450790517</v>
      </c>
      <c r="AU57">
        <f t="shared" si="47"/>
        <v>2073.4064830237157</v>
      </c>
      <c r="BF57" t="str">
        <f t="shared" si="31"/>
        <v>Arlington 2021 6 Y 4 10 100 Y Endura_R3 0.460829493087558 0 0 64.0332 4306.2327 1154.59161313439 1140.31345107905 1126.03528902372 1628.27721013439 1613.99904807905 1599.72088602372 2101.96280713439 2087.68464507905 2073.40648302372</v>
      </c>
    </row>
    <row r="58" spans="1:58" x14ac:dyDescent="0.35">
      <c r="A58" s="16" t="s">
        <v>21</v>
      </c>
      <c r="B58" s="16">
        <v>2021</v>
      </c>
      <c r="C58" s="16">
        <v>6</v>
      </c>
      <c r="D58" s="16" t="s">
        <v>17</v>
      </c>
      <c r="E58" s="16">
        <v>409</v>
      </c>
      <c r="F58" s="2">
        <v>4</v>
      </c>
      <c r="G58" s="16">
        <v>1</v>
      </c>
      <c r="H58" s="16">
        <v>100</v>
      </c>
      <c r="I58" s="16" t="s">
        <v>16</v>
      </c>
      <c r="J58" s="16" t="s">
        <v>27</v>
      </c>
      <c r="K58" s="16" t="s">
        <v>14</v>
      </c>
      <c r="L58" s="16" t="str">
        <f t="shared" si="0"/>
        <v>.</v>
      </c>
      <c r="M58" s="16" t="str">
        <f t="shared" si="1"/>
        <v>.</v>
      </c>
      <c r="N58" s="16" t="s">
        <v>14</v>
      </c>
      <c r="O58" s="16">
        <v>0</v>
      </c>
      <c r="P58" s="16">
        <v>0</v>
      </c>
      <c r="Q58" s="16">
        <v>0</v>
      </c>
      <c r="R58" s="16">
        <v>52.899197241379305</v>
      </c>
      <c r="S58" s="16">
        <f t="shared" si="48"/>
        <v>3557.4710144827582</v>
      </c>
      <c r="T58" s="16">
        <f t="shared" si="3"/>
        <v>44.29</v>
      </c>
      <c r="U58" s="16">
        <f t="shared" si="4"/>
        <v>109.39</v>
      </c>
      <c r="V58" s="16">
        <f t="shared" si="5"/>
        <v>0</v>
      </c>
      <c r="W58" s="16">
        <f t="shared" si="6"/>
        <v>0</v>
      </c>
      <c r="X58" s="16">
        <f t="shared" si="7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>
        <f t="shared" si="11"/>
        <v>0</v>
      </c>
      <c r="AC58">
        <f t="shared" si="12"/>
        <v>0</v>
      </c>
      <c r="AD58">
        <f t="shared" si="13"/>
        <v>109.39</v>
      </c>
      <c r="AE58">
        <f t="shared" si="14"/>
        <v>109.39</v>
      </c>
      <c r="AF58">
        <f t="shared" si="15"/>
        <v>109.39</v>
      </c>
      <c r="AG58">
        <f t="shared" si="33"/>
        <v>476.09277517241372</v>
      </c>
      <c r="AH58">
        <f t="shared" si="34"/>
        <v>634.79036689655163</v>
      </c>
      <c r="AI58">
        <f t="shared" si="35"/>
        <v>793.4879586206896</v>
      </c>
      <c r="AJ58">
        <f t="shared" si="36"/>
        <v>1173.9654347793103</v>
      </c>
      <c r="AK58">
        <f t="shared" si="37"/>
        <v>1565.2872463724136</v>
      </c>
      <c r="AL58">
        <f t="shared" si="38"/>
        <v>1956.6090579655172</v>
      </c>
      <c r="AM58">
        <f t="shared" si="39"/>
        <v>1064.5754347793102</v>
      </c>
      <c r="AN58">
        <f t="shared" si="40"/>
        <v>1064.5754347793102</v>
      </c>
      <c r="AO58">
        <f t="shared" si="41"/>
        <v>1064.5754347793102</v>
      </c>
      <c r="AP58">
        <f t="shared" si="42"/>
        <v>1455.8972463724135</v>
      </c>
      <c r="AQ58">
        <f t="shared" si="43"/>
        <v>1455.8972463724135</v>
      </c>
      <c r="AR58">
        <f t="shared" si="44"/>
        <v>1455.8972463724135</v>
      </c>
      <c r="AS58">
        <f t="shared" si="45"/>
        <v>1847.2190579655171</v>
      </c>
      <c r="AT58">
        <f t="shared" si="46"/>
        <v>1847.2190579655171</v>
      </c>
      <c r="AU58">
        <f t="shared" si="47"/>
        <v>1847.2190579655171</v>
      </c>
      <c r="BF58" t="str">
        <f t="shared" si="31"/>
        <v>Arlington 2021 6 Y 4 1 100 N Non-Treated 0 0 0 52.8991972413793 3557.47101448276 1064.57543477931 1064.57543477931 1064.57543477931 1455.89724637241 1455.89724637241 1455.89724637241 1847.21905796552 1847.21905796552 1847.21905796552</v>
      </c>
    </row>
    <row r="59" spans="1:58" x14ac:dyDescent="0.35">
      <c r="A59" s="16" t="s">
        <v>21</v>
      </c>
      <c r="B59" s="16">
        <v>2021</v>
      </c>
      <c r="C59" s="16">
        <v>6</v>
      </c>
      <c r="D59" s="16" t="s">
        <v>17</v>
      </c>
      <c r="E59" s="16">
        <v>410</v>
      </c>
      <c r="F59" s="2">
        <v>4</v>
      </c>
      <c r="G59" s="16">
        <v>7</v>
      </c>
      <c r="H59" s="16">
        <v>160</v>
      </c>
      <c r="I59" s="16" t="s">
        <v>16</v>
      </c>
      <c r="J59" s="16" t="s">
        <v>30</v>
      </c>
      <c r="K59" s="16" t="s">
        <v>14</v>
      </c>
      <c r="L59" s="16" t="str">
        <f t="shared" si="0"/>
        <v>.</v>
      </c>
      <c r="M59" s="16" t="str">
        <f t="shared" si="1"/>
        <v>.</v>
      </c>
      <c r="N59" s="16" t="s">
        <v>17</v>
      </c>
      <c r="O59" s="16">
        <v>0</v>
      </c>
      <c r="P59" s="16">
        <v>0</v>
      </c>
      <c r="Q59" s="16">
        <v>0</v>
      </c>
      <c r="R59" s="16">
        <v>68.641547586206897</v>
      </c>
      <c r="S59" s="16">
        <f t="shared" si="48"/>
        <v>4616.144075172414</v>
      </c>
      <c r="T59" s="16">
        <f t="shared" si="3"/>
        <v>70.86</v>
      </c>
      <c r="U59" s="16">
        <f t="shared" si="4"/>
        <v>175.02</v>
      </c>
      <c r="V59" s="16">
        <f t="shared" si="5"/>
        <v>0</v>
      </c>
      <c r="W59" s="16">
        <f t="shared" si="6"/>
        <v>0</v>
      </c>
      <c r="X59" s="16">
        <f t="shared" si="7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>
        <f t="shared" si="11"/>
        <v>50.845999999999997</v>
      </c>
      <c r="AC59">
        <f t="shared" si="12"/>
        <v>125.59</v>
      </c>
      <c r="AD59">
        <f t="shared" si="13"/>
        <v>300.61</v>
      </c>
      <c r="AE59">
        <f t="shared" si="14"/>
        <v>300.61</v>
      </c>
      <c r="AF59">
        <f t="shared" si="15"/>
        <v>300.61</v>
      </c>
      <c r="AG59">
        <f t="shared" si="33"/>
        <v>617.77392827586209</v>
      </c>
      <c r="AH59">
        <f t="shared" si="34"/>
        <v>823.69857103448271</v>
      </c>
      <c r="AI59">
        <f t="shared" si="35"/>
        <v>1029.6232137931036</v>
      </c>
      <c r="AJ59">
        <f t="shared" si="36"/>
        <v>1523.3275448068966</v>
      </c>
      <c r="AK59">
        <f t="shared" si="37"/>
        <v>2031.1033930758622</v>
      </c>
      <c r="AL59">
        <f t="shared" si="38"/>
        <v>2538.8792413448277</v>
      </c>
      <c r="AM59">
        <f t="shared" si="39"/>
        <v>1222.7175448068965</v>
      </c>
      <c r="AN59">
        <f t="shared" si="40"/>
        <v>1222.7175448068965</v>
      </c>
      <c r="AO59">
        <f t="shared" si="41"/>
        <v>1222.7175448068965</v>
      </c>
      <c r="AP59">
        <f t="shared" si="42"/>
        <v>1730.4933930758621</v>
      </c>
      <c r="AQ59">
        <f t="shared" si="43"/>
        <v>1730.4933930758621</v>
      </c>
      <c r="AR59">
        <f t="shared" si="44"/>
        <v>1730.4933930758621</v>
      </c>
      <c r="AS59">
        <f t="shared" si="45"/>
        <v>2238.2692413448276</v>
      </c>
      <c r="AT59">
        <f t="shared" si="46"/>
        <v>2238.2692413448276</v>
      </c>
      <c r="AU59">
        <f t="shared" si="47"/>
        <v>2238.2692413448276</v>
      </c>
      <c r="BF59" t="str">
        <f t="shared" si="31"/>
        <v>Arlington 2021 6 Y 4 7 160 N Endura_Sporecaster 0 0 0 68.6415475862069 4616.14407517241 1222.7175448069 1222.7175448069 1222.7175448069 1730.49339307586 1730.49339307586 1730.49339307586 2238.26924134483 2238.26924134483 2238.26924134483</v>
      </c>
    </row>
    <row r="60" spans="1:58" x14ac:dyDescent="0.35">
      <c r="A60" s="16" t="s">
        <v>21</v>
      </c>
      <c r="B60" s="16">
        <v>2021</v>
      </c>
      <c r="C60" s="16">
        <v>6</v>
      </c>
      <c r="D60" s="16" t="s">
        <v>17</v>
      </c>
      <c r="E60" s="16">
        <v>411</v>
      </c>
      <c r="F60" s="2">
        <v>4</v>
      </c>
      <c r="G60" s="16">
        <v>5</v>
      </c>
      <c r="H60" s="16">
        <v>160</v>
      </c>
      <c r="I60" s="16" t="s">
        <v>16</v>
      </c>
      <c r="J60" s="16" t="s">
        <v>27</v>
      </c>
      <c r="K60" s="16" t="s">
        <v>14</v>
      </c>
      <c r="L60" s="16" t="str">
        <f t="shared" si="0"/>
        <v>.</v>
      </c>
      <c r="M60" s="16" t="str">
        <f t="shared" si="1"/>
        <v>.</v>
      </c>
      <c r="N60" s="16" t="s">
        <v>14</v>
      </c>
      <c r="O60" s="16">
        <v>0</v>
      </c>
      <c r="P60" s="16">
        <v>0</v>
      </c>
      <c r="Q60" s="16">
        <v>0</v>
      </c>
      <c r="R60" s="16">
        <v>70.680689655172415</v>
      </c>
      <c r="S60" s="16">
        <f t="shared" si="48"/>
        <v>4753.276379310345</v>
      </c>
      <c r="T60" s="16">
        <f t="shared" si="3"/>
        <v>70.86</v>
      </c>
      <c r="U60" s="16">
        <f t="shared" si="4"/>
        <v>175.02</v>
      </c>
      <c r="V60" s="16">
        <f t="shared" si="5"/>
        <v>0</v>
      </c>
      <c r="W60" s="16">
        <f t="shared" si="6"/>
        <v>0</v>
      </c>
      <c r="X60" s="16">
        <f t="shared" si="7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>
        <f t="shared" si="11"/>
        <v>0</v>
      </c>
      <c r="AC60">
        <f t="shared" si="12"/>
        <v>0</v>
      </c>
      <c r="AD60">
        <f t="shared" si="13"/>
        <v>175.02</v>
      </c>
      <c r="AE60">
        <f t="shared" si="14"/>
        <v>175.02</v>
      </c>
      <c r="AF60">
        <f t="shared" si="15"/>
        <v>175.02</v>
      </c>
      <c r="AG60">
        <f t="shared" si="33"/>
        <v>636.12620689655171</v>
      </c>
      <c r="AH60">
        <f t="shared" si="34"/>
        <v>848.16827586206898</v>
      </c>
      <c r="AI60">
        <f t="shared" si="35"/>
        <v>1060.2103448275861</v>
      </c>
      <c r="AJ60">
        <f t="shared" si="36"/>
        <v>1568.581205172414</v>
      </c>
      <c r="AK60">
        <f t="shared" si="37"/>
        <v>2091.441606896552</v>
      </c>
      <c r="AL60">
        <f t="shared" si="38"/>
        <v>2614.3020086206898</v>
      </c>
      <c r="AM60">
        <f t="shared" si="39"/>
        <v>1393.561205172414</v>
      </c>
      <c r="AN60">
        <f t="shared" si="40"/>
        <v>1393.561205172414</v>
      </c>
      <c r="AO60">
        <f t="shared" si="41"/>
        <v>1393.561205172414</v>
      </c>
      <c r="AP60">
        <f t="shared" si="42"/>
        <v>1916.421606896552</v>
      </c>
      <c r="AQ60">
        <f t="shared" si="43"/>
        <v>1916.421606896552</v>
      </c>
      <c r="AR60">
        <f t="shared" si="44"/>
        <v>1916.421606896552</v>
      </c>
      <c r="AS60">
        <f t="shared" si="45"/>
        <v>2439.2820086206898</v>
      </c>
      <c r="AT60">
        <f t="shared" si="46"/>
        <v>2439.2820086206898</v>
      </c>
      <c r="AU60">
        <f t="shared" si="47"/>
        <v>2439.2820086206898</v>
      </c>
      <c r="BF60" t="str">
        <f t="shared" si="31"/>
        <v>Arlington 2021 6 Y 4 5 160 N Non-Treated 0 0 0 70.6806896551724 4753.27637931034 1393.56120517241 1393.56120517241 1393.56120517241 1916.42160689655 1916.42160689655 1916.42160689655 2439.28200862069 2439.28200862069 2439.28200862069</v>
      </c>
    </row>
    <row r="61" spans="1:58" x14ac:dyDescent="0.35">
      <c r="A61" s="16" t="s">
        <v>21</v>
      </c>
      <c r="B61" s="16">
        <v>2021</v>
      </c>
      <c r="C61" s="16">
        <v>6</v>
      </c>
      <c r="D61" s="16" t="s">
        <v>17</v>
      </c>
      <c r="E61" s="16">
        <v>412</v>
      </c>
      <c r="F61" s="2">
        <v>4</v>
      </c>
      <c r="G61" s="16">
        <v>4</v>
      </c>
      <c r="H61" s="16">
        <v>100</v>
      </c>
      <c r="I61" s="16" t="s">
        <v>16</v>
      </c>
      <c r="J61" s="16" t="s">
        <v>28</v>
      </c>
      <c r="K61" s="16" t="s">
        <v>14</v>
      </c>
      <c r="L61" s="16" t="str">
        <f t="shared" si="0"/>
        <v>.</v>
      </c>
      <c r="M61" s="16" t="str">
        <f t="shared" si="1"/>
        <v>.</v>
      </c>
      <c r="N61" s="16" t="s">
        <v>14</v>
      </c>
      <c r="O61" s="16">
        <v>0</v>
      </c>
      <c r="P61" s="16">
        <v>0</v>
      </c>
      <c r="Q61" s="16">
        <v>0</v>
      </c>
      <c r="R61" s="16">
        <v>74.817304137931032</v>
      </c>
      <c r="S61" s="16">
        <f t="shared" si="48"/>
        <v>5031.4637032758619</v>
      </c>
      <c r="T61" s="16">
        <f t="shared" si="3"/>
        <v>44.29</v>
      </c>
      <c r="U61" s="16">
        <f t="shared" si="4"/>
        <v>109.39</v>
      </c>
      <c r="V61" s="16">
        <f t="shared" si="5"/>
        <v>0</v>
      </c>
      <c r="W61" s="16">
        <f t="shared" si="6"/>
        <v>0</v>
      </c>
      <c r="X61" s="16">
        <f t="shared" si="7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>
        <f t="shared" si="11"/>
        <v>17.875</v>
      </c>
      <c r="AC61">
        <f t="shared" si="12"/>
        <v>44.15</v>
      </c>
      <c r="AD61">
        <f t="shared" si="13"/>
        <v>153.54</v>
      </c>
      <c r="AE61">
        <f t="shared" si="14"/>
        <v>153.54</v>
      </c>
      <c r="AF61">
        <f t="shared" si="15"/>
        <v>153.54</v>
      </c>
      <c r="AG61">
        <f t="shared" si="33"/>
        <v>673.3557372413793</v>
      </c>
      <c r="AH61">
        <f t="shared" si="34"/>
        <v>897.80764965517233</v>
      </c>
      <c r="AI61">
        <f t="shared" si="35"/>
        <v>1122.2595620689656</v>
      </c>
      <c r="AJ61">
        <f t="shared" si="36"/>
        <v>1660.3830220810346</v>
      </c>
      <c r="AK61">
        <f t="shared" si="37"/>
        <v>2213.8440294413795</v>
      </c>
      <c r="AL61">
        <f t="shared" si="38"/>
        <v>2767.3050368017243</v>
      </c>
      <c r="AM61">
        <f t="shared" si="39"/>
        <v>1506.8430220810346</v>
      </c>
      <c r="AN61">
        <f t="shared" si="40"/>
        <v>1506.8430220810346</v>
      </c>
      <c r="AO61">
        <f t="shared" si="41"/>
        <v>1506.8430220810346</v>
      </c>
      <c r="AP61">
        <f t="shared" si="42"/>
        <v>2060.3040294413795</v>
      </c>
      <c r="AQ61">
        <f t="shared" si="43"/>
        <v>2060.3040294413795</v>
      </c>
      <c r="AR61">
        <f t="shared" si="44"/>
        <v>2060.3040294413795</v>
      </c>
      <c r="AS61">
        <f t="shared" si="45"/>
        <v>2613.7650368017244</v>
      </c>
      <c r="AT61">
        <f t="shared" si="46"/>
        <v>2613.7650368017244</v>
      </c>
      <c r="AU61">
        <f t="shared" si="47"/>
        <v>2613.7650368017244</v>
      </c>
      <c r="BF61" t="str">
        <f t="shared" si="31"/>
        <v>Arlington 2021 6 Y 4 4 100 N Cobra_V5 0 0 0 74.817304137931 5031.46370327586 1506.84302208103 1506.84302208103 1506.84302208103 2060.30402944138 2060.30402944138 2060.30402944138 2613.76503680172 2613.76503680172 2613.76503680172</v>
      </c>
    </row>
    <row r="62" spans="1:58" x14ac:dyDescent="0.35">
      <c r="A62" s="16" t="s">
        <v>21</v>
      </c>
      <c r="B62" s="16">
        <v>2021</v>
      </c>
      <c r="C62" s="16">
        <v>6</v>
      </c>
      <c r="D62" s="16" t="s">
        <v>17</v>
      </c>
      <c r="E62" s="16">
        <v>413</v>
      </c>
      <c r="F62" s="2">
        <v>4</v>
      </c>
      <c r="G62" s="16">
        <v>11</v>
      </c>
      <c r="H62" s="16">
        <v>100</v>
      </c>
      <c r="I62" s="16" t="s">
        <v>17</v>
      </c>
      <c r="J62" s="16" t="s">
        <v>30</v>
      </c>
      <c r="K62" s="16">
        <v>150</v>
      </c>
      <c r="L62" s="16">
        <f t="shared" si="0"/>
        <v>326.08695652173913</v>
      </c>
      <c r="M62" s="16">
        <f t="shared" si="1"/>
        <v>366.10671936758894</v>
      </c>
      <c r="N62" s="16" t="s">
        <v>17</v>
      </c>
      <c r="O62" s="16">
        <v>0.44444444444444442</v>
      </c>
      <c r="P62" s="16">
        <v>0</v>
      </c>
      <c r="Q62" s="16">
        <v>0</v>
      </c>
      <c r="R62" s="16">
        <v>70.874957241379306</v>
      </c>
      <c r="S62" s="16">
        <f t="shared" si="48"/>
        <v>4766.3408744827584</v>
      </c>
      <c r="T62" s="16">
        <f t="shared" si="3"/>
        <v>44.29</v>
      </c>
      <c r="U62" s="16">
        <f t="shared" si="4"/>
        <v>109.39</v>
      </c>
      <c r="V62" s="16">
        <f t="shared" si="5"/>
        <v>61.956521739130437</v>
      </c>
      <c r="W62" s="16">
        <f t="shared" si="6"/>
        <v>89.673913043478265</v>
      </c>
      <c r="X62" s="16">
        <f t="shared" si="7"/>
        <v>117.39130434782608</v>
      </c>
      <c r="Y62" s="16">
        <f t="shared" si="8"/>
        <v>31.485177865612645</v>
      </c>
      <c r="Z62" s="16">
        <f t="shared" si="9"/>
        <v>45.763339920948617</v>
      </c>
      <c r="AA62" s="16">
        <f t="shared" si="10"/>
        <v>60.041501976284586</v>
      </c>
      <c r="AB62">
        <f t="shared" si="11"/>
        <v>50.845999999999997</v>
      </c>
      <c r="AC62">
        <f t="shared" si="12"/>
        <v>125.59</v>
      </c>
      <c r="AD62">
        <f t="shared" si="13"/>
        <v>266.46517786561265</v>
      </c>
      <c r="AE62">
        <f t="shared" si="14"/>
        <v>280.74333992094864</v>
      </c>
      <c r="AF62">
        <f t="shared" si="15"/>
        <v>295.02150197628458</v>
      </c>
      <c r="AG62">
        <f t="shared" si="33"/>
        <v>637.87461517241377</v>
      </c>
      <c r="AH62">
        <f t="shared" si="34"/>
        <v>850.49948689655162</v>
      </c>
      <c r="AI62">
        <f t="shared" si="35"/>
        <v>1063.1243586206897</v>
      </c>
      <c r="AJ62">
        <f t="shared" si="36"/>
        <v>1572.8924885793103</v>
      </c>
      <c r="AK62">
        <f t="shared" si="37"/>
        <v>2097.1899847724139</v>
      </c>
      <c r="AL62">
        <f t="shared" si="38"/>
        <v>2621.4874809655175</v>
      </c>
      <c r="AM62">
        <f t="shared" si="39"/>
        <v>1306.4273107136978</v>
      </c>
      <c r="AN62">
        <f t="shared" si="40"/>
        <v>1292.1491486583618</v>
      </c>
      <c r="AO62">
        <f t="shared" si="41"/>
        <v>1277.8709866030258</v>
      </c>
      <c r="AP62">
        <f t="shared" si="42"/>
        <v>1830.7248069068014</v>
      </c>
      <c r="AQ62">
        <f t="shared" si="43"/>
        <v>1816.4466448514654</v>
      </c>
      <c r="AR62">
        <f t="shared" si="44"/>
        <v>1802.1684827961294</v>
      </c>
      <c r="AS62">
        <f t="shared" si="45"/>
        <v>2355.022303099905</v>
      </c>
      <c r="AT62">
        <f t="shared" si="46"/>
        <v>2340.744141044569</v>
      </c>
      <c r="AU62">
        <f t="shared" si="47"/>
        <v>2326.465978989233</v>
      </c>
      <c r="BF62" t="str">
        <f t="shared" si="31"/>
        <v>Arlington 2021 6 Y 4 11 100 Y Endura_Sporecaster 0.444444444444444 0 0 70.8749572413793 4766.34087448276 1306.4273107137 1292.14914865836 1277.87098660303 1830.7248069068 1816.44664485147 1802.16848279613 2355.02230309991 2340.74414104457 2326.46597898923</v>
      </c>
    </row>
    <row r="63" spans="1:58" x14ac:dyDescent="0.35">
      <c r="A63" s="16" t="s">
        <v>21</v>
      </c>
      <c r="B63" s="16">
        <v>2021</v>
      </c>
      <c r="C63" s="16">
        <v>6</v>
      </c>
      <c r="D63" s="16" t="s">
        <v>17</v>
      </c>
      <c r="E63" s="16">
        <v>414</v>
      </c>
      <c r="F63" s="2">
        <v>4</v>
      </c>
      <c r="G63" s="16">
        <v>15</v>
      </c>
      <c r="H63" s="16">
        <v>160</v>
      </c>
      <c r="I63" s="16" t="s">
        <v>17</v>
      </c>
      <c r="J63" s="16" t="s">
        <v>30</v>
      </c>
      <c r="K63" s="16">
        <v>150</v>
      </c>
      <c r="L63" s="16">
        <f t="shared" si="0"/>
        <v>326.08695652173913</v>
      </c>
      <c r="M63" s="16">
        <f t="shared" si="1"/>
        <v>366.10671936758894</v>
      </c>
      <c r="N63" s="16" t="s">
        <v>17</v>
      </c>
      <c r="O63" s="16">
        <v>0</v>
      </c>
      <c r="P63" s="16">
        <v>0</v>
      </c>
      <c r="Q63" s="16">
        <v>0</v>
      </c>
      <c r="R63" s="16">
        <v>71.410862068965514</v>
      </c>
      <c r="S63" s="16">
        <f t="shared" si="48"/>
        <v>4802.3804741379308</v>
      </c>
      <c r="T63" s="16">
        <f t="shared" si="3"/>
        <v>70.86</v>
      </c>
      <c r="U63" s="16">
        <f t="shared" si="4"/>
        <v>175.02</v>
      </c>
      <c r="V63" s="16">
        <f t="shared" si="5"/>
        <v>61.956521739130437</v>
      </c>
      <c r="W63" s="16">
        <f t="shared" si="6"/>
        <v>89.673913043478265</v>
      </c>
      <c r="X63" s="16">
        <f t="shared" si="7"/>
        <v>117.39130434782608</v>
      </c>
      <c r="Y63" s="16">
        <f t="shared" si="8"/>
        <v>31.485177865612645</v>
      </c>
      <c r="Z63" s="16">
        <f t="shared" si="9"/>
        <v>45.763339920948617</v>
      </c>
      <c r="AA63" s="16">
        <f t="shared" si="10"/>
        <v>60.041501976284586</v>
      </c>
      <c r="AB63">
        <f t="shared" si="11"/>
        <v>50.845999999999997</v>
      </c>
      <c r="AC63">
        <f t="shared" si="12"/>
        <v>125.59</v>
      </c>
      <c r="AD63">
        <f t="shared" si="13"/>
        <v>332.09517786561264</v>
      </c>
      <c r="AE63">
        <f t="shared" si="14"/>
        <v>346.37333992094864</v>
      </c>
      <c r="AF63">
        <f t="shared" si="15"/>
        <v>360.65150197628464</v>
      </c>
      <c r="AG63">
        <f t="shared" si="33"/>
        <v>642.69775862068968</v>
      </c>
      <c r="AH63">
        <f t="shared" si="34"/>
        <v>856.93034482758617</v>
      </c>
      <c r="AI63">
        <f t="shared" si="35"/>
        <v>1071.1629310344827</v>
      </c>
      <c r="AJ63">
        <f t="shared" si="36"/>
        <v>1584.7855564655172</v>
      </c>
      <c r="AK63">
        <f t="shared" si="37"/>
        <v>2113.0474086206896</v>
      </c>
      <c r="AL63">
        <f t="shared" si="38"/>
        <v>2641.3092607758622</v>
      </c>
      <c r="AM63">
        <f t="shared" si="39"/>
        <v>1252.6903785999045</v>
      </c>
      <c r="AN63">
        <f t="shared" si="40"/>
        <v>1238.4122165445685</v>
      </c>
      <c r="AO63">
        <f t="shared" si="41"/>
        <v>1224.1340544892325</v>
      </c>
      <c r="AP63">
        <f t="shared" si="42"/>
        <v>1780.9522307550769</v>
      </c>
      <c r="AQ63">
        <f t="shared" si="43"/>
        <v>1766.6740686997409</v>
      </c>
      <c r="AR63">
        <f t="shared" si="44"/>
        <v>1752.3959066444049</v>
      </c>
      <c r="AS63">
        <f t="shared" si="45"/>
        <v>2309.2140829102495</v>
      </c>
      <c r="AT63">
        <f t="shared" si="46"/>
        <v>2294.9359208549135</v>
      </c>
      <c r="AU63">
        <f t="shared" si="47"/>
        <v>2280.6577587995776</v>
      </c>
      <c r="BF63" t="str">
        <f t="shared" si="31"/>
        <v>Arlington 2021 6 Y 4 15 160 Y Endura_Sporecaster 0 0 0 71.4108620689655 4802.38047413793 1252.6903785999 1238.41221654457 1224.13405448923 1780.95223075508 1766.67406869974 1752.3959066444 2309.21408291025 2294.93592085491 2280.65775879958</v>
      </c>
    </row>
    <row r="64" spans="1:58" x14ac:dyDescent="0.35">
      <c r="A64" s="16" t="s">
        <v>21</v>
      </c>
      <c r="B64" s="16">
        <v>2021</v>
      </c>
      <c r="C64" s="16">
        <v>6</v>
      </c>
      <c r="D64" s="16" t="s">
        <v>17</v>
      </c>
      <c r="E64" s="16">
        <v>415</v>
      </c>
      <c r="F64" s="2">
        <v>4</v>
      </c>
      <c r="G64" s="16">
        <v>14</v>
      </c>
      <c r="H64" s="16">
        <v>160</v>
      </c>
      <c r="I64" s="16" t="s">
        <v>17</v>
      </c>
      <c r="J64" s="16" t="s">
        <v>29</v>
      </c>
      <c r="K64" s="16">
        <v>150</v>
      </c>
      <c r="L64" s="16">
        <f t="shared" si="0"/>
        <v>326.08695652173913</v>
      </c>
      <c r="M64" s="16">
        <f t="shared" si="1"/>
        <v>366.10671936758894</v>
      </c>
      <c r="N64" s="16" t="s">
        <v>14</v>
      </c>
      <c r="O64" s="16">
        <v>1.2987012987012987</v>
      </c>
      <c r="P64" s="16">
        <v>3</v>
      </c>
      <c r="Q64" s="16">
        <v>1.2987012987012987</v>
      </c>
      <c r="R64" s="16">
        <v>68.831225517241393</v>
      </c>
      <c r="S64" s="16">
        <f t="shared" si="48"/>
        <v>4628.8999160344838</v>
      </c>
      <c r="T64" s="16">
        <f t="shared" si="3"/>
        <v>70.86</v>
      </c>
      <c r="U64" s="16">
        <f t="shared" si="4"/>
        <v>175.02</v>
      </c>
      <c r="V64" s="16">
        <f t="shared" si="5"/>
        <v>61.956521739130437</v>
      </c>
      <c r="W64" s="16">
        <f t="shared" si="6"/>
        <v>89.673913043478265</v>
      </c>
      <c r="X64" s="16">
        <f t="shared" si="7"/>
        <v>117.39130434782608</v>
      </c>
      <c r="Y64" s="16">
        <f t="shared" si="8"/>
        <v>31.485177865612645</v>
      </c>
      <c r="Z64" s="16">
        <f t="shared" si="9"/>
        <v>45.763339920948617</v>
      </c>
      <c r="AA64" s="16">
        <f t="shared" si="10"/>
        <v>60.041501976284586</v>
      </c>
      <c r="AB64">
        <f t="shared" si="11"/>
        <v>50.845999999999997</v>
      </c>
      <c r="AC64">
        <f t="shared" si="12"/>
        <v>125.59</v>
      </c>
      <c r="AD64">
        <f t="shared" si="13"/>
        <v>332.09517786561264</v>
      </c>
      <c r="AE64">
        <f t="shared" si="14"/>
        <v>346.37333992094864</v>
      </c>
      <c r="AF64">
        <f t="shared" si="15"/>
        <v>360.65150197628464</v>
      </c>
      <c r="AG64">
        <f t="shared" si="33"/>
        <v>619.48102965517251</v>
      </c>
      <c r="AH64">
        <f t="shared" si="34"/>
        <v>825.97470620689671</v>
      </c>
      <c r="AI64">
        <f t="shared" si="35"/>
        <v>1032.4683827586209</v>
      </c>
      <c r="AJ64">
        <f t="shared" si="36"/>
        <v>1527.5369722913797</v>
      </c>
      <c r="AK64">
        <f t="shared" si="37"/>
        <v>2036.7159630551728</v>
      </c>
      <c r="AL64">
        <f t="shared" si="38"/>
        <v>2545.8949538189663</v>
      </c>
      <c r="AM64">
        <f t="shared" si="39"/>
        <v>1195.4417944257671</v>
      </c>
      <c r="AN64">
        <f t="shared" si="40"/>
        <v>1181.1636323704311</v>
      </c>
      <c r="AO64">
        <f t="shared" si="41"/>
        <v>1166.8854703150951</v>
      </c>
      <c r="AP64">
        <f t="shared" si="42"/>
        <v>1704.6207851895601</v>
      </c>
      <c r="AQ64">
        <f t="shared" si="43"/>
        <v>1690.3426231342241</v>
      </c>
      <c r="AR64">
        <f t="shared" si="44"/>
        <v>1676.0644610788881</v>
      </c>
      <c r="AS64">
        <f t="shared" si="45"/>
        <v>2213.7997759533537</v>
      </c>
      <c r="AT64">
        <f t="shared" si="46"/>
        <v>2199.5216138980177</v>
      </c>
      <c r="AU64">
        <f t="shared" si="47"/>
        <v>2185.2434518426817</v>
      </c>
      <c r="BF64" t="str">
        <f t="shared" si="31"/>
        <v>Arlington 2021 6 Y 4 14 160 Y Endura_R3 1.2987012987013 3 1.2987012987013 68.8312255172414 4628.89991603448 1195.44179442577 1181.16363237043 1166.8854703151 1704.62078518956 1690.34262313422 1676.06446107889 2213.79977595335 2199.52161389802 2185.24345184268</v>
      </c>
    </row>
    <row r="65" spans="1:58" x14ac:dyDescent="0.35">
      <c r="A65" s="16" t="s">
        <v>21</v>
      </c>
      <c r="B65" s="16">
        <v>2021</v>
      </c>
      <c r="C65" s="16">
        <v>6</v>
      </c>
      <c r="D65" s="16" t="s">
        <v>17</v>
      </c>
      <c r="E65" s="16">
        <v>416</v>
      </c>
      <c r="F65" s="2">
        <v>4</v>
      </c>
      <c r="G65" s="16">
        <v>12</v>
      </c>
      <c r="H65" s="16">
        <v>100</v>
      </c>
      <c r="I65" s="16" t="s">
        <v>17</v>
      </c>
      <c r="J65" s="16" t="s">
        <v>28</v>
      </c>
      <c r="K65" s="16">
        <v>150</v>
      </c>
      <c r="L65" s="16">
        <f t="shared" si="0"/>
        <v>326.08695652173913</v>
      </c>
      <c r="M65" s="16">
        <f t="shared" si="1"/>
        <v>366.10671936758894</v>
      </c>
      <c r="N65" s="16" t="s">
        <v>14</v>
      </c>
      <c r="O65" s="16">
        <v>0</v>
      </c>
      <c r="P65" s="16">
        <v>0</v>
      </c>
      <c r="Q65" s="16">
        <v>0</v>
      </c>
      <c r="R65" s="16">
        <v>65.415103448275858</v>
      </c>
      <c r="S65" s="16">
        <f t="shared" si="48"/>
        <v>4399.1657068965515</v>
      </c>
      <c r="T65" s="16">
        <f t="shared" si="3"/>
        <v>44.29</v>
      </c>
      <c r="U65" s="16">
        <f t="shared" si="4"/>
        <v>109.39</v>
      </c>
      <c r="V65" s="16">
        <f t="shared" si="5"/>
        <v>61.956521739130437</v>
      </c>
      <c r="W65" s="16">
        <f t="shared" si="6"/>
        <v>89.673913043478265</v>
      </c>
      <c r="X65" s="16">
        <f t="shared" si="7"/>
        <v>117.39130434782608</v>
      </c>
      <c r="Y65" s="16">
        <f t="shared" si="8"/>
        <v>31.485177865612645</v>
      </c>
      <c r="Z65" s="16">
        <f t="shared" si="9"/>
        <v>45.763339920948617</v>
      </c>
      <c r="AA65" s="16">
        <f t="shared" si="10"/>
        <v>60.041501976284586</v>
      </c>
      <c r="AB65">
        <f t="shared" si="11"/>
        <v>17.875</v>
      </c>
      <c r="AC65">
        <f t="shared" si="12"/>
        <v>44.15</v>
      </c>
      <c r="AD65">
        <f t="shared" si="13"/>
        <v>185.02517786561265</v>
      </c>
      <c r="AE65">
        <f t="shared" si="14"/>
        <v>199.30333992094862</v>
      </c>
      <c r="AF65">
        <f t="shared" si="15"/>
        <v>213.58150197628458</v>
      </c>
      <c r="AG65">
        <f t="shared" si="33"/>
        <v>588.73593103448275</v>
      </c>
      <c r="AH65">
        <f t="shared" si="34"/>
        <v>784.98124137931029</v>
      </c>
      <c r="AI65">
        <f t="shared" si="35"/>
        <v>981.22655172413783</v>
      </c>
      <c r="AJ65">
        <f t="shared" si="36"/>
        <v>1451.7246832758622</v>
      </c>
      <c r="AK65">
        <f t="shared" si="37"/>
        <v>1935.6329110344827</v>
      </c>
      <c r="AL65">
        <f t="shared" si="38"/>
        <v>2419.5411387931035</v>
      </c>
      <c r="AM65">
        <f t="shared" si="39"/>
        <v>1266.6995054102495</v>
      </c>
      <c r="AN65">
        <f t="shared" si="40"/>
        <v>1252.4213433549135</v>
      </c>
      <c r="AO65">
        <f t="shared" si="41"/>
        <v>1238.1431812995775</v>
      </c>
      <c r="AP65">
        <f t="shared" si="42"/>
        <v>1750.60773316887</v>
      </c>
      <c r="AQ65">
        <f t="shared" si="43"/>
        <v>1736.329571113534</v>
      </c>
      <c r="AR65">
        <f t="shared" si="44"/>
        <v>1722.0514090581983</v>
      </c>
      <c r="AS65">
        <f t="shared" si="45"/>
        <v>2234.5159609274911</v>
      </c>
      <c r="AT65">
        <f t="shared" si="46"/>
        <v>2220.2377988721551</v>
      </c>
      <c r="AU65">
        <f t="shared" si="47"/>
        <v>2205.9596368168191</v>
      </c>
      <c r="BF65" t="str">
        <f t="shared" si="31"/>
        <v>Arlington 2021 6 Y 4 12 100 Y Cobra_V5 0 0 0 65.4151034482759 4399.16570689655 1266.69950541025 1252.42134335491 1238.14318129958 1750.60773316887 1736.32957111353 1722.0514090582 2234.51596092749 2220.23779887216 2205.95963681682</v>
      </c>
    </row>
    <row r="66" spans="1:58" x14ac:dyDescent="0.35">
      <c r="A66" s="16" t="s">
        <v>21</v>
      </c>
      <c r="B66" s="16">
        <v>2021</v>
      </c>
      <c r="C66" s="16">
        <v>6</v>
      </c>
      <c r="D66" s="16" t="s">
        <v>17</v>
      </c>
      <c r="E66" s="16">
        <v>501</v>
      </c>
      <c r="F66" s="2">
        <v>5</v>
      </c>
      <c r="G66" s="16">
        <v>9</v>
      </c>
      <c r="H66" s="16">
        <v>100</v>
      </c>
      <c r="I66" s="16" t="s">
        <v>17</v>
      </c>
      <c r="J66" s="16" t="s">
        <v>27</v>
      </c>
      <c r="K66" s="16">
        <v>150</v>
      </c>
      <c r="L66" s="16">
        <f t="shared" ref="L66:L129" si="49">IF(I66="Y",(K66*100)/46,".")</f>
        <v>326.08695652173913</v>
      </c>
      <c r="M66" s="16">
        <f t="shared" ref="M66:M129" si="50">IF(I66="Y",(L66/2.2)*2.47,".")</f>
        <v>366.10671936758894</v>
      </c>
      <c r="N66" s="16" t="s">
        <v>14</v>
      </c>
      <c r="O66" s="16">
        <v>0</v>
      </c>
      <c r="P66" s="16">
        <v>0</v>
      </c>
      <c r="Q66" s="16">
        <v>0</v>
      </c>
      <c r="R66" s="16">
        <v>57.010443448275865</v>
      </c>
      <c r="S66" s="16">
        <f t="shared" si="48"/>
        <v>3833.9523218965519</v>
      </c>
      <c r="T66" s="16">
        <f t="shared" ref="T66:T129" si="51">IF(H66=100,44.29,70.86)</f>
        <v>44.29</v>
      </c>
      <c r="U66" s="16">
        <f t="shared" ref="U66:U129" si="52">IF(H66=100,109.39,175.02)</f>
        <v>109.39</v>
      </c>
      <c r="V66" s="16">
        <f t="shared" ref="V66:V129" si="53">IF($I66="Y",$L66*0.19,0)</f>
        <v>61.956521739130437</v>
      </c>
      <c r="W66" s="16">
        <f t="shared" ref="W66:W129" si="54">IF($I66="Y",$L66*0.275,0)</f>
        <v>89.673913043478265</v>
      </c>
      <c r="X66" s="16">
        <f t="shared" ref="X66:X129" si="55">IF($I66="Y",$L66*0.36,0)</f>
        <v>117.39130434782608</v>
      </c>
      <c r="Y66" s="16">
        <f t="shared" ref="Y66:Y129" si="56">IF(I66="Y",M66*0.086,0)</f>
        <v>31.485177865612645</v>
      </c>
      <c r="Z66" s="16">
        <f t="shared" ref="Z66:Z129" si="57">IF(I66="Y",M66*0.125,0)</f>
        <v>45.763339920948617</v>
      </c>
      <c r="AA66" s="16">
        <f t="shared" ref="AA66:AA129" si="58">IF(I66="Y",M66*0.164,0)</f>
        <v>60.041501976284586</v>
      </c>
      <c r="AB66">
        <f t="shared" ref="AB66:AB129" si="59">IF(J66="Endura_R3",50.846,IF(J66="Cobra_V5",17.875,IF((AND(J66="Endura_Sporecaster",N66="Y")),50.846,0)))</f>
        <v>0</v>
      </c>
      <c r="AC66">
        <f t="shared" ref="AC66:AC129" si="60">IF(J66="Endura_R3",125.59,IF(J66="Cobra_V5",44.15,IF((AND(J66="Endura_Sporecaster",N66="Y")),125.59,0)))</f>
        <v>0</v>
      </c>
      <c r="AD66">
        <f t="shared" ref="AD66:AD129" si="61">SUM(U66,Y66,AC66)</f>
        <v>140.87517786561264</v>
      </c>
      <c r="AE66">
        <f t="shared" ref="AE66:AE129" si="62">SUM(U66,Z66,AC66)</f>
        <v>155.15333992094861</v>
      </c>
      <c r="AF66">
        <f t="shared" ref="AF66:AF129" si="63">SUM(U66,AA66,AC66)</f>
        <v>169.43150197628458</v>
      </c>
      <c r="AG66">
        <f t="shared" si="33"/>
        <v>513.09399103448277</v>
      </c>
      <c r="AH66">
        <f t="shared" si="34"/>
        <v>684.12532137931044</v>
      </c>
      <c r="AI66">
        <f t="shared" si="35"/>
        <v>855.15665172413799</v>
      </c>
      <c r="AJ66">
        <f t="shared" si="36"/>
        <v>1265.2042662258623</v>
      </c>
      <c r="AK66">
        <f t="shared" si="37"/>
        <v>1686.9390216344827</v>
      </c>
      <c r="AL66">
        <f t="shared" si="38"/>
        <v>2108.6737770431037</v>
      </c>
      <c r="AM66">
        <f t="shared" si="39"/>
        <v>1124.3290883602497</v>
      </c>
      <c r="AN66">
        <f t="shared" si="40"/>
        <v>1110.0509263049137</v>
      </c>
      <c r="AO66">
        <f t="shared" si="41"/>
        <v>1095.7727642495777</v>
      </c>
      <c r="AP66">
        <f t="shared" si="42"/>
        <v>1546.0638437688701</v>
      </c>
      <c r="AQ66">
        <f t="shared" si="43"/>
        <v>1531.7856817135341</v>
      </c>
      <c r="AR66">
        <f t="shared" si="44"/>
        <v>1517.5075196581981</v>
      </c>
      <c r="AS66">
        <f t="shared" si="45"/>
        <v>1967.798599177491</v>
      </c>
      <c r="AT66">
        <f t="shared" si="46"/>
        <v>1953.520437122155</v>
      </c>
      <c r="AU66">
        <f t="shared" si="47"/>
        <v>1939.242275066819</v>
      </c>
      <c r="BF66" t="str">
        <f t="shared" si="31"/>
        <v>Arlington 2021 6 Y 5 9 100 Y Non-Treated 0 0 0 57.0104434482759 3833.95232189655 1124.32908836025 1110.05092630491 1095.77276424958 1546.06384376887 1531.78568171353 1517.5075196582 1967.79859917749 1953.52043712216 1939.24227506682</v>
      </c>
    </row>
    <row r="67" spans="1:58" x14ac:dyDescent="0.35">
      <c r="A67" s="16" t="s">
        <v>21</v>
      </c>
      <c r="B67" s="16">
        <v>2021</v>
      </c>
      <c r="C67" s="16">
        <v>6</v>
      </c>
      <c r="D67" s="16" t="s">
        <v>17</v>
      </c>
      <c r="E67" s="16">
        <v>502</v>
      </c>
      <c r="F67" s="2">
        <v>5</v>
      </c>
      <c r="G67" s="16">
        <v>10</v>
      </c>
      <c r="H67" s="16">
        <v>100</v>
      </c>
      <c r="I67" s="16" t="s">
        <v>17</v>
      </c>
      <c r="J67" s="16" t="s">
        <v>29</v>
      </c>
      <c r="K67" s="16">
        <v>150</v>
      </c>
      <c r="L67" s="16">
        <f t="shared" si="49"/>
        <v>326.08695652173913</v>
      </c>
      <c r="M67" s="16">
        <f t="shared" si="50"/>
        <v>366.10671936758894</v>
      </c>
      <c r="N67" s="16" t="s">
        <v>14</v>
      </c>
      <c r="O67" s="16">
        <v>0</v>
      </c>
      <c r="P67" s="16">
        <v>0</v>
      </c>
      <c r="Q67" s="16">
        <v>0</v>
      </c>
      <c r="R67" s="16">
        <v>68.724995862068965</v>
      </c>
      <c r="S67" s="16">
        <f t="shared" si="48"/>
        <v>4621.7559717241384</v>
      </c>
      <c r="T67" s="16">
        <f t="shared" si="51"/>
        <v>44.29</v>
      </c>
      <c r="U67" s="16">
        <f t="shared" si="52"/>
        <v>109.39</v>
      </c>
      <c r="V67" s="16">
        <f t="shared" si="53"/>
        <v>61.956521739130437</v>
      </c>
      <c r="W67" s="16">
        <f t="shared" si="54"/>
        <v>89.673913043478265</v>
      </c>
      <c r="X67" s="16">
        <f t="shared" si="55"/>
        <v>117.39130434782608</v>
      </c>
      <c r="Y67" s="16">
        <f t="shared" si="56"/>
        <v>31.485177865612645</v>
      </c>
      <c r="Z67" s="16">
        <f t="shared" si="57"/>
        <v>45.763339920948617</v>
      </c>
      <c r="AA67" s="16">
        <f t="shared" si="58"/>
        <v>60.041501976284586</v>
      </c>
      <c r="AB67">
        <f t="shared" si="59"/>
        <v>50.845999999999997</v>
      </c>
      <c r="AC67">
        <f t="shared" si="60"/>
        <v>125.59</v>
      </c>
      <c r="AD67">
        <f t="shared" si="61"/>
        <v>266.46517786561265</v>
      </c>
      <c r="AE67">
        <f t="shared" si="62"/>
        <v>280.74333992094864</v>
      </c>
      <c r="AF67">
        <f t="shared" si="63"/>
        <v>295.02150197628458</v>
      </c>
      <c r="AG67">
        <f t="shared" si="33"/>
        <v>618.52496275862063</v>
      </c>
      <c r="AH67">
        <f t="shared" si="34"/>
        <v>824.69995034482758</v>
      </c>
      <c r="AI67">
        <f t="shared" si="35"/>
        <v>1030.8749379310345</v>
      </c>
      <c r="AJ67">
        <f t="shared" si="36"/>
        <v>1525.1794706689657</v>
      </c>
      <c r="AK67">
        <f t="shared" si="37"/>
        <v>2033.572627558621</v>
      </c>
      <c r="AL67">
        <f t="shared" si="38"/>
        <v>2541.9657844482763</v>
      </c>
      <c r="AM67">
        <f t="shared" si="39"/>
        <v>1258.7142928033531</v>
      </c>
      <c r="AN67">
        <f t="shared" si="40"/>
        <v>1244.4361307480171</v>
      </c>
      <c r="AO67">
        <f t="shared" si="41"/>
        <v>1230.1579686926812</v>
      </c>
      <c r="AP67">
        <f t="shared" si="42"/>
        <v>1767.1074496930082</v>
      </c>
      <c r="AQ67">
        <f t="shared" si="43"/>
        <v>1752.8292876376722</v>
      </c>
      <c r="AR67">
        <f t="shared" si="44"/>
        <v>1738.5511255823365</v>
      </c>
      <c r="AS67">
        <f t="shared" si="45"/>
        <v>2275.5006065826637</v>
      </c>
      <c r="AT67">
        <f t="shared" si="46"/>
        <v>2261.2224445273278</v>
      </c>
      <c r="AU67">
        <f t="shared" si="47"/>
        <v>2246.9442824719918</v>
      </c>
      <c r="BF67" t="str">
        <f t="shared" ref="BF67:BF130" si="64">_xlfn.CONCAT(A67," ",B67," ",C67," ",D67," ",F67," ",G67," ",H67," ",I67," ",J67," ",O67," ",P67," ",Q67," ",R67," ",S67," ",AM67," ",AN67," ",AO67," ",AP67," ",AQ67," ",AR67," ",AS67," ",AT67," ",AU67)</f>
        <v>Arlington 2021 6 Y 5 10 100 Y Endura_R3 0 0 0 68.724995862069 4621.75597172414 1258.71429280335 1244.43613074802 1230.15796869268 1767.10744969301 1752.82928763767 1738.55112558234 2275.50060658266 2261.22244452733 2246.94428247199</v>
      </c>
    </row>
    <row r="68" spans="1:58" x14ac:dyDescent="0.35">
      <c r="A68" s="16" t="s">
        <v>21</v>
      </c>
      <c r="B68" s="16">
        <v>2021</v>
      </c>
      <c r="C68" s="16">
        <v>6</v>
      </c>
      <c r="D68" s="16" t="s">
        <v>17</v>
      </c>
      <c r="E68" s="16">
        <v>503</v>
      </c>
      <c r="F68" s="2">
        <v>5</v>
      </c>
      <c r="G68" s="16">
        <v>16</v>
      </c>
      <c r="H68" s="16">
        <v>160</v>
      </c>
      <c r="I68" s="16" t="s">
        <v>17</v>
      </c>
      <c r="J68" s="16" t="s">
        <v>28</v>
      </c>
      <c r="K68" s="16">
        <v>150</v>
      </c>
      <c r="L68" s="16">
        <f t="shared" si="49"/>
        <v>326.08695652173913</v>
      </c>
      <c r="M68" s="16">
        <f t="shared" si="50"/>
        <v>366.10671936758894</v>
      </c>
      <c r="N68" s="16" t="s">
        <v>14</v>
      </c>
      <c r="O68" s="16">
        <v>0.66225165562913912</v>
      </c>
      <c r="P68" s="16">
        <v>0</v>
      </c>
      <c r="Q68" s="16">
        <v>0</v>
      </c>
      <c r="R68" s="16">
        <v>67.613965517241382</v>
      </c>
      <c r="S68" s="16">
        <f t="shared" si="48"/>
        <v>4547.0391810344827</v>
      </c>
      <c r="T68" s="16">
        <f t="shared" si="51"/>
        <v>70.86</v>
      </c>
      <c r="U68" s="16">
        <f t="shared" si="52"/>
        <v>175.02</v>
      </c>
      <c r="V68" s="16">
        <f t="shared" si="53"/>
        <v>61.956521739130437</v>
      </c>
      <c r="W68" s="16">
        <f t="shared" si="54"/>
        <v>89.673913043478265</v>
      </c>
      <c r="X68" s="16">
        <f t="shared" si="55"/>
        <v>117.39130434782608</v>
      </c>
      <c r="Y68" s="16">
        <f t="shared" si="56"/>
        <v>31.485177865612645</v>
      </c>
      <c r="Z68" s="16">
        <f t="shared" si="57"/>
        <v>45.763339920948617</v>
      </c>
      <c r="AA68" s="16">
        <f t="shared" si="58"/>
        <v>60.041501976284586</v>
      </c>
      <c r="AB68">
        <f t="shared" si="59"/>
        <v>17.875</v>
      </c>
      <c r="AC68">
        <f t="shared" si="60"/>
        <v>44.15</v>
      </c>
      <c r="AD68">
        <f t="shared" si="61"/>
        <v>250.65517786561267</v>
      </c>
      <c r="AE68">
        <f t="shared" si="62"/>
        <v>264.93333992094864</v>
      </c>
      <c r="AF68">
        <f t="shared" si="63"/>
        <v>279.21150197628458</v>
      </c>
      <c r="AG68">
        <f t="shared" si="33"/>
        <v>608.52568965517241</v>
      </c>
      <c r="AH68">
        <f t="shared" si="34"/>
        <v>811.36758620689659</v>
      </c>
      <c r="AI68">
        <f t="shared" si="35"/>
        <v>1014.2094827586208</v>
      </c>
      <c r="AJ68">
        <f t="shared" si="36"/>
        <v>1500.5229297413794</v>
      </c>
      <c r="AK68">
        <f t="shared" si="37"/>
        <v>2000.6972396551723</v>
      </c>
      <c r="AL68">
        <f t="shared" si="38"/>
        <v>2500.8715495689657</v>
      </c>
      <c r="AM68">
        <f t="shared" si="39"/>
        <v>1249.8677518757668</v>
      </c>
      <c r="AN68">
        <f t="shared" si="40"/>
        <v>1235.5895898204308</v>
      </c>
      <c r="AO68">
        <f t="shared" si="41"/>
        <v>1221.3114277650948</v>
      </c>
      <c r="AP68">
        <f t="shared" si="42"/>
        <v>1750.0420617895597</v>
      </c>
      <c r="AQ68">
        <f t="shared" si="43"/>
        <v>1735.7638997342237</v>
      </c>
      <c r="AR68">
        <f t="shared" si="44"/>
        <v>1721.4857376788877</v>
      </c>
      <c r="AS68">
        <f t="shared" si="45"/>
        <v>2250.2163717033532</v>
      </c>
      <c r="AT68">
        <f t="shared" si="46"/>
        <v>2235.9382096480172</v>
      </c>
      <c r="AU68">
        <f t="shared" si="47"/>
        <v>2221.6600475926812</v>
      </c>
      <c r="BF68" t="str">
        <f t="shared" si="64"/>
        <v>Arlington 2021 6 Y 5 16 160 Y Cobra_V5 0.662251655629139 0 0 67.6139655172414 4547.03918103448 1249.86775187577 1235.58958982043 1221.31142776509 1750.04206178956 1735.76389973422 1721.48573767889 2250.21637170335 2235.93820964802 2221.66004759268</v>
      </c>
    </row>
    <row r="69" spans="1:58" x14ac:dyDescent="0.35">
      <c r="A69" s="16" t="s">
        <v>21</v>
      </c>
      <c r="B69" s="16">
        <v>2021</v>
      </c>
      <c r="C69" s="16">
        <v>6</v>
      </c>
      <c r="D69" s="16" t="s">
        <v>17</v>
      </c>
      <c r="E69" s="16">
        <v>504</v>
      </c>
      <c r="F69" s="2">
        <v>5</v>
      </c>
      <c r="G69" s="16">
        <v>12</v>
      </c>
      <c r="H69" s="16">
        <v>100</v>
      </c>
      <c r="I69" s="16" t="s">
        <v>17</v>
      </c>
      <c r="J69" s="16" t="s">
        <v>28</v>
      </c>
      <c r="K69" s="16">
        <v>150</v>
      </c>
      <c r="L69" s="16">
        <f t="shared" si="49"/>
        <v>326.08695652173913</v>
      </c>
      <c r="M69" s="16">
        <f t="shared" si="50"/>
        <v>366.10671936758894</v>
      </c>
      <c r="N69" s="16" t="s">
        <v>14</v>
      </c>
      <c r="O69" s="16">
        <v>0</v>
      </c>
      <c r="P69" s="16">
        <v>0</v>
      </c>
      <c r="Q69" s="16">
        <v>0</v>
      </c>
      <c r="R69" s="16">
        <v>69.644929655172419</v>
      </c>
      <c r="S69" s="16">
        <f t="shared" si="48"/>
        <v>4683.6215193103453</v>
      </c>
      <c r="T69" s="16">
        <f t="shared" si="51"/>
        <v>44.29</v>
      </c>
      <c r="U69" s="16">
        <f t="shared" si="52"/>
        <v>109.39</v>
      </c>
      <c r="V69" s="16">
        <f t="shared" si="53"/>
        <v>61.956521739130437</v>
      </c>
      <c r="W69" s="16">
        <f t="shared" si="54"/>
        <v>89.673913043478265</v>
      </c>
      <c r="X69" s="16">
        <f t="shared" si="55"/>
        <v>117.39130434782608</v>
      </c>
      <c r="Y69" s="16">
        <f t="shared" si="56"/>
        <v>31.485177865612645</v>
      </c>
      <c r="Z69" s="16">
        <f t="shared" si="57"/>
        <v>45.763339920948617</v>
      </c>
      <c r="AA69" s="16">
        <f t="shared" si="58"/>
        <v>60.041501976284586</v>
      </c>
      <c r="AB69">
        <f t="shared" si="59"/>
        <v>17.875</v>
      </c>
      <c r="AC69">
        <f t="shared" si="60"/>
        <v>44.15</v>
      </c>
      <c r="AD69">
        <f t="shared" si="61"/>
        <v>185.02517786561265</v>
      </c>
      <c r="AE69">
        <f t="shared" si="62"/>
        <v>199.30333992094862</v>
      </c>
      <c r="AF69">
        <f t="shared" si="63"/>
        <v>213.58150197628458</v>
      </c>
      <c r="AG69">
        <f t="shared" si="33"/>
        <v>626.80436689655176</v>
      </c>
      <c r="AH69">
        <f t="shared" si="34"/>
        <v>835.73915586206908</v>
      </c>
      <c r="AI69">
        <f t="shared" si="35"/>
        <v>1044.6739448275862</v>
      </c>
      <c r="AJ69">
        <f t="shared" si="36"/>
        <v>1545.5951013724141</v>
      </c>
      <c r="AK69">
        <f t="shared" si="37"/>
        <v>2060.7934684965521</v>
      </c>
      <c r="AL69">
        <f t="shared" si="38"/>
        <v>2575.9918356206899</v>
      </c>
      <c r="AM69">
        <f t="shared" si="39"/>
        <v>1360.5699235068014</v>
      </c>
      <c r="AN69">
        <f t="shared" si="40"/>
        <v>1346.2917614514654</v>
      </c>
      <c r="AO69">
        <f t="shared" si="41"/>
        <v>1332.0135993961294</v>
      </c>
      <c r="AP69">
        <f t="shared" si="42"/>
        <v>1875.7682906309394</v>
      </c>
      <c r="AQ69">
        <f t="shared" si="43"/>
        <v>1861.4901285756034</v>
      </c>
      <c r="AR69">
        <f t="shared" si="44"/>
        <v>1847.2119665202677</v>
      </c>
      <c r="AS69">
        <f t="shared" si="45"/>
        <v>2390.9666577550774</v>
      </c>
      <c r="AT69">
        <f t="shared" si="46"/>
        <v>2376.6884956997415</v>
      </c>
      <c r="AU69">
        <f t="shared" si="47"/>
        <v>2362.4103336444055</v>
      </c>
      <c r="BF69" t="str">
        <f t="shared" si="64"/>
        <v>Arlington 2021 6 Y 5 12 100 Y Cobra_V5 0 0 0 69.6449296551724 4683.62151931035 1360.5699235068 1346.29176145147 1332.01359939613 1875.76829063094 1861.4901285756 1847.21196652027 2390.96665775508 2376.68849569974 2362.41033364441</v>
      </c>
    </row>
    <row r="70" spans="1:58" x14ac:dyDescent="0.35">
      <c r="A70" s="16" t="s">
        <v>21</v>
      </c>
      <c r="B70" s="16">
        <v>2021</v>
      </c>
      <c r="C70" s="16">
        <v>6</v>
      </c>
      <c r="D70" s="16" t="s">
        <v>17</v>
      </c>
      <c r="E70" s="16">
        <v>505</v>
      </c>
      <c r="F70" s="2">
        <v>5</v>
      </c>
      <c r="G70" s="16">
        <v>8</v>
      </c>
      <c r="H70" s="16">
        <v>160</v>
      </c>
      <c r="I70" s="16" t="s">
        <v>16</v>
      </c>
      <c r="J70" s="16" t="s">
        <v>28</v>
      </c>
      <c r="K70" s="16" t="s">
        <v>14</v>
      </c>
      <c r="L70" s="16" t="str">
        <f t="shared" si="49"/>
        <v>.</v>
      </c>
      <c r="M70" s="16" t="str">
        <f t="shared" si="50"/>
        <v>.</v>
      </c>
      <c r="N70" s="16" t="s">
        <v>14</v>
      </c>
      <c r="O70" s="16">
        <v>0</v>
      </c>
      <c r="P70" s="16">
        <v>0</v>
      </c>
      <c r="Q70" s="16">
        <v>0</v>
      </c>
      <c r="R70" s="16">
        <v>63.452650344827589</v>
      </c>
      <c r="S70" s="16">
        <f t="shared" si="48"/>
        <v>4267.1907356896554</v>
      </c>
      <c r="T70" s="16">
        <f t="shared" si="51"/>
        <v>70.86</v>
      </c>
      <c r="U70" s="16">
        <f t="shared" si="52"/>
        <v>175.02</v>
      </c>
      <c r="V70" s="16">
        <f t="shared" si="53"/>
        <v>0</v>
      </c>
      <c r="W70" s="16">
        <f t="shared" si="54"/>
        <v>0</v>
      </c>
      <c r="X70" s="16">
        <f t="shared" si="55"/>
        <v>0</v>
      </c>
      <c r="Y70" s="16">
        <f t="shared" si="56"/>
        <v>0</v>
      </c>
      <c r="Z70" s="16">
        <f t="shared" si="57"/>
        <v>0</v>
      </c>
      <c r="AA70" s="16">
        <f t="shared" si="58"/>
        <v>0</v>
      </c>
      <c r="AB70">
        <f t="shared" si="59"/>
        <v>17.875</v>
      </c>
      <c r="AC70">
        <f t="shared" si="60"/>
        <v>44.15</v>
      </c>
      <c r="AD70">
        <f t="shared" si="61"/>
        <v>219.17000000000002</v>
      </c>
      <c r="AE70">
        <f t="shared" si="62"/>
        <v>219.17000000000002</v>
      </c>
      <c r="AF70">
        <f t="shared" si="63"/>
        <v>219.17000000000002</v>
      </c>
      <c r="AG70">
        <f t="shared" si="33"/>
        <v>571.0738531034483</v>
      </c>
      <c r="AH70">
        <f t="shared" si="34"/>
        <v>761.43180413793107</v>
      </c>
      <c r="AI70">
        <f t="shared" si="35"/>
        <v>951.78975517241383</v>
      </c>
      <c r="AJ70">
        <f t="shared" si="36"/>
        <v>1408.1729427775863</v>
      </c>
      <c r="AK70">
        <f t="shared" si="37"/>
        <v>1877.5639237034484</v>
      </c>
      <c r="AL70">
        <f t="shared" si="38"/>
        <v>2346.9549046293105</v>
      </c>
      <c r="AM70">
        <f t="shared" si="39"/>
        <v>1189.0029427775862</v>
      </c>
      <c r="AN70">
        <f t="shared" si="40"/>
        <v>1189.0029427775862</v>
      </c>
      <c r="AO70">
        <f t="shared" si="41"/>
        <v>1189.0029427775862</v>
      </c>
      <c r="AP70">
        <f t="shared" si="42"/>
        <v>1658.3939237034483</v>
      </c>
      <c r="AQ70">
        <f t="shared" si="43"/>
        <v>1658.3939237034483</v>
      </c>
      <c r="AR70">
        <f t="shared" si="44"/>
        <v>1658.3939237034483</v>
      </c>
      <c r="AS70">
        <f t="shared" si="45"/>
        <v>2127.7849046293104</v>
      </c>
      <c r="AT70">
        <f t="shared" si="46"/>
        <v>2127.7849046293104</v>
      </c>
      <c r="AU70">
        <f t="shared" si="47"/>
        <v>2127.7849046293104</v>
      </c>
      <c r="BF70" t="str">
        <f t="shared" si="64"/>
        <v>Arlington 2021 6 Y 5 8 160 N Cobra_V5 0 0 0 63.4526503448276 4267.19073568966 1189.00294277759 1189.00294277759 1189.00294277759 1658.39392370345 1658.39392370345 1658.39392370345 2127.78490462931 2127.78490462931 2127.78490462931</v>
      </c>
    </row>
    <row r="71" spans="1:58" x14ac:dyDescent="0.35">
      <c r="A71" s="16" t="s">
        <v>21</v>
      </c>
      <c r="B71" s="16">
        <v>2021</v>
      </c>
      <c r="C71" s="16">
        <v>6</v>
      </c>
      <c r="D71" s="16" t="s">
        <v>17</v>
      </c>
      <c r="E71" s="16">
        <v>506</v>
      </c>
      <c r="F71" s="2">
        <v>5</v>
      </c>
      <c r="G71" s="16">
        <v>2</v>
      </c>
      <c r="H71" s="16">
        <v>100</v>
      </c>
      <c r="I71" s="16" t="s">
        <v>16</v>
      </c>
      <c r="J71" s="16" t="s">
        <v>29</v>
      </c>
      <c r="K71" s="16" t="s">
        <v>14</v>
      </c>
      <c r="L71" s="16" t="str">
        <f t="shared" si="49"/>
        <v>.</v>
      </c>
      <c r="M71" s="16" t="str">
        <f t="shared" si="50"/>
        <v>.</v>
      </c>
      <c r="N71" s="16" t="s">
        <v>14</v>
      </c>
      <c r="O71" s="16">
        <v>0</v>
      </c>
      <c r="P71" s="16">
        <v>0</v>
      </c>
      <c r="Q71" s="16">
        <v>0</v>
      </c>
      <c r="R71" s="16">
        <v>61.55078068965517</v>
      </c>
      <c r="S71" s="16">
        <f t="shared" si="48"/>
        <v>4139.2900013793105</v>
      </c>
      <c r="T71" s="16">
        <f t="shared" si="51"/>
        <v>44.29</v>
      </c>
      <c r="U71" s="16">
        <f t="shared" si="52"/>
        <v>109.39</v>
      </c>
      <c r="V71" s="16">
        <f t="shared" si="53"/>
        <v>0</v>
      </c>
      <c r="W71" s="16">
        <f t="shared" si="54"/>
        <v>0</v>
      </c>
      <c r="X71" s="16">
        <f t="shared" si="55"/>
        <v>0</v>
      </c>
      <c r="Y71" s="16">
        <f t="shared" si="56"/>
        <v>0</v>
      </c>
      <c r="Z71" s="16">
        <f t="shared" si="57"/>
        <v>0</v>
      </c>
      <c r="AA71" s="16">
        <f t="shared" si="58"/>
        <v>0</v>
      </c>
      <c r="AB71">
        <f t="shared" si="59"/>
        <v>50.845999999999997</v>
      </c>
      <c r="AC71">
        <f t="shared" si="60"/>
        <v>125.59</v>
      </c>
      <c r="AD71">
        <f t="shared" si="61"/>
        <v>234.98000000000002</v>
      </c>
      <c r="AE71">
        <f t="shared" si="62"/>
        <v>234.98000000000002</v>
      </c>
      <c r="AF71">
        <f t="shared" si="63"/>
        <v>234.98000000000002</v>
      </c>
      <c r="AG71">
        <f t="shared" si="33"/>
        <v>553.95702620689656</v>
      </c>
      <c r="AH71">
        <f t="shared" si="34"/>
        <v>738.60936827586204</v>
      </c>
      <c r="AI71">
        <f t="shared" si="35"/>
        <v>923.26171034482752</v>
      </c>
      <c r="AJ71">
        <f t="shared" si="36"/>
        <v>1365.9657004551725</v>
      </c>
      <c r="AK71">
        <f t="shared" si="37"/>
        <v>1821.2876006068966</v>
      </c>
      <c r="AL71">
        <f t="shared" si="38"/>
        <v>2276.6095007586209</v>
      </c>
      <c r="AM71">
        <f t="shared" si="39"/>
        <v>1130.9857004551725</v>
      </c>
      <c r="AN71">
        <f t="shared" si="40"/>
        <v>1130.9857004551725</v>
      </c>
      <c r="AO71">
        <f t="shared" si="41"/>
        <v>1130.9857004551725</v>
      </c>
      <c r="AP71">
        <f t="shared" si="42"/>
        <v>1586.3076006068966</v>
      </c>
      <c r="AQ71">
        <f t="shared" si="43"/>
        <v>1586.3076006068966</v>
      </c>
      <c r="AR71">
        <f t="shared" si="44"/>
        <v>1586.3076006068966</v>
      </c>
      <c r="AS71">
        <f t="shared" si="45"/>
        <v>2041.6295007586209</v>
      </c>
      <c r="AT71">
        <f t="shared" si="46"/>
        <v>2041.6295007586209</v>
      </c>
      <c r="AU71">
        <f t="shared" si="47"/>
        <v>2041.6295007586209</v>
      </c>
      <c r="BF71" t="str">
        <f t="shared" si="64"/>
        <v>Arlington 2021 6 Y 5 2 100 N Endura_R3 0 0 0 61.5507806896552 4139.29000137931 1130.98570045517 1130.98570045517 1130.98570045517 1586.3076006069 1586.3076006069 1586.3076006069 2041.62950075862 2041.62950075862 2041.62950075862</v>
      </c>
    </row>
    <row r="72" spans="1:58" x14ac:dyDescent="0.35">
      <c r="A72" s="16" t="s">
        <v>21</v>
      </c>
      <c r="B72" s="16">
        <v>2021</v>
      </c>
      <c r="C72" s="16">
        <v>6</v>
      </c>
      <c r="D72" s="16" t="s">
        <v>17</v>
      </c>
      <c r="E72" s="16">
        <v>507</v>
      </c>
      <c r="F72" s="2">
        <v>5</v>
      </c>
      <c r="G72" s="16">
        <v>3</v>
      </c>
      <c r="H72" s="16">
        <v>100</v>
      </c>
      <c r="I72" s="16" t="s">
        <v>16</v>
      </c>
      <c r="J72" s="16" t="s">
        <v>30</v>
      </c>
      <c r="K72" s="16" t="s">
        <v>14</v>
      </c>
      <c r="L72" s="16" t="str">
        <f t="shared" si="49"/>
        <v>.</v>
      </c>
      <c r="M72" s="16" t="str">
        <f t="shared" si="50"/>
        <v>.</v>
      </c>
      <c r="N72" s="16" t="s">
        <v>17</v>
      </c>
      <c r="O72" s="16">
        <v>0</v>
      </c>
      <c r="P72" s="16">
        <v>0</v>
      </c>
      <c r="Q72" s="16">
        <v>0</v>
      </c>
      <c r="R72" s="16">
        <v>57.961837241379321</v>
      </c>
      <c r="S72" s="16">
        <f t="shared" si="48"/>
        <v>3897.9335544827595</v>
      </c>
      <c r="T72" s="16">
        <f t="shared" si="51"/>
        <v>44.29</v>
      </c>
      <c r="U72" s="16">
        <f t="shared" si="52"/>
        <v>109.39</v>
      </c>
      <c r="V72" s="16">
        <f t="shared" si="53"/>
        <v>0</v>
      </c>
      <c r="W72" s="16">
        <f t="shared" si="54"/>
        <v>0</v>
      </c>
      <c r="X72" s="16">
        <f t="shared" si="55"/>
        <v>0</v>
      </c>
      <c r="Y72" s="16">
        <f t="shared" si="56"/>
        <v>0</v>
      </c>
      <c r="Z72" s="16">
        <f t="shared" si="57"/>
        <v>0</v>
      </c>
      <c r="AA72" s="16">
        <f t="shared" si="58"/>
        <v>0</v>
      </c>
      <c r="AB72">
        <f t="shared" si="59"/>
        <v>50.845999999999997</v>
      </c>
      <c r="AC72">
        <f t="shared" si="60"/>
        <v>125.59</v>
      </c>
      <c r="AD72">
        <f t="shared" si="61"/>
        <v>234.98000000000002</v>
      </c>
      <c r="AE72">
        <f t="shared" si="62"/>
        <v>234.98000000000002</v>
      </c>
      <c r="AF72">
        <f t="shared" si="63"/>
        <v>234.98000000000002</v>
      </c>
      <c r="AG72">
        <f t="shared" si="33"/>
        <v>521.6565351724139</v>
      </c>
      <c r="AH72">
        <f t="shared" si="34"/>
        <v>695.54204689655182</v>
      </c>
      <c r="AI72">
        <f t="shared" si="35"/>
        <v>869.42755862068987</v>
      </c>
      <c r="AJ72">
        <f t="shared" si="36"/>
        <v>1286.3180729793107</v>
      </c>
      <c r="AK72">
        <f t="shared" si="37"/>
        <v>1715.0907639724142</v>
      </c>
      <c r="AL72">
        <f t="shared" si="38"/>
        <v>2143.863454965518</v>
      </c>
      <c r="AM72">
        <f t="shared" si="39"/>
        <v>1051.3380729793107</v>
      </c>
      <c r="AN72">
        <f t="shared" si="40"/>
        <v>1051.3380729793107</v>
      </c>
      <c r="AO72">
        <f t="shared" si="41"/>
        <v>1051.3380729793107</v>
      </c>
      <c r="AP72">
        <f t="shared" si="42"/>
        <v>1480.1107639724141</v>
      </c>
      <c r="AQ72">
        <f t="shared" si="43"/>
        <v>1480.1107639724141</v>
      </c>
      <c r="AR72">
        <f t="shared" si="44"/>
        <v>1480.1107639724141</v>
      </c>
      <c r="AS72">
        <f t="shared" si="45"/>
        <v>1908.883454965518</v>
      </c>
      <c r="AT72">
        <f t="shared" si="46"/>
        <v>1908.883454965518</v>
      </c>
      <c r="AU72">
        <f t="shared" si="47"/>
        <v>1908.883454965518</v>
      </c>
      <c r="BF72" t="str">
        <f t="shared" si="64"/>
        <v>Arlington 2021 6 Y 5 3 100 N Endura_Sporecaster 0 0 0 57.9618372413793 3897.93355448276 1051.33807297931 1051.33807297931 1051.33807297931 1480.11076397241 1480.11076397241 1480.11076397241 1908.88345496552 1908.88345496552 1908.88345496552</v>
      </c>
    </row>
    <row r="73" spans="1:58" x14ac:dyDescent="0.35">
      <c r="A73" s="16" t="s">
        <v>21</v>
      </c>
      <c r="B73" s="16">
        <v>2021</v>
      </c>
      <c r="C73" s="16">
        <v>6</v>
      </c>
      <c r="D73" s="16" t="s">
        <v>17</v>
      </c>
      <c r="E73" s="16">
        <v>508</v>
      </c>
      <c r="F73" s="2">
        <v>5</v>
      </c>
      <c r="G73" s="16">
        <v>5</v>
      </c>
      <c r="H73" s="16">
        <v>160</v>
      </c>
      <c r="I73" s="16" t="s">
        <v>16</v>
      </c>
      <c r="J73" s="16" t="s">
        <v>27</v>
      </c>
      <c r="K73" s="16" t="s">
        <v>14</v>
      </c>
      <c r="L73" s="16" t="str">
        <f t="shared" si="49"/>
        <v>.</v>
      </c>
      <c r="M73" s="16" t="str">
        <f t="shared" si="50"/>
        <v>.</v>
      </c>
      <c r="N73" s="16" t="s">
        <v>14</v>
      </c>
      <c r="O73" s="16">
        <v>0</v>
      </c>
      <c r="P73" s="16">
        <v>0</v>
      </c>
      <c r="Q73" s="16">
        <v>0</v>
      </c>
      <c r="R73" s="16">
        <v>60.093189655172417</v>
      </c>
      <c r="S73" s="16">
        <f t="shared" si="48"/>
        <v>4041.2670043103449</v>
      </c>
      <c r="T73" s="16">
        <f t="shared" si="51"/>
        <v>70.86</v>
      </c>
      <c r="U73" s="16">
        <f t="shared" si="52"/>
        <v>175.02</v>
      </c>
      <c r="V73" s="16">
        <f t="shared" si="53"/>
        <v>0</v>
      </c>
      <c r="W73" s="16">
        <f t="shared" si="54"/>
        <v>0</v>
      </c>
      <c r="X73" s="16">
        <f t="shared" si="55"/>
        <v>0</v>
      </c>
      <c r="Y73" s="16">
        <f t="shared" si="56"/>
        <v>0</v>
      </c>
      <c r="Z73" s="16">
        <f t="shared" si="57"/>
        <v>0</v>
      </c>
      <c r="AA73" s="16">
        <f t="shared" si="58"/>
        <v>0</v>
      </c>
      <c r="AB73">
        <f t="shared" si="59"/>
        <v>0</v>
      </c>
      <c r="AC73">
        <f t="shared" si="60"/>
        <v>0</v>
      </c>
      <c r="AD73">
        <f t="shared" si="61"/>
        <v>175.02</v>
      </c>
      <c r="AE73">
        <f t="shared" si="62"/>
        <v>175.02</v>
      </c>
      <c r="AF73">
        <f t="shared" si="63"/>
        <v>175.02</v>
      </c>
      <c r="AG73">
        <f t="shared" si="33"/>
        <v>540.8387068965518</v>
      </c>
      <c r="AH73">
        <f t="shared" si="34"/>
        <v>721.11827586206903</v>
      </c>
      <c r="AI73">
        <f t="shared" si="35"/>
        <v>901.39784482758625</v>
      </c>
      <c r="AJ73">
        <f t="shared" si="36"/>
        <v>1333.6181114224139</v>
      </c>
      <c r="AK73">
        <f t="shared" si="37"/>
        <v>1778.1574818965516</v>
      </c>
      <c r="AL73">
        <f t="shared" si="38"/>
        <v>2222.6968523706901</v>
      </c>
      <c r="AM73">
        <f t="shared" si="39"/>
        <v>1158.5981114224139</v>
      </c>
      <c r="AN73">
        <f t="shared" si="40"/>
        <v>1158.5981114224139</v>
      </c>
      <c r="AO73">
        <f t="shared" si="41"/>
        <v>1158.5981114224139</v>
      </c>
      <c r="AP73">
        <f t="shared" si="42"/>
        <v>1603.1374818965517</v>
      </c>
      <c r="AQ73">
        <f t="shared" si="43"/>
        <v>1603.1374818965517</v>
      </c>
      <c r="AR73">
        <f t="shared" si="44"/>
        <v>1603.1374818965517</v>
      </c>
      <c r="AS73">
        <f t="shared" si="45"/>
        <v>2047.6768523706901</v>
      </c>
      <c r="AT73">
        <f t="shared" si="46"/>
        <v>2047.6768523706901</v>
      </c>
      <c r="AU73">
        <f t="shared" si="47"/>
        <v>2047.6768523706901</v>
      </c>
      <c r="BF73" t="str">
        <f t="shared" si="64"/>
        <v>Arlington 2021 6 Y 5 5 160 N Non-Treated 0 0 0 60.0931896551724 4041.26700431034 1158.59811142241 1158.59811142241 1158.59811142241 1603.13748189655 1603.13748189655 1603.13748189655 2047.67685237069 2047.67685237069 2047.67685237069</v>
      </c>
    </row>
    <row r="74" spans="1:58" x14ac:dyDescent="0.35">
      <c r="A74" s="16" t="s">
        <v>21</v>
      </c>
      <c r="B74" s="16">
        <v>2021</v>
      </c>
      <c r="C74" s="16">
        <v>6</v>
      </c>
      <c r="D74" s="16" t="s">
        <v>17</v>
      </c>
      <c r="E74" s="16">
        <v>509</v>
      </c>
      <c r="F74" s="2">
        <v>5</v>
      </c>
      <c r="G74" s="16">
        <v>15</v>
      </c>
      <c r="H74" s="16">
        <v>160</v>
      </c>
      <c r="I74" s="16" t="s">
        <v>17</v>
      </c>
      <c r="J74" s="16" t="s">
        <v>30</v>
      </c>
      <c r="K74" s="16">
        <v>150</v>
      </c>
      <c r="L74" s="16">
        <f t="shared" si="49"/>
        <v>326.08695652173913</v>
      </c>
      <c r="M74" s="16">
        <f t="shared" si="50"/>
        <v>366.10671936758894</v>
      </c>
      <c r="N74" s="16" t="s">
        <v>17</v>
      </c>
      <c r="O74" s="16">
        <v>0</v>
      </c>
      <c r="P74" s="16">
        <v>0</v>
      </c>
      <c r="Q74" s="16">
        <v>0</v>
      </c>
      <c r="R74" s="16">
        <v>61.115431034482754</v>
      </c>
      <c r="S74" s="16">
        <f t="shared" si="48"/>
        <v>4110.0127370689652</v>
      </c>
      <c r="T74" s="16">
        <f t="shared" si="51"/>
        <v>70.86</v>
      </c>
      <c r="U74" s="16">
        <f t="shared" si="52"/>
        <v>175.02</v>
      </c>
      <c r="V74" s="16">
        <f t="shared" si="53"/>
        <v>61.956521739130437</v>
      </c>
      <c r="W74" s="16">
        <f t="shared" si="54"/>
        <v>89.673913043478265</v>
      </c>
      <c r="X74" s="16">
        <f t="shared" si="55"/>
        <v>117.39130434782608</v>
      </c>
      <c r="Y74" s="16">
        <f t="shared" si="56"/>
        <v>31.485177865612645</v>
      </c>
      <c r="Z74" s="16">
        <f t="shared" si="57"/>
        <v>45.763339920948617</v>
      </c>
      <c r="AA74" s="16">
        <f t="shared" si="58"/>
        <v>60.041501976284586</v>
      </c>
      <c r="AB74">
        <f t="shared" si="59"/>
        <v>50.845999999999997</v>
      </c>
      <c r="AC74">
        <f t="shared" si="60"/>
        <v>125.59</v>
      </c>
      <c r="AD74">
        <f t="shared" si="61"/>
        <v>332.09517786561264</v>
      </c>
      <c r="AE74">
        <f t="shared" si="62"/>
        <v>346.37333992094864</v>
      </c>
      <c r="AF74">
        <f t="shared" si="63"/>
        <v>360.65150197628464</v>
      </c>
      <c r="AG74">
        <f t="shared" si="33"/>
        <v>550.03887931034478</v>
      </c>
      <c r="AH74">
        <f t="shared" si="34"/>
        <v>733.38517241379304</v>
      </c>
      <c r="AI74">
        <f t="shared" si="35"/>
        <v>916.7314655172413</v>
      </c>
      <c r="AJ74">
        <f t="shared" si="36"/>
        <v>1356.3042032327585</v>
      </c>
      <c r="AK74">
        <f t="shared" si="37"/>
        <v>1808.4056043103446</v>
      </c>
      <c r="AL74">
        <f t="shared" si="38"/>
        <v>2260.5070053879313</v>
      </c>
      <c r="AM74">
        <f t="shared" si="39"/>
        <v>1024.2090253671458</v>
      </c>
      <c r="AN74">
        <f t="shared" si="40"/>
        <v>1009.9308633118098</v>
      </c>
      <c r="AO74">
        <f t="shared" si="41"/>
        <v>995.65270125647385</v>
      </c>
      <c r="AP74">
        <f t="shared" si="42"/>
        <v>1476.310426444732</v>
      </c>
      <c r="AQ74">
        <f t="shared" si="43"/>
        <v>1462.032264389396</v>
      </c>
      <c r="AR74">
        <f t="shared" si="44"/>
        <v>1447.75410233406</v>
      </c>
      <c r="AS74">
        <f t="shared" si="45"/>
        <v>1928.4118275223186</v>
      </c>
      <c r="AT74">
        <f t="shared" si="46"/>
        <v>1914.1336654669826</v>
      </c>
      <c r="AU74">
        <f t="shared" si="47"/>
        <v>1899.8555034116466</v>
      </c>
      <c r="BF74" t="str">
        <f t="shared" si="64"/>
        <v>Arlington 2021 6 Y 5 15 160 Y Endura_Sporecaster 0 0 0 61.1154310344828 4110.01273706897 1024.20902536715 1009.93086331181 995.652701256474 1476.31042644473 1462.0322643894 1447.75410233406 1928.41182752232 1914.13366546698 1899.85550341165</v>
      </c>
    </row>
    <row r="75" spans="1:58" x14ac:dyDescent="0.35">
      <c r="A75" s="16" t="s">
        <v>21</v>
      </c>
      <c r="B75" s="16">
        <v>2021</v>
      </c>
      <c r="C75" s="16">
        <v>6</v>
      </c>
      <c r="D75" s="16" t="s">
        <v>17</v>
      </c>
      <c r="E75" s="16">
        <v>510</v>
      </c>
      <c r="F75" s="2">
        <v>5</v>
      </c>
      <c r="G75" s="16">
        <v>11</v>
      </c>
      <c r="H75" s="16">
        <v>100</v>
      </c>
      <c r="I75" s="16" t="s">
        <v>17</v>
      </c>
      <c r="J75" s="16" t="s">
        <v>30</v>
      </c>
      <c r="K75" s="16">
        <v>150</v>
      </c>
      <c r="L75" s="16">
        <f t="shared" si="49"/>
        <v>326.08695652173913</v>
      </c>
      <c r="M75" s="16">
        <f t="shared" si="50"/>
        <v>366.10671936758894</v>
      </c>
      <c r="N75" s="16" t="s">
        <v>17</v>
      </c>
      <c r="O75" s="16">
        <v>0</v>
      </c>
      <c r="P75" s="16">
        <v>0</v>
      </c>
      <c r="Q75" s="16">
        <v>0</v>
      </c>
      <c r="R75" s="16">
        <v>65.723862068965516</v>
      </c>
      <c r="S75" s="16">
        <f t="shared" si="48"/>
        <v>4419.9297241379309</v>
      </c>
      <c r="T75" s="16">
        <f t="shared" si="51"/>
        <v>44.29</v>
      </c>
      <c r="U75" s="16">
        <f t="shared" si="52"/>
        <v>109.39</v>
      </c>
      <c r="V75" s="16">
        <f t="shared" si="53"/>
        <v>61.956521739130437</v>
      </c>
      <c r="W75" s="16">
        <f t="shared" si="54"/>
        <v>89.673913043478265</v>
      </c>
      <c r="X75" s="16">
        <f t="shared" si="55"/>
        <v>117.39130434782608</v>
      </c>
      <c r="Y75" s="16">
        <f t="shared" si="56"/>
        <v>31.485177865612645</v>
      </c>
      <c r="Z75" s="16">
        <f t="shared" si="57"/>
        <v>45.763339920948617</v>
      </c>
      <c r="AA75" s="16">
        <f t="shared" si="58"/>
        <v>60.041501976284586</v>
      </c>
      <c r="AB75">
        <f t="shared" si="59"/>
        <v>50.845999999999997</v>
      </c>
      <c r="AC75">
        <f t="shared" si="60"/>
        <v>125.59</v>
      </c>
      <c r="AD75">
        <f t="shared" si="61"/>
        <v>266.46517786561265</v>
      </c>
      <c r="AE75">
        <f t="shared" si="62"/>
        <v>280.74333992094864</v>
      </c>
      <c r="AF75">
        <f t="shared" si="63"/>
        <v>295.02150197628458</v>
      </c>
      <c r="AG75">
        <f t="shared" si="33"/>
        <v>591.51475862068969</v>
      </c>
      <c r="AH75">
        <f t="shared" si="34"/>
        <v>788.68634482758625</v>
      </c>
      <c r="AI75">
        <f t="shared" si="35"/>
        <v>985.8579310344827</v>
      </c>
      <c r="AJ75">
        <f t="shared" si="36"/>
        <v>1458.5768089655173</v>
      </c>
      <c r="AK75">
        <f t="shared" si="37"/>
        <v>1944.7690786206897</v>
      </c>
      <c r="AL75">
        <f t="shared" si="38"/>
        <v>2430.9613482758623</v>
      </c>
      <c r="AM75">
        <f t="shared" si="39"/>
        <v>1192.1116310999046</v>
      </c>
      <c r="AN75">
        <f t="shared" si="40"/>
        <v>1177.8334690445686</v>
      </c>
      <c r="AO75">
        <f t="shared" si="41"/>
        <v>1163.5553069892328</v>
      </c>
      <c r="AP75">
        <f t="shared" si="42"/>
        <v>1678.3039007550769</v>
      </c>
      <c r="AQ75">
        <f t="shared" si="43"/>
        <v>1664.0257386997409</v>
      </c>
      <c r="AR75">
        <f t="shared" si="44"/>
        <v>1649.7475766444052</v>
      </c>
      <c r="AS75">
        <f t="shared" si="45"/>
        <v>2164.4961704102498</v>
      </c>
      <c r="AT75">
        <f t="shared" si="46"/>
        <v>2150.2180083549138</v>
      </c>
      <c r="AU75">
        <f t="shared" si="47"/>
        <v>2135.9398462995778</v>
      </c>
      <c r="BF75" t="str">
        <f t="shared" si="64"/>
        <v>Arlington 2021 6 Y 5 11 100 Y Endura_Sporecaster 0 0 0 65.7238620689655 4419.92972413793 1192.1116310999 1177.83346904457 1163.55530698923 1678.30390075508 1664.02573869974 1649.74757664441 2164.49617041025 2150.21800835491 2135.93984629958</v>
      </c>
    </row>
    <row r="76" spans="1:58" x14ac:dyDescent="0.35">
      <c r="A76" s="16" t="s">
        <v>21</v>
      </c>
      <c r="B76" s="16">
        <v>2021</v>
      </c>
      <c r="C76" s="16">
        <v>6</v>
      </c>
      <c r="D76" s="16" t="s">
        <v>17</v>
      </c>
      <c r="E76" s="16">
        <v>511</v>
      </c>
      <c r="F76" s="2">
        <v>5</v>
      </c>
      <c r="G76" s="16">
        <v>14</v>
      </c>
      <c r="H76" s="16">
        <v>160</v>
      </c>
      <c r="I76" s="16" t="s">
        <v>17</v>
      </c>
      <c r="J76" s="16" t="s">
        <v>29</v>
      </c>
      <c r="K76" s="16">
        <v>150</v>
      </c>
      <c r="L76" s="16">
        <f t="shared" si="49"/>
        <v>326.08695652173913</v>
      </c>
      <c r="M76" s="16">
        <f t="shared" si="50"/>
        <v>366.10671936758894</v>
      </c>
      <c r="N76" s="16" t="s">
        <v>14</v>
      </c>
      <c r="O76" s="16">
        <v>1</v>
      </c>
      <c r="P76" s="16">
        <v>3</v>
      </c>
      <c r="Q76" s="16">
        <v>1</v>
      </c>
      <c r="R76" s="16">
        <v>72.1685724137931</v>
      </c>
      <c r="S76" s="16">
        <f t="shared" si="48"/>
        <v>4853.3364948275857</v>
      </c>
      <c r="T76" s="16">
        <f t="shared" si="51"/>
        <v>70.86</v>
      </c>
      <c r="U76" s="16">
        <f t="shared" si="52"/>
        <v>175.02</v>
      </c>
      <c r="V76" s="16">
        <f t="shared" si="53"/>
        <v>61.956521739130437</v>
      </c>
      <c r="W76" s="16">
        <f t="shared" si="54"/>
        <v>89.673913043478265</v>
      </c>
      <c r="X76" s="16">
        <f t="shared" si="55"/>
        <v>117.39130434782608</v>
      </c>
      <c r="Y76" s="16">
        <f t="shared" si="56"/>
        <v>31.485177865612645</v>
      </c>
      <c r="Z76" s="16">
        <f t="shared" si="57"/>
        <v>45.763339920948617</v>
      </c>
      <c r="AA76" s="16">
        <f t="shared" si="58"/>
        <v>60.041501976284586</v>
      </c>
      <c r="AB76">
        <f t="shared" si="59"/>
        <v>50.845999999999997</v>
      </c>
      <c r="AC76">
        <f t="shared" si="60"/>
        <v>125.59</v>
      </c>
      <c r="AD76">
        <f t="shared" si="61"/>
        <v>332.09517786561264</v>
      </c>
      <c r="AE76">
        <f t="shared" si="62"/>
        <v>346.37333992094864</v>
      </c>
      <c r="AF76">
        <f t="shared" si="63"/>
        <v>360.65150197628464</v>
      </c>
      <c r="AG76">
        <f t="shared" si="33"/>
        <v>649.51715172413788</v>
      </c>
      <c r="AH76">
        <f t="shared" si="34"/>
        <v>866.0228689655172</v>
      </c>
      <c r="AI76">
        <f t="shared" si="35"/>
        <v>1082.5285862068965</v>
      </c>
      <c r="AJ76">
        <f t="shared" si="36"/>
        <v>1601.6010432931034</v>
      </c>
      <c r="AK76">
        <f t="shared" si="37"/>
        <v>2135.4680577241379</v>
      </c>
      <c r="AL76">
        <f t="shared" si="38"/>
        <v>2669.3350721551724</v>
      </c>
      <c r="AM76">
        <f t="shared" si="39"/>
        <v>1269.5058654274908</v>
      </c>
      <c r="AN76">
        <f t="shared" si="40"/>
        <v>1255.2277033721548</v>
      </c>
      <c r="AO76">
        <f t="shared" si="41"/>
        <v>1240.9495413168188</v>
      </c>
      <c r="AP76">
        <f t="shared" si="42"/>
        <v>1803.3728798585253</v>
      </c>
      <c r="AQ76">
        <f t="shared" si="43"/>
        <v>1789.0947178031893</v>
      </c>
      <c r="AR76">
        <f t="shared" si="44"/>
        <v>1774.8165557478533</v>
      </c>
      <c r="AS76">
        <f t="shared" si="45"/>
        <v>2337.2398942895597</v>
      </c>
      <c r="AT76">
        <f t="shared" si="46"/>
        <v>2322.9617322342237</v>
      </c>
      <c r="AU76">
        <f t="shared" si="47"/>
        <v>2308.6835701788877</v>
      </c>
      <c r="BF76" t="str">
        <f t="shared" si="64"/>
        <v>Arlington 2021 6 Y 5 14 160 Y Endura_R3 1 3 1 72.1685724137931 4853.33649482759 1269.50586542749 1255.22770337215 1240.94954131682 1803.37287985853 1789.09471780319 1774.81655574785 2337.23989428956 2322.96173223422 2308.68357017889</v>
      </c>
    </row>
    <row r="77" spans="1:58" x14ac:dyDescent="0.35">
      <c r="A77" s="16" t="s">
        <v>21</v>
      </c>
      <c r="B77" s="16">
        <v>2021</v>
      </c>
      <c r="C77" s="16">
        <v>6</v>
      </c>
      <c r="D77" s="16" t="s">
        <v>17</v>
      </c>
      <c r="E77" s="16">
        <v>512</v>
      </c>
      <c r="F77" s="2">
        <v>5</v>
      </c>
      <c r="G77" s="16">
        <v>13</v>
      </c>
      <c r="H77" s="16">
        <v>160</v>
      </c>
      <c r="I77" s="16" t="s">
        <v>17</v>
      </c>
      <c r="J77" s="16" t="s">
        <v>27</v>
      </c>
      <c r="K77" s="16">
        <v>150</v>
      </c>
      <c r="L77" s="16">
        <f t="shared" si="49"/>
        <v>326.08695652173913</v>
      </c>
      <c r="M77" s="16">
        <f t="shared" si="50"/>
        <v>366.10671936758894</v>
      </c>
      <c r="N77" s="16" t="s">
        <v>14</v>
      </c>
      <c r="O77" s="16">
        <v>0.37453183520599254</v>
      </c>
      <c r="P77" s="16">
        <v>3</v>
      </c>
      <c r="Q77" s="16">
        <v>0.37453183520599254</v>
      </c>
      <c r="R77" s="16">
        <v>75.306477931034493</v>
      </c>
      <c r="S77" s="16">
        <f t="shared" si="48"/>
        <v>5064.3606408620699</v>
      </c>
      <c r="T77" s="16">
        <f t="shared" si="51"/>
        <v>70.86</v>
      </c>
      <c r="U77" s="16">
        <f t="shared" si="52"/>
        <v>175.02</v>
      </c>
      <c r="V77" s="16">
        <f t="shared" si="53"/>
        <v>61.956521739130437</v>
      </c>
      <c r="W77" s="16">
        <f t="shared" si="54"/>
        <v>89.673913043478265</v>
      </c>
      <c r="X77" s="16">
        <f t="shared" si="55"/>
        <v>117.39130434782608</v>
      </c>
      <c r="Y77" s="16">
        <f t="shared" si="56"/>
        <v>31.485177865612645</v>
      </c>
      <c r="Z77" s="16">
        <f t="shared" si="57"/>
        <v>45.763339920948617</v>
      </c>
      <c r="AA77" s="16">
        <f t="shared" si="58"/>
        <v>60.041501976284586</v>
      </c>
      <c r="AB77">
        <f t="shared" si="59"/>
        <v>0</v>
      </c>
      <c r="AC77">
        <f t="shared" si="60"/>
        <v>0</v>
      </c>
      <c r="AD77">
        <f t="shared" si="61"/>
        <v>206.50517786561267</v>
      </c>
      <c r="AE77">
        <f t="shared" si="62"/>
        <v>220.78333992094863</v>
      </c>
      <c r="AF77">
        <f t="shared" si="63"/>
        <v>235.0615019762846</v>
      </c>
      <c r="AG77">
        <f t="shared" si="33"/>
        <v>677.75830137931041</v>
      </c>
      <c r="AH77">
        <f t="shared" si="34"/>
        <v>903.67773517241392</v>
      </c>
      <c r="AI77">
        <f t="shared" si="35"/>
        <v>1129.5971689655173</v>
      </c>
      <c r="AJ77">
        <f t="shared" si="36"/>
        <v>1671.2390114844832</v>
      </c>
      <c r="AK77">
        <f t="shared" si="37"/>
        <v>2228.3186819793109</v>
      </c>
      <c r="AL77">
        <f t="shared" si="38"/>
        <v>2785.3983524741388</v>
      </c>
      <c r="AM77">
        <f t="shared" si="39"/>
        <v>1464.7338336188704</v>
      </c>
      <c r="AN77">
        <f t="shared" si="40"/>
        <v>1450.4556715635345</v>
      </c>
      <c r="AO77">
        <f t="shared" si="41"/>
        <v>1436.1775095081985</v>
      </c>
      <c r="AP77">
        <f t="shared" si="42"/>
        <v>2021.8135041136982</v>
      </c>
      <c r="AQ77">
        <f t="shared" si="43"/>
        <v>2007.5353420583622</v>
      </c>
      <c r="AR77">
        <f t="shared" si="44"/>
        <v>1993.2571800030264</v>
      </c>
      <c r="AS77">
        <f t="shared" si="45"/>
        <v>2578.8931746085264</v>
      </c>
      <c r="AT77">
        <f t="shared" si="46"/>
        <v>2564.6150125531904</v>
      </c>
      <c r="AU77">
        <f t="shared" si="47"/>
        <v>2550.3368504978544</v>
      </c>
      <c r="BF77" t="str">
        <f t="shared" si="64"/>
        <v>Arlington 2021 6 Y 5 13 160 Y Non-Treated 0.374531835205993 3 0.374531835205993 75.3064779310345 5064.36064086207 1464.73383361887 1450.45567156353 1436.1775095082 2021.8135041137 2007.53534205836 1993.25718000303 2578.89317460853 2564.61501255319 2550.33685049785</v>
      </c>
    </row>
    <row r="78" spans="1:58" x14ac:dyDescent="0.35">
      <c r="A78" s="16" t="s">
        <v>21</v>
      </c>
      <c r="B78" s="16">
        <v>2021</v>
      </c>
      <c r="C78" s="16">
        <v>6</v>
      </c>
      <c r="D78" s="16" t="s">
        <v>17</v>
      </c>
      <c r="E78" s="16">
        <v>513</v>
      </c>
      <c r="F78" s="2">
        <v>5</v>
      </c>
      <c r="G78" s="16">
        <v>7</v>
      </c>
      <c r="H78" s="16">
        <v>160</v>
      </c>
      <c r="I78" s="16" t="s">
        <v>16</v>
      </c>
      <c r="J78" s="16" t="s">
        <v>30</v>
      </c>
      <c r="K78" s="16" t="s">
        <v>14</v>
      </c>
      <c r="L78" s="16" t="str">
        <f t="shared" si="49"/>
        <v>.</v>
      </c>
      <c r="M78" s="16" t="str">
        <f t="shared" si="50"/>
        <v>.</v>
      </c>
      <c r="N78" s="16" t="s">
        <v>17</v>
      </c>
      <c r="O78" s="16">
        <v>0</v>
      </c>
      <c r="P78" s="16">
        <v>0</v>
      </c>
      <c r="Q78" s="16">
        <v>0</v>
      </c>
      <c r="R78" s="16">
        <v>73.184137931034485</v>
      </c>
      <c r="S78" s="16">
        <f t="shared" si="48"/>
        <v>4921.6332758620692</v>
      </c>
      <c r="T78" s="16">
        <f t="shared" si="51"/>
        <v>70.86</v>
      </c>
      <c r="U78" s="16">
        <f t="shared" si="52"/>
        <v>175.02</v>
      </c>
      <c r="V78" s="16">
        <f t="shared" si="53"/>
        <v>0</v>
      </c>
      <c r="W78" s="16">
        <f t="shared" si="54"/>
        <v>0</v>
      </c>
      <c r="X78" s="16">
        <f t="shared" si="55"/>
        <v>0</v>
      </c>
      <c r="Y78" s="16">
        <f t="shared" si="56"/>
        <v>0</v>
      </c>
      <c r="Z78" s="16">
        <f t="shared" si="57"/>
        <v>0</v>
      </c>
      <c r="AA78" s="16">
        <f t="shared" si="58"/>
        <v>0</v>
      </c>
      <c r="AB78">
        <f t="shared" si="59"/>
        <v>50.845999999999997</v>
      </c>
      <c r="AC78">
        <f t="shared" si="60"/>
        <v>125.59</v>
      </c>
      <c r="AD78">
        <f t="shared" si="61"/>
        <v>300.61</v>
      </c>
      <c r="AE78">
        <f t="shared" si="62"/>
        <v>300.61</v>
      </c>
      <c r="AF78">
        <f t="shared" si="63"/>
        <v>300.61</v>
      </c>
      <c r="AG78">
        <f t="shared" si="33"/>
        <v>658.65724137931034</v>
      </c>
      <c r="AH78">
        <f t="shared" si="34"/>
        <v>878.20965517241382</v>
      </c>
      <c r="AI78">
        <f t="shared" si="35"/>
        <v>1097.7620689655173</v>
      </c>
      <c r="AJ78">
        <f t="shared" si="36"/>
        <v>1624.1389810344829</v>
      </c>
      <c r="AK78">
        <f t="shared" si="37"/>
        <v>2165.5186413793103</v>
      </c>
      <c r="AL78">
        <f t="shared" si="38"/>
        <v>2706.8983017241385</v>
      </c>
      <c r="AM78">
        <f t="shared" si="39"/>
        <v>1323.528981034483</v>
      </c>
      <c r="AN78">
        <f t="shared" si="40"/>
        <v>1323.528981034483</v>
      </c>
      <c r="AO78">
        <f t="shared" si="41"/>
        <v>1323.528981034483</v>
      </c>
      <c r="AP78">
        <f t="shared" si="42"/>
        <v>1864.9086413793102</v>
      </c>
      <c r="AQ78">
        <f t="shared" si="43"/>
        <v>1864.9086413793102</v>
      </c>
      <c r="AR78">
        <f t="shared" si="44"/>
        <v>1864.9086413793102</v>
      </c>
      <c r="AS78">
        <f t="shared" si="45"/>
        <v>2406.2883017241384</v>
      </c>
      <c r="AT78">
        <f t="shared" si="46"/>
        <v>2406.2883017241384</v>
      </c>
      <c r="AU78">
        <f t="shared" si="47"/>
        <v>2406.2883017241384</v>
      </c>
      <c r="BF78" t="str">
        <f t="shared" si="64"/>
        <v>Arlington 2021 6 Y 5 7 160 N Endura_Sporecaster 0 0 0 73.1841379310345 4921.63327586207 1323.52898103448 1323.52898103448 1323.52898103448 1864.90864137931 1864.90864137931 1864.90864137931 2406.28830172414 2406.28830172414 2406.28830172414</v>
      </c>
    </row>
    <row r="79" spans="1:58" x14ac:dyDescent="0.35">
      <c r="A79" s="16" t="s">
        <v>21</v>
      </c>
      <c r="B79" s="16">
        <v>2021</v>
      </c>
      <c r="C79" s="16">
        <v>6</v>
      </c>
      <c r="D79" s="16" t="s">
        <v>17</v>
      </c>
      <c r="E79" s="16">
        <v>514</v>
      </c>
      <c r="F79" s="2">
        <v>5</v>
      </c>
      <c r="G79" s="16">
        <v>4</v>
      </c>
      <c r="H79" s="16">
        <v>100</v>
      </c>
      <c r="I79" s="16" t="s">
        <v>16</v>
      </c>
      <c r="J79" s="16" t="s">
        <v>28</v>
      </c>
      <c r="K79" s="16" t="s">
        <v>14</v>
      </c>
      <c r="L79" s="16" t="str">
        <f t="shared" si="49"/>
        <v>.</v>
      </c>
      <c r="M79" s="16" t="str">
        <f t="shared" si="50"/>
        <v>.</v>
      </c>
      <c r="N79" s="16" t="s">
        <v>14</v>
      </c>
      <c r="O79" s="16">
        <v>0</v>
      </c>
      <c r="P79" s="16">
        <v>0</v>
      </c>
      <c r="Q79" s="16">
        <v>0</v>
      </c>
      <c r="R79" s="16">
        <v>63.378297931034474</v>
      </c>
      <c r="S79" s="16">
        <f t="shared" si="48"/>
        <v>4262.1905358620688</v>
      </c>
      <c r="T79" s="16">
        <f t="shared" si="51"/>
        <v>44.29</v>
      </c>
      <c r="U79" s="16">
        <f t="shared" si="52"/>
        <v>109.39</v>
      </c>
      <c r="V79" s="16">
        <f t="shared" si="53"/>
        <v>0</v>
      </c>
      <c r="W79" s="16">
        <f t="shared" si="54"/>
        <v>0</v>
      </c>
      <c r="X79" s="16">
        <f t="shared" si="55"/>
        <v>0</v>
      </c>
      <c r="Y79" s="16">
        <f t="shared" si="56"/>
        <v>0</v>
      </c>
      <c r="Z79" s="16">
        <f t="shared" si="57"/>
        <v>0</v>
      </c>
      <c r="AA79" s="16">
        <f t="shared" si="58"/>
        <v>0</v>
      </c>
      <c r="AB79">
        <f t="shared" si="59"/>
        <v>17.875</v>
      </c>
      <c r="AC79">
        <f t="shared" si="60"/>
        <v>44.15</v>
      </c>
      <c r="AD79">
        <f t="shared" si="61"/>
        <v>153.54</v>
      </c>
      <c r="AE79">
        <f t="shared" si="62"/>
        <v>153.54</v>
      </c>
      <c r="AF79">
        <f t="shared" si="63"/>
        <v>153.54</v>
      </c>
      <c r="AG79">
        <f t="shared" si="33"/>
        <v>570.40468137931032</v>
      </c>
      <c r="AH79">
        <f t="shared" si="34"/>
        <v>760.53957517241372</v>
      </c>
      <c r="AI79">
        <f t="shared" si="35"/>
        <v>950.67446896551712</v>
      </c>
      <c r="AJ79">
        <f t="shared" si="36"/>
        <v>1406.5228768344828</v>
      </c>
      <c r="AK79">
        <f t="shared" si="37"/>
        <v>1875.3638357793102</v>
      </c>
      <c r="AL79">
        <f t="shared" si="38"/>
        <v>2344.2047947241381</v>
      </c>
      <c r="AM79">
        <f t="shared" si="39"/>
        <v>1252.9828768344828</v>
      </c>
      <c r="AN79">
        <f t="shared" si="40"/>
        <v>1252.9828768344828</v>
      </c>
      <c r="AO79">
        <f t="shared" si="41"/>
        <v>1252.9828768344828</v>
      </c>
      <c r="AP79">
        <f t="shared" si="42"/>
        <v>1721.8238357793102</v>
      </c>
      <c r="AQ79">
        <f t="shared" si="43"/>
        <v>1721.8238357793102</v>
      </c>
      <c r="AR79">
        <f t="shared" si="44"/>
        <v>1721.8238357793102</v>
      </c>
      <c r="AS79">
        <f t="shared" si="45"/>
        <v>2190.6647947241381</v>
      </c>
      <c r="AT79">
        <f t="shared" si="46"/>
        <v>2190.6647947241381</v>
      </c>
      <c r="AU79">
        <f t="shared" si="47"/>
        <v>2190.6647947241381</v>
      </c>
      <c r="BF79" t="str">
        <f t="shared" si="64"/>
        <v>Arlington 2021 6 Y 5 4 100 N Cobra_V5 0 0 0 63.3782979310345 4262.19053586207 1252.98287683448 1252.98287683448 1252.98287683448 1721.82383577931 1721.82383577931 1721.82383577931 2190.66479472414 2190.66479472414 2190.66479472414</v>
      </c>
    </row>
    <row r="80" spans="1:58" x14ac:dyDescent="0.35">
      <c r="A80" s="16" t="s">
        <v>21</v>
      </c>
      <c r="B80" s="16">
        <v>2021</v>
      </c>
      <c r="C80" s="16">
        <v>6</v>
      </c>
      <c r="D80" s="16" t="s">
        <v>17</v>
      </c>
      <c r="E80" s="16">
        <v>515</v>
      </c>
      <c r="F80" s="2">
        <v>5</v>
      </c>
      <c r="G80" s="16">
        <v>1</v>
      </c>
      <c r="H80" s="16">
        <v>100</v>
      </c>
      <c r="I80" s="16" t="s">
        <v>16</v>
      </c>
      <c r="J80" s="16" t="s">
        <v>27</v>
      </c>
      <c r="K80" s="16" t="s">
        <v>14</v>
      </c>
      <c r="L80" s="16" t="str">
        <f t="shared" si="49"/>
        <v>.</v>
      </c>
      <c r="M80" s="16" t="str">
        <f t="shared" si="50"/>
        <v>.</v>
      </c>
      <c r="N80" s="16" t="s">
        <v>14</v>
      </c>
      <c r="O80" s="16">
        <v>0</v>
      </c>
      <c r="P80" s="16">
        <v>0</v>
      </c>
      <c r="Q80" s="16">
        <v>0</v>
      </c>
      <c r="R80" s="16">
        <v>66.237903448275873</v>
      </c>
      <c r="S80" s="16">
        <f t="shared" si="48"/>
        <v>4454.4990068965526</v>
      </c>
      <c r="T80" s="16">
        <f t="shared" si="51"/>
        <v>44.29</v>
      </c>
      <c r="U80" s="16">
        <f t="shared" si="52"/>
        <v>109.39</v>
      </c>
      <c r="V80" s="16">
        <f t="shared" si="53"/>
        <v>0</v>
      </c>
      <c r="W80" s="16">
        <f t="shared" si="54"/>
        <v>0</v>
      </c>
      <c r="X80" s="16">
        <f t="shared" si="55"/>
        <v>0</v>
      </c>
      <c r="Y80" s="16">
        <f t="shared" si="56"/>
        <v>0</v>
      </c>
      <c r="Z80" s="16">
        <f t="shared" si="57"/>
        <v>0</v>
      </c>
      <c r="AA80" s="16">
        <f t="shared" si="58"/>
        <v>0</v>
      </c>
      <c r="AB80">
        <f t="shared" si="59"/>
        <v>0</v>
      </c>
      <c r="AC80">
        <f t="shared" si="60"/>
        <v>0</v>
      </c>
      <c r="AD80">
        <f t="shared" si="61"/>
        <v>109.39</v>
      </c>
      <c r="AE80">
        <f t="shared" si="62"/>
        <v>109.39</v>
      </c>
      <c r="AF80">
        <f t="shared" si="63"/>
        <v>109.39</v>
      </c>
      <c r="AG80">
        <f t="shared" si="33"/>
        <v>596.1411310344829</v>
      </c>
      <c r="AH80">
        <f t="shared" si="34"/>
        <v>794.85484137931053</v>
      </c>
      <c r="AI80">
        <f t="shared" si="35"/>
        <v>993.56855172413805</v>
      </c>
      <c r="AJ80">
        <f t="shared" si="36"/>
        <v>1469.9846722758625</v>
      </c>
      <c r="AK80">
        <f t="shared" si="37"/>
        <v>1959.9795630344831</v>
      </c>
      <c r="AL80">
        <f t="shared" si="38"/>
        <v>2449.9744537931042</v>
      </c>
      <c r="AM80">
        <f t="shared" si="39"/>
        <v>1360.5946722758624</v>
      </c>
      <c r="AN80">
        <f t="shared" si="40"/>
        <v>1360.5946722758624</v>
      </c>
      <c r="AO80">
        <f t="shared" si="41"/>
        <v>1360.5946722758624</v>
      </c>
      <c r="AP80">
        <f t="shared" si="42"/>
        <v>1850.589563034483</v>
      </c>
      <c r="AQ80">
        <f t="shared" si="43"/>
        <v>1850.589563034483</v>
      </c>
      <c r="AR80">
        <f t="shared" si="44"/>
        <v>1850.589563034483</v>
      </c>
      <c r="AS80">
        <f t="shared" si="45"/>
        <v>2340.5844537931043</v>
      </c>
      <c r="AT80">
        <f t="shared" si="46"/>
        <v>2340.5844537931043</v>
      </c>
      <c r="AU80">
        <f t="shared" si="47"/>
        <v>2340.5844537931043</v>
      </c>
      <c r="BF80" t="str">
        <f t="shared" si="64"/>
        <v>Arlington 2021 6 Y 5 1 100 N Non-Treated 0 0 0 66.2379034482759 4454.49900689655 1360.59467227586 1360.59467227586 1360.59467227586 1850.58956303448 1850.58956303448 1850.58956303448 2340.5844537931 2340.5844537931 2340.5844537931</v>
      </c>
    </row>
    <row r="81" spans="1:58" x14ac:dyDescent="0.35">
      <c r="A81" s="16" t="s">
        <v>21</v>
      </c>
      <c r="B81" s="16">
        <v>2021</v>
      </c>
      <c r="C81" s="16">
        <v>6</v>
      </c>
      <c r="D81" s="16" t="s">
        <v>17</v>
      </c>
      <c r="E81" s="16">
        <v>516</v>
      </c>
      <c r="F81" s="2">
        <v>5</v>
      </c>
      <c r="G81" s="16">
        <v>6</v>
      </c>
      <c r="H81" s="16">
        <v>160</v>
      </c>
      <c r="I81" s="16" t="s">
        <v>16</v>
      </c>
      <c r="J81" s="16" t="s">
        <v>29</v>
      </c>
      <c r="K81" s="16" t="s">
        <v>14</v>
      </c>
      <c r="L81" s="16" t="str">
        <f t="shared" si="49"/>
        <v>.</v>
      </c>
      <c r="M81" s="16" t="str">
        <f t="shared" si="50"/>
        <v>.</v>
      </c>
      <c r="N81" s="16" t="s">
        <v>14</v>
      </c>
      <c r="O81" s="16">
        <v>0.3105590062111801</v>
      </c>
      <c r="P81" s="16">
        <v>0</v>
      </c>
      <c r="Q81" s="16">
        <v>0</v>
      </c>
      <c r="R81" s="16">
        <v>67.265986206896557</v>
      </c>
      <c r="S81" s="16">
        <f t="shared" ref="S81:S97" si="65">R81*67.25</f>
        <v>4523.6375724137934</v>
      </c>
      <c r="T81" s="16">
        <f t="shared" si="51"/>
        <v>70.86</v>
      </c>
      <c r="U81" s="16">
        <f t="shared" si="52"/>
        <v>175.02</v>
      </c>
      <c r="V81" s="16">
        <f t="shared" si="53"/>
        <v>0</v>
      </c>
      <c r="W81" s="16">
        <f t="shared" si="54"/>
        <v>0</v>
      </c>
      <c r="X81" s="16">
        <f t="shared" si="55"/>
        <v>0</v>
      </c>
      <c r="Y81" s="16">
        <f t="shared" si="56"/>
        <v>0</v>
      </c>
      <c r="Z81" s="16">
        <f t="shared" si="57"/>
        <v>0</v>
      </c>
      <c r="AA81" s="16">
        <f t="shared" si="58"/>
        <v>0</v>
      </c>
      <c r="AB81">
        <f t="shared" si="59"/>
        <v>50.845999999999997</v>
      </c>
      <c r="AC81">
        <f t="shared" si="60"/>
        <v>125.59</v>
      </c>
      <c r="AD81">
        <f t="shared" si="61"/>
        <v>300.61</v>
      </c>
      <c r="AE81">
        <f t="shared" si="62"/>
        <v>300.61</v>
      </c>
      <c r="AF81">
        <f t="shared" si="63"/>
        <v>300.61</v>
      </c>
      <c r="AG81">
        <f t="shared" ref="AG81:AG144" si="66">$R81*9</f>
        <v>605.39387586206897</v>
      </c>
      <c r="AH81">
        <f t="shared" ref="AH81:AH144" si="67">$R81*12</f>
        <v>807.19183448275862</v>
      </c>
      <c r="AI81">
        <f t="shared" ref="AI81:AI144" si="68">$R81*15</f>
        <v>1008.9897931034484</v>
      </c>
      <c r="AJ81">
        <f t="shared" ref="AJ81:AJ144" si="69">$S81*0.33</f>
        <v>1492.8003988965518</v>
      </c>
      <c r="AK81">
        <f t="shared" ref="AK81:AK144" si="70">$S81*0.44</f>
        <v>1990.4005318620691</v>
      </c>
      <c r="AL81">
        <f t="shared" ref="AL81:AL144" si="71">$S81*0.55</f>
        <v>2488.0006648275867</v>
      </c>
      <c r="AM81">
        <f t="shared" ref="AM81:AM144" si="72">$AJ81-AD81</f>
        <v>1192.1903988965519</v>
      </c>
      <c r="AN81">
        <f t="shared" ref="AN81:AN144" si="73">$AJ81-AE81</f>
        <v>1192.1903988965519</v>
      </c>
      <c r="AO81">
        <f t="shared" ref="AO81:AO144" si="74">$AJ81-AF81</f>
        <v>1192.1903988965519</v>
      </c>
      <c r="AP81">
        <f t="shared" ref="AP81:AP144" si="75">$AK81-AD81</f>
        <v>1689.7905318620692</v>
      </c>
      <c r="AQ81">
        <f t="shared" ref="AQ81:AQ144" si="76">$AK81-AE81</f>
        <v>1689.7905318620692</v>
      </c>
      <c r="AR81">
        <f t="shared" ref="AR81:AR144" si="77">$AK81-AF81</f>
        <v>1689.7905318620692</v>
      </c>
      <c r="AS81">
        <f t="shared" ref="AS81:AS144" si="78">$AL81-AD81</f>
        <v>2187.3906648275865</v>
      </c>
      <c r="AT81">
        <f t="shared" ref="AT81:AT144" si="79">$AL81-AE81</f>
        <v>2187.3906648275865</v>
      </c>
      <c r="AU81">
        <f t="shared" ref="AU81:AU144" si="80">$AL81-AF81</f>
        <v>2187.3906648275865</v>
      </c>
      <c r="BF81" t="str">
        <f t="shared" si="64"/>
        <v>Arlington 2021 6 Y 5 6 160 N Endura_R3 0.31055900621118 0 0 67.2659862068966 4523.63757241379 1192.19039889655 1192.19039889655 1192.19039889655 1689.79053186207 1689.79053186207 1689.79053186207 2187.39066482759 2187.39066482759 2187.39066482759</v>
      </c>
    </row>
    <row r="82" spans="1:58" x14ac:dyDescent="0.35">
      <c r="A82" s="16" t="s">
        <v>21</v>
      </c>
      <c r="B82" s="16">
        <v>2021</v>
      </c>
      <c r="C82" s="16">
        <v>6</v>
      </c>
      <c r="D82" s="16" t="s">
        <v>17</v>
      </c>
      <c r="E82" s="3">
        <v>601</v>
      </c>
      <c r="F82" s="2">
        <v>6</v>
      </c>
      <c r="G82" s="16">
        <v>12</v>
      </c>
      <c r="H82" s="16">
        <v>100</v>
      </c>
      <c r="I82" s="16" t="s">
        <v>17</v>
      </c>
      <c r="J82" s="16" t="s">
        <v>28</v>
      </c>
      <c r="K82" s="16">
        <v>150</v>
      </c>
      <c r="L82" s="16">
        <f t="shared" si="49"/>
        <v>326.08695652173913</v>
      </c>
      <c r="M82" s="16">
        <f t="shared" si="50"/>
        <v>366.10671936758894</v>
      </c>
      <c r="N82" s="16" t="s">
        <v>14</v>
      </c>
      <c r="O82" s="16">
        <v>0</v>
      </c>
      <c r="P82" s="16">
        <v>0</v>
      </c>
      <c r="Q82" s="16">
        <v>0</v>
      </c>
      <c r="R82" s="16">
        <v>57.909431724137939</v>
      </c>
      <c r="S82" s="16">
        <f t="shared" si="65"/>
        <v>3894.4092834482763</v>
      </c>
      <c r="T82" s="16">
        <f t="shared" si="51"/>
        <v>44.29</v>
      </c>
      <c r="U82" s="16">
        <f t="shared" si="52"/>
        <v>109.39</v>
      </c>
      <c r="V82" s="16">
        <f t="shared" si="53"/>
        <v>61.956521739130437</v>
      </c>
      <c r="W82" s="16">
        <f t="shared" si="54"/>
        <v>89.673913043478265</v>
      </c>
      <c r="X82" s="16">
        <f t="shared" si="55"/>
        <v>117.39130434782608</v>
      </c>
      <c r="Y82" s="16">
        <f t="shared" si="56"/>
        <v>31.485177865612645</v>
      </c>
      <c r="Z82" s="16">
        <f t="shared" si="57"/>
        <v>45.763339920948617</v>
      </c>
      <c r="AA82" s="16">
        <f t="shared" si="58"/>
        <v>60.041501976284586</v>
      </c>
      <c r="AB82">
        <f t="shared" si="59"/>
        <v>17.875</v>
      </c>
      <c r="AC82">
        <f t="shared" si="60"/>
        <v>44.15</v>
      </c>
      <c r="AD82">
        <f t="shared" si="61"/>
        <v>185.02517786561265</v>
      </c>
      <c r="AE82">
        <f t="shared" si="62"/>
        <v>199.30333992094862</v>
      </c>
      <c r="AF82">
        <f t="shared" si="63"/>
        <v>213.58150197628458</v>
      </c>
      <c r="AG82">
        <f t="shared" si="66"/>
        <v>521.18488551724147</v>
      </c>
      <c r="AH82">
        <f t="shared" si="67"/>
        <v>694.91318068965529</v>
      </c>
      <c r="AI82">
        <f t="shared" si="68"/>
        <v>868.64147586206911</v>
      </c>
      <c r="AJ82">
        <f t="shared" si="69"/>
        <v>1285.1550635379313</v>
      </c>
      <c r="AK82">
        <f t="shared" si="70"/>
        <v>1713.5400847172416</v>
      </c>
      <c r="AL82">
        <f t="shared" si="71"/>
        <v>2141.9251058965519</v>
      </c>
      <c r="AM82">
        <f t="shared" si="72"/>
        <v>1100.1298856723186</v>
      </c>
      <c r="AN82">
        <f t="shared" si="73"/>
        <v>1085.8517236169826</v>
      </c>
      <c r="AO82">
        <f t="shared" si="74"/>
        <v>1071.5735615616468</v>
      </c>
      <c r="AP82">
        <f t="shared" si="75"/>
        <v>1528.5149068516289</v>
      </c>
      <c r="AQ82">
        <f t="shared" si="76"/>
        <v>1514.2367447962929</v>
      </c>
      <c r="AR82">
        <f t="shared" si="77"/>
        <v>1499.9585827409569</v>
      </c>
      <c r="AS82">
        <f t="shared" si="78"/>
        <v>1956.8999280309392</v>
      </c>
      <c r="AT82">
        <f t="shared" si="79"/>
        <v>1942.6217659756032</v>
      </c>
      <c r="AU82">
        <f t="shared" si="80"/>
        <v>1928.3436039202675</v>
      </c>
      <c r="BF82" t="str">
        <f t="shared" si="64"/>
        <v>Arlington 2021 6 Y 6 12 100 Y Cobra_V5 0 0 0 57.9094317241379 3894.40928344828 1100.12988567232 1085.85172361698 1071.57356156165 1528.51490685163 1514.23674479629 1499.95858274096 1956.89992803094 1942.6217659756 1928.34360392027</v>
      </c>
    </row>
    <row r="83" spans="1:58" x14ac:dyDescent="0.35">
      <c r="A83" s="16" t="s">
        <v>21</v>
      </c>
      <c r="B83" s="16">
        <v>2021</v>
      </c>
      <c r="C83" s="16">
        <v>6</v>
      </c>
      <c r="D83" s="16" t="s">
        <v>17</v>
      </c>
      <c r="E83" s="3">
        <v>602</v>
      </c>
      <c r="F83" s="2">
        <v>6</v>
      </c>
      <c r="G83" s="16">
        <v>14</v>
      </c>
      <c r="H83" s="16">
        <v>160</v>
      </c>
      <c r="I83" s="16" t="s">
        <v>17</v>
      </c>
      <c r="J83" s="16" t="s">
        <v>29</v>
      </c>
      <c r="K83" s="16">
        <v>150</v>
      </c>
      <c r="L83" s="16">
        <f t="shared" si="49"/>
        <v>326.08695652173913</v>
      </c>
      <c r="M83" s="16">
        <f t="shared" si="50"/>
        <v>366.10671936758894</v>
      </c>
      <c r="N83" s="16" t="s">
        <v>14</v>
      </c>
      <c r="O83" s="16">
        <v>0</v>
      </c>
      <c r="P83" s="16">
        <v>0</v>
      </c>
      <c r="Q83" s="16">
        <v>0</v>
      </c>
      <c r="R83" s="16">
        <v>64.32885724137931</v>
      </c>
      <c r="S83" s="16">
        <f t="shared" si="65"/>
        <v>4326.1156494827583</v>
      </c>
      <c r="T83" s="16">
        <f t="shared" si="51"/>
        <v>70.86</v>
      </c>
      <c r="U83" s="16">
        <f t="shared" si="52"/>
        <v>175.02</v>
      </c>
      <c r="V83" s="16">
        <f t="shared" si="53"/>
        <v>61.956521739130437</v>
      </c>
      <c r="W83" s="16">
        <f t="shared" si="54"/>
        <v>89.673913043478265</v>
      </c>
      <c r="X83" s="16">
        <f t="shared" si="55"/>
        <v>117.39130434782608</v>
      </c>
      <c r="Y83" s="16">
        <f t="shared" si="56"/>
        <v>31.485177865612645</v>
      </c>
      <c r="Z83" s="16">
        <f t="shared" si="57"/>
        <v>45.763339920948617</v>
      </c>
      <c r="AA83" s="16">
        <f t="shared" si="58"/>
        <v>60.041501976284586</v>
      </c>
      <c r="AB83">
        <f t="shared" si="59"/>
        <v>50.845999999999997</v>
      </c>
      <c r="AC83">
        <f t="shared" si="60"/>
        <v>125.59</v>
      </c>
      <c r="AD83">
        <f t="shared" si="61"/>
        <v>332.09517786561264</v>
      </c>
      <c r="AE83">
        <f t="shared" si="62"/>
        <v>346.37333992094864</v>
      </c>
      <c r="AF83">
        <f t="shared" si="63"/>
        <v>360.65150197628464</v>
      </c>
      <c r="AG83">
        <f t="shared" si="66"/>
        <v>578.95971517241378</v>
      </c>
      <c r="AH83">
        <f t="shared" si="67"/>
        <v>771.94628689655178</v>
      </c>
      <c r="AI83">
        <f t="shared" si="68"/>
        <v>964.93285862068967</v>
      </c>
      <c r="AJ83">
        <f t="shared" si="69"/>
        <v>1427.6181643293103</v>
      </c>
      <c r="AK83">
        <f t="shared" si="70"/>
        <v>1903.4908857724135</v>
      </c>
      <c r="AL83">
        <f t="shared" si="71"/>
        <v>2379.3636072155173</v>
      </c>
      <c r="AM83">
        <f t="shared" si="72"/>
        <v>1095.5229864636976</v>
      </c>
      <c r="AN83">
        <f t="shared" si="73"/>
        <v>1081.2448244083616</v>
      </c>
      <c r="AO83">
        <f t="shared" si="74"/>
        <v>1066.9666623530256</v>
      </c>
      <c r="AP83">
        <f t="shared" si="75"/>
        <v>1571.3957079068009</v>
      </c>
      <c r="AQ83">
        <f t="shared" si="76"/>
        <v>1557.1175458514649</v>
      </c>
      <c r="AR83">
        <f t="shared" si="77"/>
        <v>1542.8393837961289</v>
      </c>
      <c r="AS83">
        <f t="shared" si="78"/>
        <v>2047.2684293499046</v>
      </c>
      <c r="AT83">
        <f t="shared" si="79"/>
        <v>2032.9902672945686</v>
      </c>
      <c r="AU83">
        <f t="shared" si="80"/>
        <v>2018.7121052392326</v>
      </c>
      <c r="BF83" t="str">
        <f t="shared" si="64"/>
        <v>Arlington 2021 6 Y 6 14 160 Y Endura_R3 0 0 0 64.3288572413793 4326.11564948276 1095.5229864637 1081.24482440836 1066.96666235303 1571.3957079068 1557.11754585146 1542.83938379613 2047.2684293499 2032.99026729457 2018.71210523923</v>
      </c>
    </row>
    <row r="84" spans="1:58" x14ac:dyDescent="0.35">
      <c r="A84" s="16" t="s">
        <v>21</v>
      </c>
      <c r="B84" s="16">
        <v>2021</v>
      </c>
      <c r="C84" s="16">
        <v>6</v>
      </c>
      <c r="D84" s="16" t="s">
        <v>17</v>
      </c>
      <c r="E84" s="3">
        <v>603</v>
      </c>
      <c r="F84" s="2">
        <v>6</v>
      </c>
      <c r="G84" s="16">
        <v>11</v>
      </c>
      <c r="H84" s="16">
        <v>100</v>
      </c>
      <c r="I84" s="16" t="s">
        <v>17</v>
      </c>
      <c r="J84" s="16" t="s">
        <v>30</v>
      </c>
      <c r="K84" s="16">
        <v>150</v>
      </c>
      <c r="L84" s="16">
        <f t="shared" si="49"/>
        <v>326.08695652173913</v>
      </c>
      <c r="M84" s="16">
        <f t="shared" si="50"/>
        <v>366.10671936758894</v>
      </c>
      <c r="N84" s="16" t="s">
        <v>17</v>
      </c>
      <c r="O84" s="16">
        <v>0</v>
      </c>
      <c r="P84" s="16">
        <v>0</v>
      </c>
      <c r="Q84" s="16">
        <v>0</v>
      </c>
      <c r="R84" s="16">
        <v>71.793639310344844</v>
      </c>
      <c r="S84" s="16">
        <f t="shared" si="65"/>
        <v>4828.1222436206908</v>
      </c>
      <c r="T84" s="16">
        <f t="shared" si="51"/>
        <v>44.29</v>
      </c>
      <c r="U84" s="16">
        <f t="shared" si="52"/>
        <v>109.39</v>
      </c>
      <c r="V84" s="16">
        <f t="shared" si="53"/>
        <v>61.956521739130437</v>
      </c>
      <c r="W84" s="16">
        <f t="shared" si="54"/>
        <v>89.673913043478265</v>
      </c>
      <c r="X84" s="16">
        <f t="shared" si="55"/>
        <v>117.39130434782608</v>
      </c>
      <c r="Y84" s="16">
        <f t="shared" si="56"/>
        <v>31.485177865612645</v>
      </c>
      <c r="Z84" s="16">
        <f t="shared" si="57"/>
        <v>45.763339920948617</v>
      </c>
      <c r="AA84" s="16">
        <f t="shared" si="58"/>
        <v>60.041501976284586</v>
      </c>
      <c r="AB84">
        <f t="shared" si="59"/>
        <v>50.845999999999997</v>
      </c>
      <c r="AC84">
        <f t="shared" si="60"/>
        <v>125.59</v>
      </c>
      <c r="AD84">
        <f t="shared" si="61"/>
        <v>266.46517786561265</v>
      </c>
      <c r="AE84">
        <f t="shared" si="62"/>
        <v>280.74333992094864</v>
      </c>
      <c r="AF84">
        <f t="shared" si="63"/>
        <v>295.02150197628458</v>
      </c>
      <c r="AG84">
        <f t="shared" si="66"/>
        <v>646.14275379310357</v>
      </c>
      <c r="AH84">
        <f t="shared" si="67"/>
        <v>861.52367172413813</v>
      </c>
      <c r="AI84">
        <f t="shared" si="68"/>
        <v>1076.9045896551727</v>
      </c>
      <c r="AJ84">
        <f t="shared" si="69"/>
        <v>1593.280340394828</v>
      </c>
      <c r="AK84">
        <f t="shared" si="70"/>
        <v>2124.3737871931039</v>
      </c>
      <c r="AL84">
        <f t="shared" si="71"/>
        <v>2655.46723399138</v>
      </c>
      <c r="AM84">
        <f t="shared" si="72"/>
        <v>1326.8151625292153</v>
      </c>
      <c r="AN84">
        <f t="shared" si="73"/>
        <v>1312.5370004738793</v>
      </c>
      <c r="AO84">
        <f t="shared" si="74"/>
        <v>1298.2588384185435</v>
      </c>
      <c r="AP84">
        <f t="shared" si="75"/>
        <v>1857.9086093274914</v>
      </c>
      <c r="AQ84">
        <f t="shared" si="76"/>
        <v>1843.6304472721554</v>
      </c>
      <c r="AR84">
        <f t="shared" si="77"/>
        <v>1829.3522852168194</v>
      </c>
      <c r="AS84">
        <f t="shared" si="78"/>
        <v>2389.0020561257675</v>
      </c>
      <c r="AT84">
        <f t="shared" si="79"/>
        <v>2374.7238940704315</v>
      </c>
      <c r="AU84">
        <f t="shared" si="80"/>
        <v>2360.4457320150955</v>
      </c>
      <c r="BF84" t="str">
        <f t="shared" si="64"/>
        <v>Arlington 2021 6 Y 6 11 100 Y Endura_Sporecaster 0 0 0 71.7936393103448 4828.12224362069 1326.81516252922 1312.53700047388 1298.25883841854 1857.90860932749 1843.63044727216 1829.35228521682 2389.00205612577 2374.72389407043 2360.4457320151</v>
      </c>
    </row>
    <row r="85" spans="1:58" x14ac:dyDescent="0.35">
      <c r="A85" s="16" t="s">
        <v>21</v>
      </c>
      <c r="B85" s="16">
        <v>2021</v>
      </c>
      <c r="C85" s="16">
        <v>6</v>
      </c>
      <c r="D85" s="16" t="s">
        <v>17</v>
      </c>
      <c r="E85" s="3">
        <v>604</v>
      </c>
      <c r="F85" s="2">
        <v>6</v>
      </c>
      <c r="G85" s="16">
        <v>9</v>
      </c>
      <c r="H85" s="16">
        <v>100</v>
      </c>
      <c r="I85" s="16" t="s">
        <v>17</v>
      </c>
      <c r="J85" s="16" t="s">
        <v>27</v>
      </c>
      <c r="K85" s="16">
        <v>150</v>
      </c>
      <c r="L85" s="16">
        <f t="shared" si="49"/>
        <v>326.08695652173913</v>
      </c>
      <c r="M85" s="16">
        <f t="shared" si="50"/>
        <v>366.10671936758894</v>
      </c>
      <c r="N85" s="16" t="s">
        <v>14</v>
      </c>
      <c r="O85" s="16">
        <v>0.49019607843137253</v>
      </c>
      <c r="P85" s="16">
        <v>0</v>
      </c>
      <c r="Q85" s="16">
        <v>0</v>
      </c>
      <c r="R85" s="16">
        <v>76.885903448275883</v>
      </c>
      <c r="S85" s="16">
        <f t="shared" si="65"/>
        <v>5170.577006896553</v>
      </c>
      <c r="T85" s="16">
        <f t="shared" si="51"/>
        <v>44.29</v>
      </c>
      <c r="U85" s="16">
        <f t="shared" si="52"/>
        <v>109.39</v>
      </c>
      <c r="V85" s="16">
        <f t="shared" si="53"/>
        <v>61.956521739130437</v>
      </c>
      <c r="W85" s="16">
        <f t="shared" si="54"/>
        <v>89.673913043478265</v>
      </c>
      <c r="X85" s="16">
        <f t="shared" si="55"/>
        <v>117.39130434782608</v>
      </c>
      <c r="Y85" s="16">
        <f t="shared" si="56"/>
        <v>31.485177865612645</v>
      </c>
      <c r="Z85" s="16">
        <f t="shared" si="57"/>
        <v>45.763339920948617</v>
      </c>
      <c r="AA85" s="16">
        <f t="shared" si="58"/>
        <v>60.041501976284586</v>
      </c>
      <c r="AB85">
        <f t="shared" si="59"/>
        <v>0</v>
      </c>
      <c r="AC85">
        <f t="shared" si="60"/>
        <v>0</v>
      </c>
      <c r="AD85">
        <f t="shared" si="61"/>
        <v>140.87517786561264</v>
      </c>
      <c r="AE85">
        <f t="shared" si="62"/>
        <v>155.15333992094861</v>
      </c>
      <c r="AF85">
        <f t="shared" si="63"/>
        <v>169.43150197628458</v>
      </c>
      <c r="AG85">
        <f t="shared" si="66"/>
        <v>691.973131034483</v>
      </c>
      <c r="AH85">
        <f t="shared" si="67"/>
        <v>922.6308413793106</v>
      </c>
      <c r="AI85">
        <f t="shared" si="68"/>
        <v>1153.2885517241382</v>
      </c>
      <c r="AJ85">
        <f t="shared" si="69"/>
        <v>1706.2904122758625</v>
      </c>
      <c r="AK85">
        <f t="shared" si="70"/>
        <v>2275.0538830344835</v>
      </c>
      <c r="AL85">
        <f t="shared" si="71"/>
        <v>2843.8173537931043</v>
      </c>
      <c r="AM85">
        <f t="shared" si="72"/>
        <v>1565.4152344102499</v>
      </c>
      <c r="AN85">
        <f t="shared" si="73"/>
        <v>1551.1370723549139</v>
      </c>
      <c r="AO85">
        <f t="shared" si="74"/>
        <v>1536.8589102995779</v>
      </c>
      <c r="AP85">
        <f t="shared" si="75"/>
        <v>2134.1787051688707</v>
      </c>
      <c r="AQ85">
        <f t="shared" si="76"/>
        <v>2119.9005431135347</v>
      </c>
      <c r="AR85">
        <f t="shared" si="77"/>
        <v>2105.6223810581992</v>
      </c>
      <c r="AS85">
        <f t="shared" si="78"/>
        <v>2702.9421759274915</v>
      </c>
      <c r="AT85">
        <f t="shared" si="79"/>
        <v>2688.6640138721559</v>
      </c>
      <c r="AU85">
        <f t="shared" si="80"/>
        <v>2674.3858518168199</v>
      </c>
      <c r="BF85" t="str">
        <f t="shared" si="64"/>
        <v>Arlington 2021 6 Y 6 9 100 Y Non-Treated 0.490196078431373 0 0 76.8859034482759 5170.57700689655 1565.41523441025 1551.13707235491 1536.85891029958 2134.17870516887 2119.90054311353 2105.6223810582 2702.94217592749 2688.66401387215 2674.38585181682</v>
      </c>
    </row>
    <row r="86" spans="1:58" x14ac:dyDescent="0.35">
      <c r="A86" s="16" t="s">
        <v>21</v>
      </c>
      <c r="B86" s="16">
        <v>2021</v>
      </c>
      <c r="C86" s="16">
        <v>6</v>
      </c>
      <c r="D86" s="16" t="s">
        <v>17</v>
      </c>
      <c r="E86" s="3">
        <v>605</v>
      </c>
      <c r="F86" s="2">
        <v>6</v>
      </c>
      <c r="G86" s="16">
        <v>6</v>
      </c>
      <c r="H86" s="16">
        <v>160</v>
      </c>
      <c r="I86" s="16" t="s">
        <v>16</v>
      </c>
      <c r="J86" s="16" t="s">
        <v>29</v>
      </c>
      <c r="K86" s="16" t="s">
        <v>14</v>
      </c>
      <c r="L86" s="16" t="str">
        <f t="shared" si="49"/>
        <v>.</v>
      </c>
      <c r="M86" s="16" t="str">
        <f t="shared" si="50"/>
        <v>.</v>
      </c>
      <c r="N86" s="16" t="s">
        <v>14</v>
      </c>
      <c r="O86" s="16">
        <v>0</v>
      </c>
      <c r="P86" s="16">
        <v>0</v>
      </c>
      <c r="Q86" s="16">
        <v>0</v>
      </c>
      <c r="R86" s="16">
        <v>73.717789655172439</v>
      </c>
      <c r="S86" s="16">
        <f t="shared" si="65"/>
        <v>4957.5213543103464</v>
      </c>
      <c r="T86" s="16">
        <f t="shared" si="51"/>
        <v>70.86</v>
      </c>
      <c r="U86" s="16">
        <f t="shared" si="52"/>
        <v>175.02</v>
      </c>
      <c r="V86" s="16">
        <f t="shared" si="53"/>
        <v>0</v>
      </c>
      <c r="W86" s="16">
        <f t="shared" si="54"/>
        <v>0</v>
      </c>
      <c r="X86" s="16">
        <f t="shared" si="55"/>
        <v>0</v>
      </c>
      <c r="Y86" s="16">
        <f t="shared" si="56"/>
        <v>0</v>
      </c>
      <c r="Z86" s="16">
        <f t="shared" si="57"/>
        <v>0</v>
      </c>
      <c r="AA86" s="16">
        <f t="shared" si="58"/>
        <v>0</v>
      </c>
      <c r="AB86">
        <f t="shared" si="59"/>
        <v>50.845999999999997</v>
      </c>
      <c r="AC86">
        <f t="shared" si="60"/>
        <v>125.59</v>
      </c>
      <c r="AD86">
        <f t="shared" si="61"/>
        <v>300.61</v>
      </c>
      <c r="AE86">
        <f t="shared" si="62"/>
        <v>300.61</v>
      </c>
      <c r="AF86">
        <f t="shared" si="63"/>
        <v>300.61</v>
      </c>
      <c r="AG86">
        <f t="shared" si="66"/>
        <v>663.46010689655191</v>
      </c>
      <c r="AH86">
        <f t="shared" si="67"/>
        <v>884.61347586206921</v>
      </c>
      <c r="AI86">
        <f t="shared" si="68"/>
        <v>1105.7668448275865</v>
      </c>
      <c r="AJ86">
        <f t="shared" si="69"/>
        <v>1635.9820469224144</v>
      </c>
      <c r="AK86">
        <f t="shared" si="70"/>
        <v>2181.3093958965524</v>
      </c>
      <c r="AL86">
        <f t="shared" si="71"/>
        <v>2726.6367448706906</v>
      </c>
      <c r="AM86">
        <f t="shared" si="72"/>
        <v>1335.3720469224145</v>
      </c>
      <c r="AN86">
        <f t="shared" si="73"/>
        <v>1335.3720469224145</v>
      </c>
      <c r="AO86">
        <f t="shared" si="74"/>
        <v>1335.3720469224145</v>
      </c>
      <c r="AP86">
        <f t="shared" si="75"/>
        <v>1880.6993958965522</v>
      </c>
      <c r="AQ86">
        <f t="shared" si="76"/>
        <v>1880.6993958965522</v>
      </c>
      <c r="AR86">
        <f t="shared" si="77"/>
        <v>1880.6993958965522</v>
      </c>
      <c r="AS86">
        <f t="shared" si="78"/>
        <v>2426.0267448706904</v>
      </c>
      <c r="AT86">
        <f t="shared" si="79"/>
        <v>2426.0267448706904</v>
      </c>
      <c r="AU86">
        <f t="shared" si="80"/>
        <v>2426.0267448706904</v>
      </c>
      <c r="BF86" t="str">
        <f t="shared" si="64"/>
        <v>Arlington 2021 6 Y 6 6 160 N Endura_R3 0 0 0 73.7177896551724 4957.52135431035 1335.37204692241 1335.37204692241 1335.37204692241 1880.69939589655 1880.69939589655 1880.69939589655 2426.02674487069 2426.02674487069 2426.02674487069</v>
      </c>
    </row>
    <row r="87" spans="1:58" x14ac:dyDescent="0.35">
      <c r="A87" s="16" t="s">
        <v>21</v>
      </c>
      <c r="B87" s="16">
        <v>2021</v>
      </c>
      <c r="C87" s="16">
        <v>6</v>
      </c>
      <c r="D87" s="16" t="s">
        <v>17</v>
      </c>
      <c r="E87" s="3">
        <v>606</v>
      </c>
      <c r="F87" s="2">
        <v>6</v>
      </c>
      <c r="G87" s="16">
        <v>8</v>
      </c>
      <c r="H87" s="16">
        <v>160</v>
      </c>
      <c r="I87" s="16" t="s">
        <v>16</v>
      </c>
      <c r="J87" s="16" t="s">
        <v>28</v>
      </c>
      <c r="K87" s="16" t="s">
        <v>14</v>
      </c>
      <c r="L87" s="16" t="str">
        <f t="shared" si="49"/>
        <v>.</v>
      </c>
      <c r="M87" s="16" t="str">
        <f t="shared" si="50"/>
        <v>.</v>
      </c>
      <c r="N87" s="16" t="s">
        <v>14</v>
      </c>
      <c r="O87" s="16">
        <v>0</v>
      </c>
      <c r="P87" s="16">
        <v>0</v>
      </c>
      <c r="Q87" s="16">
        <v>0</v>
      </c>
      <c r="R87" s="16">
        <v>66.089282068965517</v>
      </c>
      <c r="S87" s="16">
        <f t="shared" si="65"/>
        <v>4444.5042191379307</v>
      </c>
      <c r="T87" s="16">
        <f t="shared" si="51"/>
        <v>70.86</v>
      </c>
      <c r="U87" s="16">
        <f t="shared" si="52"/>
        <v>175.02</v>
      </c>
      <c r="V87" s="16">
        <f t="shared" si="53"/>
        <v>0</v>
      </c>
      <c r="W87" s="16">
        <f t="shared" si="54"/>
        <v>0</v>
      </c>
      <c r="X87" s="16">
        <f t="shared" si="55"/>
        <v>0</v>
      </c>
      <c r="Y87" s="16">
        <f t="shared" si="56"/>
        <v>0</v>
      </c>
      <c r="Z87" s="16">
        <f t="shared" si="57"/>
        <v>0</v>
      </c>
      <c r="AA87" s="16">
        <f t="shared" si="58"/>
        <v>0</v>
      </c>
      <c r="AB87">
        <f t="shared" si="59"/>
        <v>17.875</v>
      </c>
      <c r="AC87">
        <f t="shared" si="60"/>
        <v>44.15</v>
      </c>
      <c r="AD87">
        <f t="shared" si="61"/>
        <v>219.17000000000002</v>
      </c>
      <c r="AE87">
        <f t="shared" si="62"/>
        <v>219.17000000000002</v>
      </c>
      <c r="AF87">
        <f t="shared" si="63"/>
        <v>219.17000000000002</v>
      </c>
      <c r="AG87">
        <f t="shared" si="66"/>
        <v>594.80353862068966</v>
      </c>
      <c r="AH87">
        <f t="shared" si="67"/>
        <v>793.07138482758614</v>
      </c>
      <c r="AI87">
        <f t="shared" si="68"/>
        <v>991.33923103448274</v>
      </c>
      <c r="AJ87">
        <f t="shared" si="69"/>
        <v>1466.6863923155172</v>
      </c>
      <c r="AK87">
        <f t="shared" si="70"/>
        <v>1955.5818564206895</v>
      </c>
      <c r="AL87">
        <f t="shared" si="71"/>
        <v>2444.4773205258621</v>
      </c>
      <c r="AM87">
        <f t="shared" si="72"/>
        <v>1247.5163923155171</v>
      </c>
      <c r="AN87">
        <f t="shared" si="73"/>
        <v>1247.5163923155171</v>
      </c>
      <c r="AO87">
        <f t="shared" si="74"/>
        <v>1247.5163923155171</v>
      </c>
      <c r="AP87">
        <f t="shared" si="75"/>
        <v>1736.4118564206894</v>
      </c>
      <c r="AQ87">
        <f t="shared" si="76"/>
        <v>1736.4118564206894</v>
      </c>
      <c r="AR87">
        <f t="shared" si="77"/>
        <v>1736.4118564206894</v>
      </c>
      <c r="AS87">
        <f t="shared" si="78"/>
        <v>2225.307320525862</v>
      </c>
      <c r="AT87">
        <f t="shared" si="79"/>
        <v>2225.307320525862</v>
      </c>
      <c r="AU87">
        <f t="shared" si="80"/>
        <v>2225.307320525862</v>
      </c>
      <c r="BF87" t="str">
        <f t="shared" si="64"/>
        <v>Arlington 2021 6 Y 6 8 160 N Cobra_V5 0 0 0 66.0892820689655 4444.50421913793 1247.51639231552 1247.51639231552 1247.51639231552 1736.41185642069 1736.41185642069 1736.41185642069 2225.30732052586 2225.30732052586 2225.30732052586</v>
      </c>
    </row>
    <row r="88" spans="1:58" x14ac:dyDescent="0.35">
      <c r="A88" s="16" t="s">
        <v>21</v>
      </c>
      <c r="B88" s="16">
        <v>2021</v>
      </c>
      <c r="C88" s="16">
        <v>6</v>
      </c>
      <c r="D88" s="16" t="s">
        <v>17</v>
      </c>
      <c r="E88" s="3">
        <v>607</v>
      </c>
      <c r="F88" s="2">
        <v>6</v>
      </c>
      <c r="G88" s="16">
        <v>3</v>
      </c>
      <c r="H88" s="16">
        <v>100</v>
      </c>
      <c r="I88" s="16" t="s">
        <v>16</v>
      </c>
      <c r="J88" s="16" t="s">
        <v>30</v>
      </c>
      <c r="K88" s="16" t="s">
        <v>14</v>
      </c>
      <c r="L88" s="16" t="str">
        <f t="shared" si="49"/>
        <v>.</v>
      </c>
      <c r="M88" s="16" t="str">
        <f t="shared" si="50"/>
        <v>.</v>
      </c>
      <c r="N88" s="16" t="s">
        <v>17</v>
      </c>
      <c r="O88" s="16">
        <v>0</v>
      </c>
      <c r="P88" s="16">
        <v>0</v>
      </c>
      <c r="Q88" s="16">
        <v>0</v>
      </c>
      <c r="R88" s="16">
        <v>63.078384827586206</v>
      </c>
      <c r="S88" s="16">
        <f t="shared" si="65"/>
        <v>4242.0213796551725</v>
      </c>
      <c r="T88" s="16">
        <f t="shared" si="51"/>
        <v>44.29</v>
      </c>
      <c r="U88" s="16">
        <f t="shared" si="52"/>
        <v>109.39</v>
      </c>
      <c r="V88" s="16">
        <f t="shared" si="53"/>
        <v>0</v>
      </c>
      <c r="W88" s="16">
        <f t="shared" si="54"/>
        <v>0</v>
      </c>
      <c r="X88" s="16">
        <f t="shared" si="55"/>
        <v>0</v>
      </c>
      <c r="Y88" s="16">
        <f t="shared" si="56"/>
        <v>0</v>
      </c>
      <c r="Z88" s="16">
        <f t="shared" si="57"/>
        <v>0</v>
      </c>
      <c r="AA88" s="16">
        <f t="shared" si="58"/>
        <v>0</v>
      </c>
      <c r="AB88">
        <f t="shared" si="59"/>
        <v>50.845999999999997</v>
      </c>
      <c r="AC88">
        <f t="shared" si="60"/>
        <v>125.59</v>
      </c>
      <c r="AD88">
        <f t="shared" si="61"/>
        <v>234.98000000000002</v>
      </c>
      <c r="AE88">
        <f t="shared" si="62"/>
        <v>234.98000000000002</v>
      </c>
      <c r="AF88">
        <f t="shared" si="63"/>
        <v>234.98000000000002</v>
      </c>
      <c r="AG88">
        <f t="shared" si="66"/>
        <v>567.70546344827585</v>
      </c>
      <c r="AH88">
        <f t="shared" si="67"/>
        <v>756.94061793103447</v>
      </c>
      <c r="AI88">
        <f t="shared" si="68"/>
        <v>946.17577241379308</v>
      </c>
      <c r="AJ88">
        <f t="shared" si="69"/>
        <v>1399.867055286207</v>
      </c>
      <c r="AK88">
        <f t="shared" si="70"/>
        <v>1866.489407048276</v>
      </c>
      <c r="AL88">
        <f t="shared" si="71"/>
        <v>2333.1117588103452</v>
      </c>
      <c r="AM88">
        <f t="shared" si="72"/>
        <v>1164.887055286207</v>
      </c>
      <c r="AN88">
        <f t="shared" si="73"/>
        <v>1164.887055286207</v>
      </c>
      <c r="AO88">
        <f t="shared" si="74"/>
        <v>1164.887055286207</v>
      </c>
      <c r="AP88">
        <f t="shared" si="75"/>
        <v>1631.509407048276</v>
      </c>
      <c r="AQ88">
        <f t="shared" si="76"/>
        <v>1631.509407048276</v>
      </c>
      <c r="AR88">
        <f t="shared" si="77"/>
        <v>1631.509407048276</v>
      </c>
      <c r="AS88">
        <f t="shared" si="78"/>
        <v>2098.1317588103452</v>
      </c>
      <c r="AT88">
        <f t="shared" si="79"/>
        <v>2098.1317588103452</v>
      </c>
      <c r="AU88">
        <f t="shared" si="80"/>
        <v>2098.1317588103452</v>
      </c>
      <c r="BF88" t="str">
        <f t="shared" si="64"/>
        <v>Arlington 2021 6 Y 6 3 100 N Endura_Sporecaster 0 0 0 63.0783848275862 4242.02137965517 1164.88705528621 1164.88705528621 1164.88705528621 1631.50940704828 1631.50940704828 1631.50940704828 2098.13175881035 2098.13175881035 2098.13175881035</v>
      </c>
    </row>
    <row r="89" spans="1:58" x14ac:dyDescent="0.35">
      <c r="A89" s="16" t="s">
        <v>21</v>
      </c>
      <c r="B89" s="16">
        <v>2021</v>
      </c>
      <c r="C89" s="16">
        <v>6</v>
      </c>
      <c r="D89" s="16" t="s">
        <v>17</v>
      </c>
      <c r="E89" s="3">
        <v>608</v>
      </c>
      <c r="F89" s="2">
        <v>6</v>
      </c>
      <c r="G89" s="16">
        <v>1</v>
      </c>
      <c r="H89" s="16">
        <v>100</v>
      </c>
      <c r="I89" s="16" t="s">
        <v>16</v>
      </c>
      <c r="J89" s="16" t="s">
        <v>27</v>
      </c>
      <c r="K89" s="16" t="s">
        <v>14</v>
      </c>
      <c r="L89" s="16" t="str">
        <f t="shared" si="49"/>
        <v>.</v>
      </c>
      <c r="M89" s="16" t="str">
        <f t="shared" si="50"/>
        <v>.</v>
      </c>
      <c r="N89" s="16" t="s">
        <v>14</v>
      </c>
      <c r="O89" s="16">
        <v>0</v>
      </c>
      <c r="P89" s="16">
        <v>0</v>
      </c>
      <c r="Q89" s="16">
        <v>0</v>
      </c>
      <c r="R89" s="16">
        <v>60.730317241379311</v>
      </c>
      <c r="S89" s="16">
        <f t="shared" si="65"/>
        <v>4084.1138344827586</v>
      </c>
      <c r="T89" s="16">
        <f t="shared" si="51"/>
        <v>44.29</v>
      </c>
      <c r="U89" s="16">
        <f t="shared" si="52"/>
        <v>109.39</v>
      </c>
      <c r="V89" s="16">
        <f t="shared" si="53"/>
        <v>0</v>
      </c>
      <c r="W89" s="16">
        <f t="shared" si="54"/>
        <v>0</v>
      </c>
      <c r="X89" s="16">
        <f t="shared" si="55"/>
        <v>0</v>
      </c>
      <c r="Y89" s="16">
        <f t="shared" si="56"/>
        <v>0</v>
      </c>
      <c r="Z89" s="16">
        <f t="shared" si="57"/>
        <v>0</v>
      </c>
      <c r="AA89" s="16">
        <f t="shared" si="58"/>
        <v>0</v>
      </c>
      <c r="AB89">
        <f t="shared" si="59"/>
        <v>0</v>
      </c>
      <c r="AC89">
        <f t="shared" si="60"/>
        <v>0</v>
      </c>
      <c r="AD89">
        <f t="shared" si="61"/>
        <v>109.39</v>
      </c>
      <c r="AE89">
        <f t="shared" si="62"/>
        <v>109.39</v>
      </c>
      <c r="AF89">
        <f t="shared" si="63"/>
        <v>109.39</v>
      </c>
      <c r="AG89">
        <f t="shared" si="66"/>
        <v>546.57285517241382</v>
      </c>
      <c r="AH89">
        <f t="shared" si="67"/>
        <v>728.76380689655173</v>
      </c>
      <c r="AI89">
        <f t="shared" si="68"/>
        <v>910.95475862068963</v>
      </c>
      <c r="AJ89">
        <f t="shared" si="69"/>
        <v>1347.7575653793103</v>
      </c>
      <c r="AK89">
        <f t="shared" si="70"/>
        <v>1797.0100871724137</v>
      </c>
      <c r="AL89">
        <f t="shared" si="71"/>
        <v>2246.2626089655173</v>
      </c>
      <c r="AM89">
        <f t="shared" si="72"/>
        <v>1238.3675653793102</v>
      </c>
      <c r="AN89">
        <f t="shared" si="73"/>
        <v>1238.3675653793102</v>
      </c>
      <c r="AO89">
        <f t="shared" si="74"/>
        <v>1238.3675653793102</v>
      </c>
      <c r="AP89">
        <f t="shared" si="75"/>
        <v>1687.6200871724136</v>
      </c>
      <c r="AQ89">
        <f t="shared" si="76"/>
        <v>1687.6200871724136</v>
      </c>
      <c r="AR89">
        <f t="shared" si="77"/>
        <v>1687.6200871724136</v>
      </c>
      <c r="AS89">
        <f t="shared" si="78"/>
        <v>2136.8726089655174</v>
      </c>
      <c r="AT89">
        <f t="shared" si="79"/>
        <v>2136.8726089655174</v>
      </c>
      <c r="AU89">
        <f t="shared" si="80"/>
        <v>2136.8726089655174</v>
      </c>
      <c r="BF89" t="str">
        <f t="shared" si="64"/>
        <v>Arlington 2021 6 Y 6 1 100 N Non-Treated 0 0 0 60.7303172413793 4084.11383448276 1238.36756537931 1238.36756537931 1238.36756537931 1687.62008717241 1687.62008717241 1687.62008717241 2136.87260896552 2136.87260896552 2136.87260896552</v>
      </c>
    </row>
    <row r="90" spans="1:58" x14ac:dyDescent="0.35">
      <c r="A90" s="16" t="s">
        <v>21</v>
      </c>
      <c r="B90" s="16">
        <v>2021</v>
      </c>
      <c r="C90" s="16">
        <v>6</v>
      </c>
      <c r="D90" s="16" t="s">
        <v>17</v>
      </c>
      <c r="E90" s="3">
        <v>609</v>
      </c>
      <c r="F90" s="2">
        <v>6</v>
      </c>
      <c r="G90" s="16">
        <v>13</v>
      </c>
      <c r="H90" s="16">
        <v>160</v>
      </c>
      <c r="I90" s="16" t="s">
        <v>17</v>
      </c>
      <c r="J90" s="16" t="s">
        <v>27</v>
      </c>
      <c r="K90" s="16">
        <v>150</v>
      </c>
      <c r="L90" s="16">
        <f t="shared" si="49"/>
        <v>326.08695652173913</v>
      </c>
      <c r="M90" s="16">
        <f t="shared" si="50"/>
        <v>366.10671936758894</v>
      </c>
      <c r="N90" s="16" t="s">
        <v>14</v>
      </c>
      <c r="O90" s="16">
        <v>0</v>
      </c>
      <c r="P90" s="16">
        <v>0</v>
      </c>
      <c r="Q90" s="16">
        <v>0</v>
      </c>
      <c r="R90" s="16">
        <v>62.484733793103452</v>
      </c>
      <c r="S90" s="16">
        <f t="shared" si="65"/>
        <v>4202.0983475862067</v>
      </c>
      <c r="T90" s="16">
        <f t="shared" si="51"/>
        <v>70.86</v>
      </c>
      <c r="U90" s="16">
        <f t="shared" si="52"/>
        <v>175.02</v>
      </c>
      <c r="V90" s="16">
        <f t="shared" si="53"/>
        <v>61.956521739130437</v>
      </c>
      <c r="W90" s="16">
        <f t="shared" si="54"/>
        <v>89.673913043478265</v>
      </c>
      <c r="X90" s="16">
        <f t="shared" si="55"/>
        <v>117.39130434782608</v>
      </c>
      <c r="Y90" s="16">
        <f t="shared" si="56"/>
        <v>31.485177865612645</v>
      </c>
      <c r="Z90" s="16">
        <f t="shared" si="57"/>
        <v>45.763339920948617</v>
      </c>
      <c r="AA90" s="16">
        <f t="shared" si="58"/>
        <v>60.041501976284586</v>
      </c>
      <c r="AB90">
        <f t="shared" si="59"/>
        <v>0</v>
      </c>
      <c r="AC90">
        <f t="shared" si="60"/>
        <v>0</v>
      </c>
      <c r="AD90">
        <f t="shared" si="61"/>
        <v>206.50517786561267</v>
      </c>
      <c r="AE90">
        <f t="shared" si="62"/>
        <v>220.78333992094863</v>
      </c>
      <c r="AF90">
        <f t="shared" si="63"/>
        <v>235.0615019762846</v>
      </c>
      <c r="AG90">
        <f t="shared" si="66"/>
        <v>562.36260413793104</v>
      </c>
      <c r="AH90">
        <f t="shared" si="67"/>
        <v>749.81680551724139</v>
      </c>
      <c r="AI90">
        <f t="shared" si="68"/>
        <v>937.27100689655174</v>
      </c>
      <c r="AJ90">
        <f t="shared" si="69"/>
        <v>1386.6924547034482</v>
      </c>
      <c r="AK90">
        <f t="shared" si="70"/>
        <v>1848.923272937931</v>
      </c>
      <c r="AL90">
        <f t="shared" si="71"/>
        <v>2311.1540911724137</v>
      </c>
      <c r="AM90">
        <f t="shared" si="72"/>
        <v>1180.1872768378355</v>
      </c>
      <c r="AN90">
        <f t="shared" si="73"/>
        <v>1165.9091147824995</v>
      </c>
      <c r="AO90">
        <f t="shared" si="74"/>
        <v>1151.6309527271637</v>
      </c>
      <c r="AP90">
        <f t="shared" si="75"/>
        <v>1642.4180950723182</v>
      </c>
      <c r="AQ90">
        <f t="shared" si="76"/>
        <v>1628.1399330169822</v>
      </c>
      <c r="AR90">
        <f t="shared" si="77"/>
        <v>1613.8617709616465</v>
      </c>
      <c r="AS90">
        <f t="shared" si="78"/>
        <v>2104.6489133068012</v>
      </c>
      <c r="AT90">
        <f t="shared" si="79"/>
        <v>2090.3707512514652</v>
      </c>
      <c r="AU90">
        <f t="shared" si="80"/>
        <v>2076.0925891961292</v>
      </c>
      <c r="BF90" t="str">
        <f t="shared" si="64"/>
        <v>Arlington 2021 6 Y 6 13 160 Y Non-Treated 0 0 0 62.4847337931035 4202.09834758621 1180.18727683784 1165.9091147825 1151.63095272716 1642.41809507232 1628.13993301698 1613.86177096165 2104.6489133068 2090.37075125147 2076.09258919613</v>
      </c>
    </row>
    <row r="91" spans="1:58" x14ac:dyDescent="0.35">
      <c r="A91" s="16" t="s">
        <v>21</v>
      </c>
      <c r="B91" s="16">
        <v>2021</v>
      </c>
      <c r="C91" s="16">
        <v>6</v>
      </c>
      <c r="D91" s="16" t="s">
        <v>17</v>
      </c>
      <c r="E91" s="3">
        <v>610</v>
      </c>
      <c r="F91" s="2">
        <v>6</v>
      </c>
      <c r="G91" s="16">
        <v>16</v>
      </c>
      <c r="H91" s="16">
        <v>160</v>
      </c>
      <c r="I91" s="16" t="s">
        <v>17</v>
      </c>
      <c r="J91" s="16" t="s">
        <v>28</v>
      </c>
      <c r="K91" s="16">
        <v>150</v>
      </c>
      <c r="L91" s="16">
        <f t="shared" si="49"/>
        <v>326.08695652173913</v>
      </c>
      <c r="M91" s="16">
        <f t="shared" si="50"/>
        <v>366.10671936758894</v>
      </c>
      <c r="N91" s="16" t="s">
        <v>14</v>
      </c>
      <c r="O91" s="16">
        <v>0.31948881789137379</v>
      </c>
      <c r="P91" s="16">
        <v>0</v>
      </c>
      <c r="Q91" s="16">
        <v>0</v>
      </c>
      <c r="R91" s="16">
        <v>76.959337931034497</v>
      </c>
      <c r="S91" s="16">
        <f t="shared" si="65"/>
        <v>5175.5154758620702</v>
      </c>
      <c r="T91" s="16">
        <f t="shared" si="51"/>
        <v>70.86</v>
      </c>
      <c r="U91" s="16">
        <f t="shared" si="52"/>
        <v>175.02</v>
      </c>
      <c r="V91" s="16">
        <f t="shared" si="53"/>
        <v>61.956521739130437</v>
      </c>
      <c r="W91" s="16">
        <f t="shared" si="54"/>
        <v>89.673913043478265</v>
      </c>
      <c r="X91" s="16">
        <f t="shared" si="55"/>
        <v>117.39130434782608</v>
      </c>
      <c r="Y91" s="16">
        <f t="shared" si="56"/>
        <v>31.485177865612645</v>
      </c>
      <c r="Z91" s="16">
        <f t="shared" si="57"/>
        <v>45.763339920948617</v>
      </c>
      <c r="AA91" s="16">
        <f t="shared" si="58"/>
        <v>60.041501976284586</v>
      </c>
      <c r="AB91">
        <f t="shared" si="59"/>
        <v>17.875</v>
      </c>
      <c r="AC91">
        <f t="shared" si="60"/>
        <v>44.15</v>
      </c>
      <c r="AD91">
        <f t="shared" si="61"/>
        <v>250.65517786561267</v>
      </c>
      <c r="AE91">
        <f t="shared" si="62"/>
        <v>264.93333992094864</v>
      </c>
      <c r="AF91">
        <f t="shared" si="63"/>
        <v>279.21150197628458</v>
      </c>
      <c r="AG91">
        <f t="shared" si="66"/>
        <v>692.63404137931047</v>
      </c>
      <c r="AH91">
        <f t="shared" si="67"/>
        <v>923.51205517241397</v>
      </c>
      <c r="AI91">
        <f t="shared" si="68"/>
        <v>1154.3900689655175</v>
      </c>
      <c r="AJ91">
        <f t="shared" si="69"/>
        <v>1707.9201070344832</v>
      </c>
      <c r="AK91">
        <f t="shared" si="70"/>
        <v>2277.2268093793109</v>
      </c>
      <c r="AL91">
        <f t="shared" si="71"/>
        <v>2846.5335117241389</v>
      </c>
      <c r="AM91">
        <f t="shared" si="72"/>
        <v>1457.2649291688706</v>
      </c>
      <c r="AN91">
        <f t="shared" si="73"/>
        <v>1442.9867671135346</v>
      </c>
      <c r="AO91">
        <f t="shared" si="74"/>
        <v>1428.7086050581986</v>
      </c>
      <c r="AP91">
        <f t="shared" si="75"/>
        <v>2026.5716315136983</v>
      </c>
      <c r="AQ91">
        <f t="shared" si="76"/>
        <v>2012.2934694583623</v>
      </c>
      <c r="AR91">
        <f t="shared" si="77"/>
        <v>1998.0153074030263</v>
      </c>
      <c r="AS91">
        <f t="shared" si="78"/>
        <v>2595.8783338585263</v>
      </c>
      <c r="AT91">
        <f t="shared" si="79"/>
        <v>2581.6001718031903</v>
      </c>
      <c r="AU91">
        <f t="shared" si="80"/>
        <v>2567.3220097478543</v>
      </c>
      <c r="BF91" t="str">
        <f t="shared" si="64"/>
        <v>Arlington 2021 6 Y 6 16 160 Y Cobra_V5 0.319488817891374 0 0 76.9593379310345 5175.51547586207 1457.26492916887 1442.98676711353 1428.7086050582 2026.5716315137 2012.29346945836 1998.01530740303 2595.87833385853 2581.60017180319 2567.32200974785</v>
      </c>
    </row>
    <row r="92" spans="1:58" x14ac:dyDescent="0.35">
      <c r="A92" s="16" t="s">
        <v>21</v>
      </c>
      <c r="B92" s="16">
        <v>2021</v>
      </c>
      <c r="C92" s="16">
        <v>6</v>
      </c>
      <c r="D92" s="16" t="s">
        <v>17</v>
      </c>
      <c r="E92" s="3">
        <v>611</v>
      </c>
      <c r="F92" s="2">
        <v>6</v>
      </c>
      <c r="G92" s="16">
        <v>10</v>
      </c>
      <c r="H92" s="16">
        <v>100</v>
      </c>
      <c r="I92" s="16" t="s">
        <v>17</v>
      </c>
      <c r="J92" s="16" t="s">
        <v>29</v>
      </c>
      <c r="K92" s="16">
        <v>150</v>
      </c>
      <c r="L92" s="16">
        <f t="shared" si="49"/>
        <v>326.08695652173913</v>
      </c>
      <c r="M92" s="16">
        <f t="shared" si="50"/>
        <v>366.10671936758894</v>
      </c>
      <c r="N92" s="16" t="s">
        <v>14</v>
      </c>
      <c r="O92" s="16">
        <v>0.7142857142857143</v>
      </c>
      <c r="P92" s="16">
        <v>0</v>
      </c>
      <c r="Q92" s="16">
        <v>0</v>
      </c>
      <c r="R92" s="16">
        <v>69.518755862068957</v>
      </c>
      <c r="S92" s="16">
        <f t="shared" si="65"/>
        <v>4675.1363317241376</v>
      </c>
      <c r="T92" s="16">
        <f t="shared" si="51"/>
        <v>44.29</v>
      </c>
      <c r="U92" s="16">
        <f t="shared" si="52"/>
        <v>109.39</v>
      </c>
      <c r="V92" s="16">
        <f t="shared" si="53"/>
        <v>61.956521739130437</v>
      </c>
      <c r="W92" s="16">
        <f t="shared" si="54"/>
        <v>89.673913043478265</v>
      </c>
      <c r="X92" s="16">
        <f t="shared" si="55"/>
        <v>117.39130434782608</v>
      </c>
      <c r="Y92" s="16">
        <f t="shared" si="56"/>
        <v>31.485177865612645</v>
      </c>
      <c r="Z92" s="16">
        <f t="shared" si="57"/>
        <v>45.763339920948617</v>
      </c>
      <c r="AA92" s="16">
        <f t="shared" si="58"/>
        <v>60.041501976284586</v>
      </c>
      <c r="AB92">
        <f t="shared" si="59"/>
        <v>50.845999999999997</v>
      </c>
      <c r="AC92">
        <f t="shared" si="60"/>
        <v>125.59</v>
      </c>
      <c r="AD92">
        <f t="shared" si="61"/>
        <v>266.46517786561265</v>
      </c>
      <c r="AE92">
        <f t="shared" si="62"/>
        <v>280.74333992094864</v>
      </c>
      <c r="AF92">
        <f t="shared" si="63"/>
        <v>295.02150197628458</v>
      </c>
      <c r="AG92">
        <f t="shared" si="66"/>
        <v>625.66880275862059</v>
      </c>
      <c r="AH92">
        <f t="shared" si="67"/>
        <v>834.22507034482749</v>
      </c>
      <c r="AI92">
        <f t="shared" si="68"/>
        <v>1042.7813379310344</v>
      </c>
      <c r="AJ92">
        <f t="shared" si="69"/>
        <v>1542.7949894689655</v>
      </c>
      <c r="AK92">
        <f t="shared" si="70"/>
        <v>2057.0599859586205</v>
      </c>
      <c r="AL92">
        <f t="shared" si="71"/>
        <v>2571.3249824482759</v>
      </c>
      <c r="AM92">
        <f t="shared" si="72"/>
        <v>1276.3298116033529</v>
      </c>
      <c r="AN92">
        <f t="shared" si="73"/>
        <v>1262.0516495480169</v>
      </c>
      <c r="AO92">
        <f t="shared" si="74"/>
        <v>1247.7734874926809</v>
      </c>
      <c r="AP92">
        <f t="shared" si="75"/>
        <v>1790.5948080930079</v>
      </c>
      <c r="AQ92">
        <f t="shared" si="76"/>
        <v>1776.3166460376719</v>
      </c>
      <c r="AR92">
        <f t="shared" si="77"/>
        <v>1762.0384839823359</v>
      </c>
      <c r="AS92">
        <f t="shared" si="78"/>
        <v>2304.8598045826634</v>
      </c>
      <c r="AT92">
        <f t="shared" si="79"/>
        <v>2290.5816425273274</v>
      </c>
      <c r="AU92">
        <f t="shared" si="80"/>
        <v>2276.3034804719914</v>
      </c>
      <c r="BF92" t="str">
        <f t="shared" si="64"/>
        <v>Arlington 2021 6 Y 6 10 100 Y Endura_R3 0.714285714285714 0 0 69.518755862069 4675.13633172414 1276.32981160335 1262.05164954802 1247.77348749268 1790.59480809301 1776.31664603767 1762.03848398234 2304.85980458266 2290.58164252733 2276.30348047199</v>
      </c>
    </row>
    <row r="93" spans="1:58" x14ac:dyDescent="0.35">
      <c r="A93" s="16" t="s">
        <v>21</v>
      </c>
      <c r="B93" s="16">
        <v>2021</v>
      </c>
      <c r="C93" s="16">
        <v>6</v>
      </c>
      <c r="D93" s="16" t="s">
        <v>17</v>
      </c>
      <c r="E93" s="3">
        <v>612</v>
      </c>
      <c r="F93" s="2">
        <v>6</v>
      </c>
      <c r="G93" s="16">
        <v>15</v>
      </c>
      <c r="H93" s="16">
        <v>160</v>
      </c>
      <c r="I93" s="16" t="s">
        <v>17</v>
      </c>
      <c r="J93" s="16" t="s">
        <v>30</v>
      </c>
      <c r="K93" s="16">
        <v>150</v>
      </c>
      <c r="L93" s="16">
        <f t="shared" si="49"/>
        <v>326.08695652173913</v>
      </c>
      <c r="M93" s="16">
        <f t="shared" si="50"/>
        <v>366.10671936758894</v>
      </c>
      <c r="N93" s="16" t="s">
        <v>17</v>
      </c>
      <c r="O93" s="16">
        <v>0.35842293906810035</v>
      </c>
      <c r="P93" s="16">
        <v>0</v>
      </c>
      <c r="Q93" s="16">
        <v>0</v>
      </c>
      <c r="R93" s="16">
        <v>77.004233103448271</v>
      </c>
      <c r="S93" s="16">
        <f t="shared" si="65"/>
        <v>5178.5346762068966</v>
      </c>
      <c r="T93" s="16">
        <f t="shared" si="51"/>
        <v>70.86</v>
      </c>
      <c r="U93" s="16">
        <f t="shared" si="52"/>
        <v>175.02</v>
      </c>
      <c r="V93" s="16">
        <f t="shared" si="53"/>
        <v>61.956521739130437</v>
      </c>
      <c r="W93" s="16">
        <f t="shared" si="54"/>
        <v>89.673913043478265</v>
      </c>
      <c r="X93" s="16">
        <f t="shared" si="55"/>
        <v>117.39130434782608</v>
      </c>
      <c r="Y93" s="16">
        <f t="shared" si="56"/>
        <v>31.485177865612645</v>
      </c>
      <c r="Z93" s="16">
        <f t="shared" si="57"/>
        <v>45.763339920948617</v>
      </c>
      <c r="AA93" s="16">
        <f t="shared" si="58"/>
        <v>60.041501976284586</v>
      </c>
      <c r="AB93">
        <f t="shared" si="59"/>
        <v>50.845999999999997</v>
      </c>
      <c r="AC93">
        <f t="shared" si="60"/>
        <v>125.59</v>
      </c>
      <c r="AD93">
        <f t="shared" si="61"/>
        <v>332.09517786561264</v>
      </c>
      <c r="AE93">
        <f t="shared" si="62"/>
        <v>346.37333992094864</v>
      </c>
      <c r="AF93">
        <f t="shared" si="63"/>
        <v>360.65150197628464</v>
      </c>
      <c r="AG93">
        <f t="shared" si="66"/>
        <v>693.03809793103449</v>
      </c>
      <c r="AH93">
        <f t="shared" si="67"/>
        <v>924.05079724137931</v>
      </c>
      <c r="AI93">
        <f t="shared" si="68"/>
        <v>1155.063496551724</v>
      </c>
      <c r="AJ93">
        <f t="shared" si="69"/>
        <v>1708.9164431482759</v>
      </c>
      <c r="AK93">
        <f t="shared" si="70"/>
        <v>2278.5552575310344</v>
      </c>
      <c r="AL93">
        <f t="shared" si="71"/>
        <v>2848.1940719137933</v>
      </c>
      <c r="AM93">
        <f t="shared" si="72"/>
        <v>1376.8212652826633</v>
      </c>
      <c r="AN93">
        <f t="shared" si="73"/>
        <v>1362.5431032273273</v>
      </c>
      <c r="AO93">
        <f t="shared" si="74"/>
        <v>1348.2649411719913</v>
      </c>
      <c r="AP93">
        <f t="shared" si="75"/>
        <v>1946.4600796654217</v>
      </c>
      <c r="AQ93">
        <f t="shared" si="76"/>
        <v>1932.1819176100857</v>
      </c>
      <c r="AR93">
        <f t="shared" si="77"/>
        <v>1917.9037555547498</v>
      </c>
      <c r="AS93">
        <f t="shared" si="78"/>
        <v>2516.0988940481807</v>
      </c>
      <c r="AT93">
        <f t="shared" si="79"/>
        <v>2501.8207319928447</v>
      </c>
      <c r="AU93">
        <f t="shared" si="80"/>
        <v>2487.5425699375087</v>
      </c>
      <c r="BF93" t="str">
        <f t="shared" si="64"/>
        <v>Arlington 2021 6 Y 6 15 160 Y Endura_Sporecaster 0.3584229390681 0 0 77.0042331034483 5178.5346762069 1376.82126528266 1362.54310322733 1348.26494117199 1946.46007966542 1932.18191761009 1917.90375555475 2516.09889404818 2501.82073199284 2487.54256993751</v>
      </c>
    </row>
    <row r="94" spans="1:58" x14ac:dyDescent="0.35">
      <c r="A94" s="16" t="s">
        <v>21</v>
      </c>
      <c r="B94" s="16">
        <v>2021</v>
      </c>
      <c r="C94" s="16">
        <v>6</v>
      </c>
      <c r="D94" s="16" t="s">
        <v>17</v>
      </c>
      <c r="E94" s="3">
        <v>613</v>
      </c>
      <c r="F94" s="2">
        <v>6</v>
      </c>
      <c r="G94" s="16">
        <v>4</v>
      </c>
      <c r="H94" s="16">
        <v>100</v>
      </c>
      <c r="I94" s="16" t="s">
        <v>16</v>
      </c>
      <c r="J94" s="16" t="s">
        <v>28</v>
      </c>
      <c r="K94" s="16" t="s">
        <v>14</v>
      </c>
      <c r="L94" s="16" t="str">
        <f t="shared" si="49"/>
        <v>.</v>
      </c>
      <c r="M94" s="16" t="str">
        <f t="shared" si="50"/>
        <v>.</v>
      </c>
      <c r="N94" s="16" t="s">
        <v>14</v>
      </c>
      <c r="O94" s="16">
        <v>0</v>
      </c>
      <c r="P94" s="16">
        <v>0</v>
      </c>
      <c r="Q94" s="16">
        <v>0</v>
      </c>
      <c r="R94" s="16">
        <v>67.186376551724138</v>
      </c>
      <c r="S94" s="16">
        <f t="shared" si="65"/>
        <v>4518.2838231034484</v>
      </c>
      <c r="T94" s="16">
        <f t="shared" si="51"/>
        <v>44.29</v>
      </c>
      <c r="U94" s="16">
        <f t="shared" si="52"/>
        <v>109.39</v>
      </c>
      <c r="V94" s="16">
        <f t="shared" si="53"/>
        <v>0</v>
      </c>
      <c r="W94" s="16">
        <f t="shared" si="54"/>
        <v>0</v>
      </c>
      <c r="X94" s="16">
        <f t="shared" si="55"/>
        <v>0</v>
      </c>
      <c r="Y94" s="16">
        <f t="shared" si="56"/>
        <v>0</v>
      </c>
      <c r="Z94" s="16">
        <f t="shared" si="57"/>
        <v>0</v>
      </c>
      <c r="AA94" s="16">
        <f t="shared" si="58"/>
        <v>0</v>
      </c>
      <c r="AB94">
        <f t="shared" si="59"/>
        <v>17.875</v>
      </c>
      <c r="AC94">
        <f t="shared" si="60"/>
        <v>44.15</v>
      </c>
      <c r="AD94">
        <f t="shared" si="61"/>
        <v>153.54</v>
      </c>
      <c r="AE94">
        <f t="shared" si="62"/>
        <v>153.54</v>
      </c>
      <c r="AF94">
        <f t="shared" si="63"/>
        <v>153.54</v>
      </c>
      <c r="AG94">
        <f t="shared" si="66"/>
        <v>604.67738896551725</v>
      </c>
      <c r="AH94">
        <f t="shared" si="67"/>
        <v>806.23651862068959</v>
      </c>
      <c r="AI94">
        <f t="shared" si="68"/>
        <v>1007.795648275862</v>
      </c>
      <c r="AJ94">
        <f t="shared" si="69"/>
        <v>1491.0336616241379</v>
      </c>
      <c r="AK94">
        <f t="shared" si="70"/>
        <v>1988.0448821655173</v>
      </c>
      <c r="AL94">
        <f t="shared" si="71"/>
        <v>2485.056102706897</v>
      </c>
      <c r="AM94">
        <f t="shared" si="72"/>
        <v>1337.493661624138</v>
      </c>
      <c r="AN94">
        <f t="shared" si="73"/>
        <v>1337.493661624138</v>
      </c>
      <c r="AO94">
        <f t="shared" si="74"/>
        <v>1337.493661624138</v>
      </c>
      <c r="AP94">
        <f t="shared" si="75"/>
        <v>1834.5048821655173</v>
      </c>
      <c r="AQ94">
        <f t="shared" si="76"/>
        <v>1834.5048821655173</v>
      </c>
      <c r="AR94">
        <f t="shared" si="77"/>
        <v>1834.5048821655173</v>
      </c>
      <c r="AS94">
        <f t="shared" si="78"/>
        <v>2331.5161027068971</v>
      </c>
      <c r="AT94">
        <f t="shared" si="79"/>
        <v>2331.5161027068971</v>
      </c>
      <c r="AU94">
        <f t="shared" si="80"/>
        <v>2331.5161027068971</v>
      </c>
      <c r="BF94" t="str">
        <f t="shared" si="64"/>
        <v>Arlington 2021 6 Y 6 4 100 N Cobra_V5 0 0 0 67.1863765517241 4518.28382310345 1337.49366162414 1337.49366162414 1337.49366162414 1834.50488216552 1834.50488216552 1834.50488216552 2331.5161027069 2331.5161027069 2331.5161027069</v>
      </c>
    </row>
    <row r="95" spans="1:58" x14ac:dyDescent="0.35">
      <c r="A95" s="16" t="s">
        <v>21</v>
      </c>
      <c r="B95" s="16">
        <v>2021</v>
      </c>
      <c r="C95" s="16">
        <v>6</v>
      </c>
      <c r="D95" s="16" t="s">
        <v>17</v>
      </c>
      <c r="E95" s="3">
        <v>614</v>
      </c>
      <c r="F95" s="2">
        <v>6</v>
      </c>
      <c r="G95" s="16">
        <v>5</v>
      </c>
      <c r="H95" s="16">
        <v>160</v>
      </c>
      <c r="I95" s="16" t="s">
        <v>16</v>
      </c>
      <c r="J95" s="16" t="s">
        <v>27</v>
      </c>
      <c r="K95" s="16" t="s">
        <v>14</v>
      </c>
      <c r="L95" s="16" t="str">
        <f t="shared" si="49"/>
        <v>.</v>
      </c>
      <c r="M95" s="16" t="str">
        <f t="shared" si="50"/>
        <v>.</v>
      </c>
      <c r="N95" s="16" t="s">
        <v>14</v>
      </c>
      <c r="O95" s="16">
        <v>0</v>
      </c>
      <c r="P95" s="16">
        <v>0</v>
      </c>
      <c r="Q95" s="16">
        <v>0</v>
      </c>
      <c r="R95" s="16">
        <v>68.803270344827595</v>
      </c>
      <c r="S95" s="16">
        <f t="shared" si="65"/>
        <v>4627.0199306896557</v>
      </c>
      <c r="T95" s="16">
        <f t="shared" si="51"/>
        <v>70.86</v>
      </c>
      <c r="U95" s="16">
        <f t="shared" si="52"/>
        <v>175.02</v>
      </c>
      <c r="V95" s="16">
        <f t="shared" si="53"/>
        <v>0</v>
      </c>
      <c r="W95" s="16">
        <f t="shared" si="54"/>
        <v>0</v>
      </c>
      <c r="X95" s="16">
        <f t="shared" si="55"/>
        <v>0</v>
      </c>
      <c r="Y95" s="16">
        <f t="shared" si="56"/>
        <v>0</v>
      </c>
      <c r="Z95" s="16">
        <f t="shared" si="57"/>
        <v>0</v>
      </c>
      <c r="AA95" s="16">
        <f t="shared" si="58"/>
        <v>0</v>
      </c>
      <c r="AB95">
        <f t="shared" si="59"/>
        <v>0</v>
      </c>
      <c r="AC95">
        <f t="shared" si="60"/>
        <v>0</v>
      </c>
      <c r="AD95">
        <f t="shared" si="61"/>
        <v>175.02</v>
      </c>
      <c r="AE95">
        <f t="shared" si="62"/>
        <v>175.02</v>
      </c>
      <c r="AF95">
        <f t="shared" si="63"/>
        <v>175.02</v>
      </c>
      <c r="AG95">
        <f t="shared" si="66"/>
        <v>619.2294331034484</v>
      </c>
      <c r="AH95">
        <f t="shared" si="67"/>
        <v>825.6392441379312</v>
      </c>
      <c r="AI95">
        <f t="shared" si="68"/>
        <v>1032.049055172414</v>
      </c>
      <c r="AJ95">
        <f t="shared" si="69"/>
        <v>1526.9165771275864</v>
      </c>
      <c r="AK95">
        <f t="shared" si="70"/>
        <v>2035.8887695034484</v>
      </c>
      <c r="AL95">
        <f t="shared" si="71"/>
        <v>2544.8609618793107</v>
      </c>
      <c r="AM95">
        <f t="shared" si="72"/>
        <v>1351.8965771275864</v>
      </c>
      <c r="AN95">
        <f t="shared" si="73"/>
        <v>1351.8965771275864</v>
      </c>
      <c r="AO95">
        <f t="shared" si="74"/>
        <v>1351.8965771275864</v>
      </c>
      <c r="AP95">
        <f t="shared" si="75"/>
        <v>1860.8687695034484</v>
      </c>
      <c r="AQ95">
        <f t="shared" si="76"/>
        <v>1860.8687695034484</v>
      </c>
      <c r="AR95">
        <f t="shared" si="77"/>
        <v>1860.8687695034484</v>
      </c>
      <c r="AS95">
        <f t="shared" si="78"/>
        <v>2369.8409618793107</v>
      </c>
      <c r="AT95">
        <f t="shared" si="79"/>
        <v>2369.8409618793107</v>
      </c>
      <c r="AU95">
        <f t="shared" si="80"/>
        <v>2369.8409618793107</v>
      </c>
      <c r="BF95" t="str">
        <f t="shared" si="64"/>
        <v>Arlington 2021 6 Y 6 5 160 N Non-Treated 0 0 0 68.8032703448276 4627.01993068966 1351.89657712759 1351.89657712759 1351.89657712759 1860.86876950345 1860.86876950345 1860.86876950345 2369.84096187931 2369.84096187931 2369.84096187931</v>
      </c>
    </row>
    <row r="96" spans="1:58" x14ac:dyDescent="0.35">
      <c r="A96" s="16" t="s">
        <v>21</v>
      </c>
      <c r="B96" s="16">
        <v>2021</v>
      </c>
      <c r="C96" s="16">
        <v>6</v>
      </c>
      <c r="D96" s="16" t="s">
        <v>17</v>
      </c>
      <c r="E96" s="3">
        <v>615</v>
      </c>
      <c r="F96" s="2">
        <v>6</v>
      </c>
      <c r="G96" s="16">
        <v>2</v>
      </c>
      <c r="H96" s="16">
        <v>100</v>
      </c>
      <c r="I96" s="16" t="s">
        <v>16</v>
      </c>
      <c r="J96" s="16" t="s">
        <v>29</v>
      </c>
      <c r="K96" s="16" t="s">
        <v>14</v>
      </c>
      <c r="L96" s="16" t="str">
        <f t="shared" si="49"/>
        <v>.</v>
      </c>
      <c r="M96" s="16" t="str">
        <f t="shared" si="50"/>
        <v>.</v>
      </c>
      <c r="N96" s="16" t="s">
        <v>14</v>
      </c>
      <c r="O96" s="16">
        <v>0</v>
      </c>
      <c r="P96" s="16">
        <v>0</v>
      </c>
      <c r="Q96" s="16">
        <v>0</v>
      </c>
      <c r="R96" s="16">
        <v>65.579496551724148</v>
      </c>
      <c r="S96" s="16">
        <f t="shared" si="65"/>
        <v>4410.2211431034493</v>
      </c>
      <c r="T96" s="16">
        <f t="shared" si="51"/>
        <v>44.29</v>
      </c>
      <c r="U96" s="16">
        <f t="shared" si="52"/>
        <v>109.39</v>
      </c>
      <c r="V96" s="16">
        <f t="shared" si="53"/>
        <v>0</v>
      </c>
      <c r="W96" s="16">
        <f t="shared" si="54"/>
        <v>0</v>
      </c>
      <c r="X96" s="16">
        <f t="shared" si="55"/>
        <v>0</v>
      </c>
      <c r="Y96" s="16">
        <f t="shared" si="56"/>
        <v>0</v>
      </c>
      <c r="Z96" s="16">
        <f t="shared" si="57"/>
        <v>0</v>
      </c>
      <c r="AA96" s="16">
        <f t="shared" si="58"/>
        <v>0</v>
      </c>
      <c r="AB96">
        <f t="shared" si="59"/>
        <v>50.845999999999997</v>
      </c>
      <c r="AC96">
        <f t="shared" si="60"/>
        <v>125.59</v>
      </c>
      <c r="AD96">
        <f t="shared" si="61"/>
        <v>234.98000000000002</v>
      </c>
      <c r="AE96">
        <f t="shared" si="62"/>
        <v>234.98000000000002</v>
      </c>
      <c r="AF96">
        <f t="shared" si="63"/>
        <v>234.98000000000002</v>
      </c>
      <c r="AG96">
        <f t="shared" si="66"/>
        <v>590.21546896551729</v>
      </c>
      <c r="AH96">
        <f t="shared" si="67"/>
        <v>786.95395862068972</v>
      </c>
      <c r="AI96">
        <f t="shared" si="68"/>
        <v>983.69244827586226</v>
      </c>
      <c r="AJ96">
        <f t="shared" si="69"/>
        <v>1455.3729772241384</v>
      </c>
      <c r="AK96">
        <f t="shared" si="70"/>
        <v>1940.4973029655177</v>
      </c>
      <c r="AL96">
        <f t="shared" si="71"/>
        <v>2425.6216287068974</v>
      </c>
      <c r="AM96">
        <f t="shared" si="72"/>
        <v>1220.3929772241383</v>
      </c>
      <c r="AN96">
        <f t="shared" si="73"/>
        <v>1220.3929772241383</v>
      </c>
      <c r="AO96">
        <f t="shared" si="74"/>
        <v>1220.3929772241383</v>
      </c>
      <c r="AP96">
        <f t="shared" si="75"/>
        <v>1705.5173029655177</v>
      </c>
      <c r="AQ96">
        <f t="shared" si="76"/>
        <v>1705.5173029655177</v>
      </c>
      <c r="AR96">
        <f t="shared" si="77"/>
        <v>1705.5173029655177</v>
      </c>
      <c r="AS96">
        <f t="shared" si="78"/>
        <v>2190.6416287068973</v>
      </c>
      <c r="AT96">
        <f t="shared" si="79"/>
        <v>2190.6416287068973</v>
      </c>
      <c r="AU96">
        <f t="shared" si="80"/>
        <v>2190.6416287068973</v>
      </c>
      <c r="BF96" t="str">
        <f t="shared" si="64"/>
        <v>Arlington 2021 6 Y 6 2 100 N Endura_R3 0 0 0 65.5794965517241 4410.22114310345 1220.39297722414 1220.39297722414 1220.39297722414 1705.51730296552 1705.51730296552 1705.51730296552 2190.6416287069 2190.6416287069 2190.6416287069</v>
      </c>
    </row>
    <row r="97" spans="1:58" x14ac:dyDescent="0.35">
      <c r="A97" s="16" t="s">
        <v>21</v>
      </c>
      <c r="B97" s="16">
        <v>2021</v>
      </c>
      <c r="C97" s="16">
        <v>6</v>
      </c>
      <c r="D97" s="16" t="s">
        <v>17</v>
      </c>
      <c r="E97" s="3">
        <v>616</v>
      </c>
      <c r="F97" s="2">
        <v>6</v>
      </c>
      <c r="G97" s="16">
        <v>7</v>
      </c>
      <c r="H97" s="16">
        <v>160</v>
      </c>
      <c r="I97" s="16" t="s">
        <v>16</v>
      </c>
      <c r="J97" s="16" t="s">
        <v>30</v>
      </c>
      <c r="K97" s="16" t="s">
        <v>14</v>
      </c>
      <c r="L97" s="16" t="str">
        <f t="shared" si="49"/>
        <v>.</v>
      </c>
      <c r="M97" s="16" t="str">
        <f t="shared" si="50"/>
        <v>.</v>
      </c>
      <c r="N97" s="16" t="s">
        <v>17</v>
      </c>
      <c r="O97" s="16">
        <v>0</v>
      </c>
      <c r="P97" s="16">
        <v>0</v>
      </c>
      <c r="Q97" s="16">
        <v>0</v>
      </c>
      <c r="R97" s="16">
        <v>66.166137931034484</v>
      </c>
      <c r="S97" s="16">
        <f t="shared" si="65"/>
        <v>4449.6727758620691</v>
      </c>
      <c r="T97" s="16">
        <f t="shared" si="51"/>
        <v>70.86</v>
      </c>
      <c r="U97" s="16">
        <f t="shared" si="52"/>
        <v>175.02</v>
      </c>
      <c r="V97" s="16">
        <f t="shared" si="53"/>
        <v>0</v>
      </c>
      <c r="W97" s="16">
        <f t="shared" si="54"/>
        <v>0</v>
      </c>
      <c r="X97" s="16">
        <f t="shared" si="55"/>
        <v>0</v>
      </c>
      <c r="Y97" s="16">
        <f t="shared" si="56"/>
        <v>0</v>
      </c>
      <c r="Z97" s="16">
        <f t="shared" si="57"/>
        <v>0</v>
      </c>
      <c r="AA97" s="16">
        <f t="shared" si="58"/>
        <v>0</v>
      </c>
      <c r="AB97">
        <f t="shared" si="59"/>
        <v>50.845999999999997</v>
      </c>
      <c r="AC97">
        <f t="shared" si="60"/>
        <v>125.59</v>
      </c>
      <c r="AD97">
        <f t="shared" si="61"/>
        <v>300.61</v>
      </c>
      <c r="AE97">
        <f t="shared" si="62"/>
        <v>300.61</v>
      </c>
      <c r="AF97">
        <f t="shared" si="63"/>
        <v>300.61</v>
      </c>
      <c r="AG97">
        <f t="shared" si="66"/>
        <v>595.4952413793103</v>
      </c>
      <c r="AH97">
        <f t="shared" si="67"/>
        <v>793.99365517241381</v>
      </c>
      <c r="AI97">
        <f t="shared" si="68"/>
        <v>992.49206896551732</v>
      </c>
      <c r="AJ97">
        <f t="shared" si="69"/>
        <v>1468.3920160344828</v>
      </c>
      <c r="AK97">
        <f t="shared" si="70"/>
        <v>1957.8560213793105</v>
      </c>
      <c r="AL97">
        <f t="shared" si="71"/>
        <v>2447.3200267241382</v>
      </c>
      <c r="AM97">
        <f t="shared" si="72"/>
        <v>1167.7820160344827</v>
      </c>
      <c r="AN97">
        <f t="shared" si="73"/>
        <v>1167.7820160344827</v>
      </c>
      <c r="AO97">
        <f t="shared" si="74"/>
        <v>1167.7820160344827</v>
      </c>
      <c r="AP97">
        <f t="shared" si="75"/>
        <v>1657.2460213793106</v>
      </c>
      <c r="AQ97">
        <f t="shared" si="76"/>
        <v>1657.2460213793106</v>
      </c>
      <c r="AR97">
        <f t="shared" si="77"/>
        <v>1657.2460213793106</v>
      </c>
      <c r="AS97">
        <f t="shared" si="78"/>
        <v>2146.7100267241381</v>
      </c>
      <c r="AT97">
        <f t="shared" si="79"/>
        <v>2146.7100267241381</v>
      </c>
      <c r="AU97">
        <f t="shared" si="80"/>
        <v>2146.7100267241381</v>
      </c>
      <c r="BF97" t="str">
        <f t="shared" si="64"/>
        <v>Arlington 2021 6 Y 6 7 160 N Endura_Sporecaster 0 0 0 66.1661379310345 4449.67277586207 1167.78201603448 1167.78201603448 1167.78201603448 1657.24602137931 1657.24602137931 1657.24602137931 2146.71002672414 2146.71002672414 2146.71002672414</v>
      </c>
    </row>
    <row r="98" spans="1:58" x14ac:dyDescent="0.35">
      <c r="A98" s="16" t="s">
        <v>26</v>
      </c>
      <c r="B98" s="16">
        <v>2021</v>
      </c>
      <c r="C98" s="16">
        <v>7</v>
      </c>
      <c r="D98" s="16" t="s">
        <v>16</v>
      </c>
      <c r="E98" s="16">
        <v>101</v>
      </c>
      <c r="F98" s="16">
        <v>1</v>
      </c>
      <c r="G98" s="16">
        <v>3</v>
      </c>
      <c r="H98" s="4">
        <v>100</v>
      </c>
      <c r="I98" s="16" t="s">
        <v>16</v>
      </c>
      <c r="J98" s="16" t="s">
        <v>30</v>
      </c>
      <c r="K98" s="16" t="s">
        <v>14</v>
      </c>
      <c r="L98" s="16" t="str">
        <f t="shared" si="49"/>
        <v>.</v>
      </c>
      <c r="M98" s="16" t="str">
        <f t="shared" si="50"/>
        <v>.</v>
      </c>
      <c r="N98" s="16" t="s">
        <v>17</v>
      </c>
      <c r="O98" s="16">
        <v>0</v>
      </c>
      <c r="P98" s="16" t="s">
        <v>14</v>
      </c>
      <c r="Q98" s="16" t="s">
        <v>14</v>
      </c>
      <c r="R98" s="16">
        <v>70.067219983708938</v>
      </c>
      <c r="S98" s="16">
        <v>4712.0205439044257</v>
      </c>
      <c r="T98" s="16">
        <f t="shared" si="51"/>
        <v>44.29</v>
      </c>
      <c r="U98" s="16">
        <f t="shared" si="52"/>
        <v>109.39</v>
      </c>
      <c r="V98" s="16">
        <f t="shared" si="53"/>
        <v>0</v>
      </c>
      <c r="W98" s="16">
        <f t="shared" si="54"/>
        <v>0</v>
      </c>
      <c r="X98" s="16">
        <f t="shared" si="55"/>
        <v>0</v>
      </c>
      <c r="Y98" s="16">
        <f t="shared" si="56"/>
        <v>0</v>
      </c>
      <c r="Z98" s="16">
        <f t="shared" si="57"/>
        <v>0</v>
      </c>
      <c r="AA98" s="16">
        <f t="shared" si="58"/>
        <v>0</v>
      </c>
      <c r="AB98">
        <f t="shared" si="59"/>
        <v>50.845999999999997</v>
      </c>
      <c r="AC98">
        <f t="shared" si="60"/>
        <v>125.59</v>
      </c>
      <c r="AD98">
        <f t="shared" si="61"/>
        <v>234.98000000000002</v>
      </c>
      <c r="AE98">
        <f t="shared" si="62"/>
        <v>234.98000000000002</v>
      </c>
      <c r="AF98">
        <f t="shared" si="63"/>
        <v>234.98000000000002</v>
      </c>
      <c r="AG98">
        <f t="shared" si="66"/>
        <v>630.60497985338043</v>
      </c>
      <c r="AH98">
        <f t="shared" si="67"/>
        <v>840.80663980450731</v>
      </c>
      <c r="AI98">
        <f t="shared" si="68"/>
        <v>1051.008299755634</v>
      </c>
      <c r="AJ98">
        <f t="shared" si="69"/>
        <v>1554.9667794884606</v>
      </c>
      <c r="AK98">
        <f t="shared" si="70"/>
        <v>2073.2890393179473</v>
      </c>
      <c r="AL98">
        <f t="shared" si="71"/>
        <v>2591.6112991474342</v>
      </c>
      <c r="AM98">
        <f t="shared" si="72"/>
        <v>1319.9867794884606</v>
      </c>
      <c r="AN98">
        <f t="shared" si="73"/>
        <v>1319.9867794884606</v>
      </c>
      <c r="AO98">
        <f t="shared" si="74"/>
        <v>1319.9867794884606</v>
      </c>
      <c r="AP98">
        <f t="shared" si="75"/>
        <v>1838.3090393179473</v>
      </c>
      <c r="AQ98">
        <f t="shared" si="76"/>
        <v>1838.3090393179473</v>
      </c>
      <c r="AR98">
        <f t="shared" si="77"/>
        <v>1838.3090393179473</v>
      </c>
      <c r="AS98">
        <f t="shared" si="78"/>
        <v>2356.6312991474342</v>
      </c>
      <c r="AT98">
        <f t="shared" si="79"/>
        <v>2356.6312991474342</v>
      </c>
      <c r="AU98">
        <f t="shared" si="80"/>
        <v>2356.6312991474342</v>
      </c>
      <c r="BF98" t="str">
        <f t="shared" si="64"/>
        <v>IN  2021 7 N 1 3 100 N Endura_Sporecaster 0 . . 70.0672199837089 4712.02054390443 1319.98677948846 1319.98677948846 1319.98677948846 1838.30903931795 1838.30903931795 1838.30903931795 2356.63129914743 2356.63129914743 2356.63129914743</v>
      </c>
    </row>
    <row r="99" spans="1:58" x14ac:dyDescent="0.35">
      <c r="A99" s="16" t="s">
        <v>26</v>
      </c>
      <c r="B99" s="16">
        <v>2021</v>
      </c>
      <c r="C99" s="16">
        <v>7</v>
      </c>
      <c r="D99" s="16" t="s">
        <v>16</v>
      </c>
      <c r="E99" s="16">
        <v>102</v>
      </c>
      <c r="F99" s="16">
        <v>1</v>
      </c>
      <c r="G99" s="16">
        <v>5</v>
      </c>
      <c r="H99" s="4">
        <v>160</v>
      </c>
      <c r="I99" s="16" t="s">
        <v>16</v>
      </c>
      <c r="J99" s="16" t="s">
        <v>27</v>
      </c>
      <c r="K99" s="16" t="s">
        <v>14</v>
      </c>
      <c r="L99" s="16" t="str">
        <f t="shared" si="49"/>
        <v>.</v>
      </c>
      <c r="M99" s="16" t="str">
        <f t="shared" si="50"/>
        <v>.</v>
      </c>
      <c r="N99" s="16" t="s">
        <v>14</v>
      </c>
      <c r="O99" s="16">
        <v>0</v>
      </c>
      <c r="P99" s="16" t="s">
        <v>14</v>
      </c>
      <c r="Q99" s="16" t="s">
        <v>14</v>
      </c>
      <c r="R99" s="16">
        <v>77.947020214030928</v>
      </c>
      <c r="S99" s="16">
        <v>5241.9371093935797</v>
      </c>
      <c r="T99" s="16">
        <f t="shared" si="51"/>
        <v>70.86</v>
      </c>
      <c r="U99" s="16">
        <f t="shared" si="52"/>
        <v>175.02</v>
      </c>
      <c r="V99" s="16">
        <f t="shared" si="53"/>
        <v>0</v>
      </c>
      <c r="W99" s="16">
        <f t="shared" si="54"/>
        <v>0</v>
      </c>
      <c r="X99" s="16">
        <f t="shared" si="55"/>
        <v>0</v>
      </c>
      <c r="Y99" s="16">
        <f t="shared" si="56"/>
        <v>0</v>
      </c>
      <c r="Z99" s="16">
        <f t="shared" si="57"/>
        <v>0</v>
      </c>
      <c r="AA99" s="16">
        <f t="shared" si="58"/>
        <v>0</v>
      </c>
      <c r="AB99">
        <f t="shared" si="59"/>
        <v>0</v>
      </c>
      <c r="AC99">
        <f t="shared" si="60"/>
        <v>0</v>
      </c>
      <c r="AD99">
        <f t="shared" si="61"/>
        <v>175.02</v>
      </c>
      <c r="AE99">
        <f t="shared" si="62"/>
        <v>175.02</v>
      </c>
      <c r="AF99">
        <f t="shared" si="63"/>
        <v>175.02</v>
      </c>
      <c r="AG99">
        <f t="shared" si="66"/>
        <v>701.52318192627831</v>
      </c>
      <c r="AH99">
        <f t="shared" si="67"/>
        <v>935.36424256837108</v>
      </c>
      <c r="AI99">
        <f t="shared" si="68"/>
        <v>1169.2053032104639</v>
      </c>
      <c r="AJ99">
        <f t="shared" si="69"/>
        <v>1729.8392460998814</v>
      </c>
      <c r="AK99">
        <f t="shared" si="70"/>
        <v>2306.4523281331749</v>
      </c>
      <c r="AL99">
        <f t="shared" si="71"/>
        <v>2883.0654101664691</v>
      </c>
      <c r="AM99">
        <f t="shared" si="72"/>
        <v>1554.8192460998814</v>
      </c>
      <c r="AN99">
        <f t="shared" si="73"/>
        <v>1554.8192460998814</v>
      </c>
      <c r="AO99">
        <f t="shared" si="74"/>
        <v>1554.8192460998814</v>
      </c>
      <c r="AP99">
        <f t="shared" si="75"/>
        <v>2131.4323281331749</v>
      </c>
      <c r="AQ99">
        <f t="shared" si="76"/>
        <v>2131.4323281331749</v>
      </c>
      <c r="AR99">
        <f t="shared" si="77"/>
        <v>2131.4323281331749</v>
      </c>
      <c r="AS99">
        <f t="shared" si="78"/>
        <v>2708.0454101664691</v>
      </c>
      <c r="AT99">
        <f t="shared" si="79"/>
        <v>2708.0454101664691</v>
      </c>
      <c r="AU99">
        <f t="shared" si="80"/>
        <v>2708.0454101664691</v>
      </c>
      <c r="BF99" t="str">
        <f t="shared" si="64"/>
        <v>IN  2021 7 N 1 5 160 N Non-Treated 0 . . 77.9470202140309 5241.93710939358 1554.81924609988 1554.81924609988 1554.81924609988 2131.43232813317 2131.43232813317 2131.43232813317 2708.04541016647 2708.04541016647 2708.04541016647</v>
      </c>
    </row>
    <row r="100" spans="1:58" x14ac:dyDescent="0.35">
      <c r="A100" s="16" t="s">
        <v>26</v>
      </c>
      <c r="B100" s="16">
        <v>2021</v>
      </c>
      <c r="C100" s="16">
        <v>7</v>
      </c>
      <c r="D100" s="16" t="s">
        <v>16</v>
      </c>
      <c r="E100" s="16">
        <v>103</v>
      </c>
      <c r="F100" s="16">
        <v>1</v>
      </c>
      <c r="G100" s="16">
        <v>10</v>
      </c>
      <c r="H100" s="4">
        <v>100</v>
      </c>
      <c r="I100" s="16" t="s">
        <v>17</v>
      </c>
      <c r="J100" s="16" t="s">
        <v>29</v>
      </c>
      <c r="K100" s="16">
        <v>110</v>
      </c>
      <c r="L100" s="16">
        <f t="shared" si="49"/>
        <v>239.13043478260869</v>
      </c>
      <c r="M100" s="16">
        <f t="shared" si="50"/>
        <v>268.47826086956519</v>
      </c>
      <c r="N100" s="16" t="s">
        <v>14</v>
      </c>
      <c r="O100" s="16">
        <v>1</v>
      </c>
      <c r="P100" s="16" t="s">
        <v>14</v>
      </c>
      <c r="Q100" s="16" t="s">
        <v>14</v>
      </c>
      <c r="R100" s="16">
        <v>81.420116400336411</v>
      </c>
      <c r="S100" s="16">
        <v>5475.5028279226235</v>
      </c>
      <c r="T100" s="16">
        <f t="shared" si="51"/>
        <v>44.29</v>
      </c>
      <c r="U100" s="16">
        <f t="shared" si="52"/>
        <v>109.39</v>
      </c>
      <c r="V100" s="16">
        <f t="shared" si="53"/>
        <v>45.434782608695649</v>
      </c>
      <c r="W100" s="16">
        <f t="shared" si="54"/>
        <v>65.760869565217391</v>
      </c>
      <c r="X100" s="16">
        <f t="shared" si="55"/>
        <v>86.086956521739125</v>
      </c>
      <c r="Y100" s="16">
        <f t="shared" si="56"/>
        <v>23.089130434782604</v>
      </c>
      <c r="Z100" s="16">
        <f t="shared" si="57"/>
        <v>33.559782608695649</v>
      </c>
      <c r="AA100" s="16">
        <f t="shared" si="58"/>
        <v>44.030434782608694</v>
      </c>
      <c r="AB100">
        <f t="shared" si="59"/>
        <v>50.845999999999997</v>
      </c>
      <c r="AC100">
        <f t="shared" si="60"/>
        <v>125.59</v>
      </c>
      <c r="AD100">
        <f t="shared" si="61"/>
        <v>258.06913043478261</v>
      </c>
      <c r="AE100">
        <f t="shared" si="62"/>
        <v>268.53978260869565</v>
      </c>
      <c r="AF100">
        <f t="shared" si="63"/>
        <v>279.01043478260874</v>
      </c>
      <c r="AG100">
        <f t="shared" si="66"/>
        <v>732.78104760302767</v>
      </c>
      <c r="AH100">
        <f t="shared" si="67"/>
        <v>977.04139680403694</v>
      </c>
      <c r="AI100">
        <f t="shared" si="68"/>
        <v>1221.3017460050462</v>
      </c>
      <c r="AJ100">
        <f t="shared" si="69"/>
        <v>1806.9159332144659</v>
      </c>
      <c r="AK100">
        <f t="shared" si="70"/>
        <v>2409.2212442859545</v>
      </c>
      <c r="AL100">
        <f t="shared" si="71"/>
        <v>3011.5265553574432</v>
      </c>
      <c r="AM100">
        <f t="shared" si="72"/>
        <v>1548.8468027796832</v>
      </c>
      <c r="AN100">
        <f t="shared" si="73"/>
        <v>1538.3761506057704</v>
      </c>
      <c r="AO100">
        <f t="shared" si="74"/>
        <v>1527.9054984318573</v>
      </c>
      <c r="AP100">
        <f t="shared" si="75"/>
        <v>2151.1521138511721</v>
      </c>
      <c r="AQ100">
        <f t="shared" si="76"/>
        <v>2140.681461677259</v>
      </c>
      <c r="AR100">
        <f t="shared" si="77"/>
        <v>2130.2108095033459</v>
      </c>
      <c r="AS100">
        <f t="shared" si="78"/>
        <v>2753.4574249226607</v>
      </c>
      <c r="AT100">
        <f t="shared" si="79"/>
        <v>2742.9867727487476</v>
      </c>
      <c r="AU100">
        <f t="shared" si="80"/>
        <v>2732.5161205748345</v>
      </c>
      <c r="BF100" t="str">
        <f t="shared" si="64"/>
        <v>IN  2021 7 N 1 10 100 Y Endura_R3 1 . . 81.4201164003364 5475.50282792262 1548.84680277968 1538.37615060577 1527.90549843186 2151.15211385117 2140.68146167726 2130.21080950335 2753.45742492266 2742.98677274875 2732.51612057483</v>
      </c>
    </row>
    <row r="101" spans="1:58" x14ac:dyDescent="0.35">
      <c r="A101" s="16" t="s">
        <v>26</v>
      </c>
      <c r="B101" s="16">
        <v>2021</v>
      </c>
      <c r="C101" s="16">
        <v>7</v>
      </c>
      <c r="D101" s="16" t="s">
        <v>16</v>
      </c>
      <c r="E101" s="16">
        <v>104</v>
      </c>
      <c r="F101" s="16">
        <v>1</v>
      </c>
      <c r="G101" s="16">
        <v>8</v>
      </c>
      <c r="H101" s="4">
        <v>160</v>
      </c>
      <c r="I101" s="16" t="s">
        <v>16</v>
      </c>
      <c r="J101" s="16" t="s">
        <v>28</v>
      </c>
      <c r="K101" s="16" t="s">
        <v>14</v>
      </c>
      <c r="L101" s="16" t="str">
        <f t="shared" si="49"/>
        <v>.</v>
      </c>
      <c r="M101" s="16" t="str">
        <f t="shared" si="50"/>
        <v>.</v>
      </c>
      <c r="N101" s="16" t="s">
        <v>14</v>
      </c>
      <c r="O101" s="16">
        <v>2</v>
      </c>
      <c r="P101" s="16" t="s">
        <v>14</v>
      </c>
      <c r="Q101" s="16" t="s">
        <v>14</v>
      </c>
      <c r="R101" s="16">
        <v>81.722741197822145</v>
      </c>
      <c r="S101" s="16">
        <v>5495.8543455535391</v>
      </c>
      <c r="T101" s="16">
        <f t="shared" si="51"/>
        <v>70.86</v>
      </c>
      <c r="U101" s="16">
        <f t="shared" si="52"/>
        <v>175.02</v>
      </c>
      <c r="V101" s="16">
        <f t="shared" si="53"/>
        <v>0</v>
      </c>
      <c r="W101" s="16">
        <f t="shared" si="54"/>
        <v>0</v>
      </c>
      <c r="X101" s="16">
        <f t="shared" si="55"/>
        <v>0</v>
      </c>
      <c r="Y101" s="16">
        <f t="shared" si="56"/>
        <v>0</v>
      </c>
      <c r="Z101" s="16">
        <f t="shared" si="57"/>
        <v>0</v>
      </c>
      <c r="AA101" s="16">
        <f t="shared" si="58"/>
        <v>0</v>
      </c>
      <c r="AB101">
        <f t="shared" si="59"/>
        <v>17.875</v>
      </c>
      <c r="AC101">
        <f t="shared" si="60"/>
        <v>44.15</v>
      </c>
      <c r="AD101">
        <f t="shared" si="61"/>
        <v>219.17000000000002</v>
      </c>
      <c r="AE101">
        <f t="shared" si="62"/>
        <v>219.17000000000002</v>
      </c>
      <c r="AF101">
        <f t="shared" si="63"/>
        <v>219.17000000000002</v>
      </c>
      <c r="AG101">
        <f t="shared" si="66"/>
        <v>735.50467078039935</v>
      </c>
      <c r="AH101">
        <f t="shared" si="67"/>
        <v>980.6728943738658</v>
      </c>
      <c r="AI101">
        <f t="shared" si="68"/>
        <v>1225.8411179673321</v>
      </c>
      <c r="AJ101">
        <f t="shared" si="69"/>
        <v>1813.6319340326679</v>
      </c>
      <c r="AK101">
        <f t="shared" si="70"/>
        <v>2418.1759120435572</v>
      </c>
      <c r="AL101">
        <f t="shared" si="71"/>
        <v>3022.7198900544468</v>
      </c>
      <c r="AM101">
        <f t="shared" si="72"/>
        <v>1594.4619340326678</v>
      </c>
      <c r="AN101">
        <f t="shared" si="73"/>
        <v>1594.4619340326678</v>
      </c>
      <c r="AO101">
        <f t="shared" si="74"/>
        <v>1594.4619340326678</v>
      </c>
      <c r="AP101">
        <f t="shared" si="75"/>
        <v>2199.0059120435571</v>
      </c>
      <c r="AQ101">
        <f t="shared" si="76"/>
        <v>2199.0059120435571</v>
      </c>
      <c r="AR101">
        <f t="shared" si="77"/>
        <v>2199.0059120435571</v>
      </c>
      <c r="AS101">
        <f t="shared" si="78"/>
        <v>2803.5498900544467</v>
      </c>
      <c r="AT101">
        <f t="shared" si="79"/>
        <v>2803.5498900544467</v>
      </c>
      <c r="AU101">
        <f t="shared" si="80"/>
        <v>2803.5498900544467</v>
      </c>
      <c r="BF101" t="str">
        <f t="shared" si="64"/>
        <v>IN  2021 7 N 1 8 160 N Cobra_V5 2 . . 81.7227411978221 5495.85434555354 1594.46193403267 1594.46193403267 1594.46193403267 2199.00591204356 2199.00591204356 2199.00591204356 2803.54989005445 2803.54989005445 2803.54989005445</v>
      </c>
    </row>
    <row r="102" spans="1:58" x14ac:dyDescent="0.35">
      <c r="A102" s="16" t="s">
        <v>26</v>
      </c>
      <c r="B102" s="16">
        <v>2021</v>
      </c>
      <c r="C102" s="16">
        <v>7</v>
      </c>
      <c r="D102" s="16" t="s">
        <v>16</v>
      </c>
      <c r="E102" s="16">
        <v>105</v>
      </c>
      <c r="F102" s="16">
        <v>1</v>
      </c>
      <c r="G102" s="16">
        <v>1</v>
      </c>
      <c r="H102" s="4">
        <v>100</v>
      </c>
      <c r="I102" s="16" t="s">
        <v>16</v>
      </c>
      <c r="J102" s="16" t="s">
        <v>27</v>
      </c>
      <c r="K102" s="16" t="s">
        <v>14</v>
      </c>
      <c r="L102" s="16" t="str">
        <f t="shared" si="49"/>
        <v>.</v>
      </c>
      <c r="M102" s="16" t="str">
        <f t="shared" si="50"/>
        <v>.</v>
      </c>
      <c r="N102" s="16" t="s">
        <v>14</v>
      </c>
      <c r="O102" s="16">
        <v>1</v>
      </c>
      <c r="P102" s="16" t="s">
        <v>14</v>
      </c>
      <c r="Q102" s="16" t="s">
        <v>14</v>
      </c>
      <c r="R102" s="16">
        <v>70.209965083743995</v>
      </c>
      <c r="S102" s="16">
        <v>4721.6201518817834</v>
      </c>
      <c r="T102" s="16">
        <f t="shared" si="51"/>
        <v>44.29</v>
      </c>
      <c r="U102" s="16">
        <f t="shared" si="52"/>
        <v>109.39</v>
      </c>
      <c r="V102" s="16">
        <f t="shared" si="53"/>
        <v>0</v>
      </c>
      <c r="W102" s="16">
        <f t="shared" si="54"/>
        <v>0</v>
      </c>
      <c r="X102" s="16">
        <f t="shared" si="55"/>
        <v>0</v>
      </c>
      <c r="Y102" s="16">
        <f t="shared" si="56"/>
        <v>0</v>
      </c>
      <c r="Z102" s="16">
        <f t="shared" si="57"/>
        <v>0</v>
      </c>
      <c r="AA102" s="16">
        <f t="shared" si="58"/>
        <v>0</v>
      </c>
      <c r="AB102">
        <f t="shared" si="59"/>
        <v>0</v>
      </c>
      <c r="AC102">
        <f t="shared" si="60"/>
        <v>0</v>
      </c>
      <c r="AD102">
        <f t="shared" si="61"/>
        <v>109.39</v>
      </c>
      <c r="AE102">
        <f t="shared" si="62"/>
        <v>109.39</v>
      </c>
      <c r="AF102">
        <f t="shared" si="63"/>
        <v>109.39</v>
      </c>
      <c r="AG102">
        <f t="shared" si="66"/>
        <v>631.88968575369597</v>
      </c>
      <c r="AH102">
        <f t="shared" si="67"/>
        <v>842.51958100492789</v>
      </c>
      <c r="AI102">
        <f t="shared" si="68"/>
        <v>1053.1494762561599</v>
      </c>
      <c r="AJ102">
        <f t="shared" si="69"/>
        <v>1558.1346501209887</v>
      </c>
      <c r="AK102">
        <f t="shared" si="70"/>
        <v>2077.5128668279849</v>
      </c>
      <c r="AL102">
        <f t="shared" si="71"/>
        <v>2596.8910835349811</v>
      </c>
      <c r="AM102">
        <f t="shared" si="72"/>
        <v>1448.7446501209886</v>
      </c>
      <c r="AN102">
        <f t="shared" si="73"/>
        <v>1448.7446501209886</v>
      </c>
      <c r="AO102">
        <f t="shared" si="74"/>
        <v>1448.7446501209886</v>
      </c>
      <c r="AP102">
        <f t="shared" si="75"/>
        <v>1968.1228668279848</v>
      </c>
      <c r="AQ102">
        <f t="shared" si="76"/>
        <v>1968.1228668279848</v>
      </c>
      <c r="AR102">
        <f t="shared" si="77"/>
        <v>1968.1228668279848</v>
      </c>
      <c r="AS102">
        <f t="shared" si="78"/>
        <v>2487.5010835349813</v>
      </c>
      <c r="AT102">
        <f t="shared" si="79"/>
        <v>2487.5010835349813</v>
      </c>
      <c r="AU102">
        <f t="shared" si="80"/>
        <v>2487.5010835349813</v>
      </c>
      <c r="BF102" t="str">
        <f t="shared" si="64"/>
        <v>IN  2021 7 N 1 1 100 N Non-Treated 1 . . 70.209965083744 4721.62015188178 1448.74465012099 1448.74465012099 1448.74465012099 1968.12286682798 1968.12286682798 1968.12286682798 2487.50108353498 2487.50108353498 2487.50108353498</v>
      </c>
    </row>
    <row r="103" spans="1:58" x14ac:dyDescent="0.35">
      <c r="A103" s="16" t="s">
        <v>26</v>
      </c>
      <c r="B103" s="16">
        <v>2021</v>
      </c>
      <c r="C103" s="16">
        <v>7</v>
      </c>
      <c r="D103" s="16" t="s">
        <v>16</v>
      </c>
      <c r="E103" s="16">
        <v>106</v>
      </c>
      <c r="F103" s="16">
        <v>1</v>
      </c>
      <c r="G103" s="16">
        <v>6</v>
      </c>
      <c r="H103" s="4">
        <v>160</v>
      </c>
      <c r="I103" s="16" t="s">
        <v>16</v>
      </c>
      <c r="J103" s="16" t="s">
        <v>29</v>
      </c>
      <c r="K103" s="16" t="s">
        <v>14</v>
      </c>
      <c r="L103" s="16" t="str">
        <f t="shared" si="49"/>
        <v>.</v>
      </c>
      <c r="M103" s="16" t="str">
        <f t="shared" si="50"/>
        <v>.</v>
      </c>
      <c r="N103" s="16" t="s">
        <v>14</v>
      </c>
      <c r="O103" s="16">
        <v>2</v>
      </c>
      <c r="P103" s="16" t="s">
        <v>14</v>
      </c>
      <c r="Q103" s="16" t="s">
        <v>14</v>
      </c>
      <c r="R103" s="16">
        <v>77.055447324613553</v>
      </c>
      <c r="S103" s="16">
        <v>5181.978832580261</v>
      </c>
      <c r="T103" s="16">
        <f t="shared" si="51"/>
        <v>70.86</v>
      </c>
      <c r="U103" s="16">
        <f t="shared" si="52"/>
        <v>175.02</v>
      </c>
      <c r="V103" s="16">
        <f t="shared" si="53"/>
        <v>0</v>
      </c>
      <c r="W103" s="16">
        <f t="shared" si="54"/>
        <v>0</v>
      </c>
      <c r="X103" s="16">
        <f t="shared" si="55"/>
        <v>0</v>
      </c>
      <c r="Y103" s="16">
        <f t="shared" si="56"/>
        <v>0</v>
      </c>
      <c r="Z103" s="16">
        <f t="shared" si="57"/>
        <v>0</v>
      </c>
      <c r="AA103" s="16">
        <f t="shared" si="58"/>
        <v>0</v>
      </c>
      <c r="AB103">
        <f t="shared" si="59"/>
        <v>50.845999999999997</v>
      </c>
      <c r="AC103">
        <f t="shared" si="60"/>
        <v>125.59</v>
      </c>
      <c r="AD103">
        <f t="shared" si="61"/>
        <v>300.61</v>
      </c>
      <c r="AE103">
        <f t="shared" si="62"/>
        <v>300.61</v>
      </c>
      <c r="AF103">
        <f t="shared" si="63"/>
        <v>300.61</v>
      </c>
      <c r="AG103">
        <f t="shared" si="66"/>
        <v>693.49902592152193</v>
      </c>
      <c r="AH103">
        <f t="shared" si="67"/>
        <v>924.66536789536258</v>
      </c>
      <c r="AI103">
        <f t="shared" si="68"/>
        <v>1155.8317098692032</v>
      </c>
      <c r="AJ103">
        <f t="shared" si="69"/>
        <v>1710.0530147514862</v>
      </c>
      <c r="AK103">
        <f t="shared" si="70"/>
        <v>2280.0706863353148</v>
      </c>
      <c r="AL103">
        <f t="shared" si="71"/>
        <v>2850.0883579191436</v>
      </c>
      <c r="AM103">
        <f t="shared" si="72"/>
        <v>1409.4430147514863</v>
      </c>
      <c r="AN103">
        <f t="shared" si="73"/>
        <v>1409.4430147514863</v>
      </c>
      <c r="AO103">
        <f t="shared" si="74"/>
        <v>1409.4430147514863</v>
      </c>
      <c r="AP103">
        <f t="shared" si="75"/>
        <v>1979.4606863353147</v>
      </c>
      <c r="AQ103">
        <f t="shared" si="76"/>
        <v>1979.4606863353147</v>
      </c>
      <c r="AR103">
        <f t="shared" si="77"/>
        <v>1979.4606863353147</v>
      </c>
      <c r="AS103">
        <f t="shared" si="78"/>
        <v>2549.4783579191435</v>
      </c>
      <c r="AT103">
        <f t="shared" si="79"/>
        <v>2549.4783579191435</v>
      </c>
      <c r="AU103">
        <f t="shared" si="80"/>
        <v>2549.4783579191435</v>
      </c>
      <c r="BF103" t="str">
        <f t="shared" si="64"/>
        <v>IN  2021 7 N 1 6 160 N Endura_R3 2 . . 77.0554473246136 5181.97883258026 1409.44301475149 1409.44301475149 1409.44301475149 1979.46068633531 1979.46068633531 1979.46068633531 2549.47835791914 2549.47835791914 2549.47835791914</v>
      </c>
    </row>
    <row r="104" spans="1:58" x14ac:dyDescent="0.35">
      <c r="A104" s="16" t="s">
        <v>26</v>
      </c>
      <c r="B104" s="16">
        <v>2021</v>
      </c>
      <c r="C104" s="16">
        <v>7</v>
      </c>
      <c r="D104" s="16" t="s">
        <v>16</v>
      </c>
      <c r="E104" s="16">
        <v>107</v>
      </c>
      <c r="F104" s="16">
        <v>1</v>
      </c>
      <c r="G104" s="16">
        <v>11</v>
      </c>
      <c r="H104" s="4">
        <v>100</v>
      </c>
      <c r="I104" s="16" t="s">
        <v>17</v>
      </c>
      <c r="J104" s="16" t="s">
        <v>30</v>
      </c>
      <c r="K104" s="16">
        <v>110</v>
      </c>
      <c r="L104" s="16">
        <f t="shared" si="49"/>
        <v>239.13043478260869</v>
      </c>
      <c r="M104" s="16">
        <f t="shared" si="50"/>
        <v>268.47826086956519</v>
      </c>
      <c r="N104" s="16" t="s">
        <v>17</v>
      </c>
      <c r="O104" s="16">
        <v>2</v>
      </c>
      <c r="P104" s="16" t="s">
        <v>14</v>
      </c>
      <c r="Q104" s="16" t="s">
        <v>14</v>
      </c>
      <c r="R104" s="16">
        <v>65.528127981910686</v>
      </c>
      <c r="S104" s="16">
        <v>4406.7666067834934</v>
      </c>
      <c r="T104" s="16">
        <f t="shared" si="51"/>
        <v>44.29</v>
      </c>
      <c r="U104" s="16">
        <f t="shared" si="52"/>
        <v>109.39</v>
      </c>
      <c r="V104" s="16">
        <f t="shared" si="53"/>
        <v>45.434782608695649</v>
      </c>
      <c r="W104" s="16">
        <f t="shared" si="54"/>
        <v>65.760869565217391</v>
      </c>
      <c r="X104" s="16">
        <f t="shared" si="55"/>
        <v>86.086956521739125</v>
      </c>
      <c r="Y104" s="16">
        <f t="shared" si="56"/>
        <v>23.089130434782604</v>
      </c>
      <c r="Z104" s="16">
        <f t="shared" si="57"/>
        <v>33.559782608695649</v>
      </c>
      <c r="AA104" s="16">
        <f t="shared" si="58"/>
        <v>44.030434782608694</v>
      </c>
      <c r="AB104">
        <f t="shared" si="59"/>
        <v>50.845999999999997</v>
      </c>
      <c r="AC104">
        <f t="shared" si="60"/>
        <v>125.59</v>
      </c>
      <c r="AD104">
        <f t="shared" si="61"/>
        <v>258.06913043478261</v>
      </c>
      <c r="AE104">
        <f t="shared" si="62"/>
        <v>268.53978260869565</v>
      </c>
      <c r="AF104">
        <f t="shared" si="63"/>
        <v>279.01043478260874</v>
      </c>
      <c r="AG104">
        <f t="shared" si="66"/>
        <v>589.75315183719613</v>
      </c>
      <c r="AH104">
        <f t="shared" si="67"/>
        <v>786.33753578292817</v>
      </c>
      <c r="AI104">
        <f t="shared" si="68"/>
        <v>982.92191972866033</v>
      </c>
      <c r="AJ104">
        <f t="shared" si="69"/>
        <v>1454.232980238553</v>
      </c>
      <c r="AK104">
        <f t="shared" si="70"/>
        <v>1938.9773069847372</v>
      </c>
      <c r="AL104">
        <f t="shared" si="71"/>
        <v>2423.7216337309214</v>
      </c>
      <c r="AM104">
        <f t="shared" si="72"/>
        <v>1196.1638498037703</v>
      </c>
      <c r="AN104">
        <f t="shared" si="73"/>
        <v>1185.6931976298574</v>
      </c>
      <c r="AO104">
        <f t="shared" si="74"/>
        <v>1175.2225454559443</v>
      </c>
      <c r="AP104">
        <f t="shared" si="75"/>
        <v>1680.9081765499545</v>
      </c>
      <c r="AQ104">
        <f t="shared" si="76"/>
        <v>1670.4375243760414</v>
      </c>
      <c r="AR104">
        <f t="shared" si="77"/>
        <v>1659.9668722021283</v>
      </c>
      <c r="AS104">
        <f t="shared" si="78"/>
        <v>2165.652503296139</v>
      </c>
      <c r="AT104">
        <f t="shared" si="79"/>
        <v>2155.1818511222259</v>
      </c>
      <c r="AU104">
        <f t="shared" si="80"/>
        <v>2144.7111989483128</v>
      </c>
      <c r="BF104" t="str">
        <f t="shared" si="64"/>
        <v>IN  2021 7 N 1 11 100 Y Endura_Sporecaster 2 . . 65.5281279819107 4406.76660678349 1196.16384980377 1185.69319762986 1175.22254545594 1680.90817654995 1670.43752437604 1659.96687220213 2165.65250329614 2155.18185112223 2144.71119894831</v>
      </c>
    </row>
    <row r="105" spans="1:58" x14ac:dyDescent="0.35">
      <c r="A105" s="16" t="s">
        <v>26</v>
      </c>
      <c r="B105" s="16">
        <v>2021</v>
      </c>
      <c r="C105" s="16">
        <v>7</v>
      </c>
      <c r="D105" s="16" t="s">
        <v>16</v>
      </c>
      <c r="E105" s="16">
        <v>108</v>
      </c>
      <c r="F105" s="16">
        <v>1</v>
      </c>
      <c r="G105" s="16">
        <v>7</v>
      </c>
      <c r="H105" s="4">
        <v>160</v>
      </c>
      <c r="I105" s="16" t="s">
        <v>16</v>
      </c>
      <c r="J105" s="16" t="s">
        <v>30</v>
      </c>
      <c r="K105" s="16" t="s">
        <v>14</v>
      </c>
      <c r="L105" s="16" t="str">
        <f t="shared" si="49"/>
        <v>.</v>
      </c>
      <c r="M105" s="16" t="str">
        <f t="shared" si="50"/>
        <v>.</v>
      </c>
      <c r="N105" s="16" t="s">
        <v>17</v>
      </c>
      <c r="O105" s="16">
        <v>4</v>
      </c>
      <c r="P105" s="16" t="s">
        <v>14</v>
      </c>
      <c r="Q105" s="16" t="s">
        <v>14</v>
      </c>
      <c r="R105" s="16">
        <v>72.090049033286903</v>
      </c>
      <c r="S105" s="16">
        <v>4848.0557974885442</v>
      </c>
      <c r="T105" s="16">
        <f t="shared" si="51"/>
        <v>70.86</v>
      </c>
      <c r="U105" s="16">
        <f t="shared" si="52"/>
        <v>175.02</v>
      </c>
      <c r="V105" s="16">
        <f t="shared" si="53"/>
        <v>0</v>
      </c>
      <c r="W105" s="16">
        <f t="shared" si="54"/>
        <v>0</v>
      </c>
      <c r="X105" s="16">
        <f t="shared" si="55"/>
        <v>0</v>
      </c>
      <c r="Y105" s="16">
        <f t="shared" si="56"/>
        <v>0</v>
      </c>
      <c r="Z105" s="16">
        <f t="shared" si="57"/>
        <v>0</v>
      </c>
      <c r="AA105" s="16">
        <f t="shared" si="58"/>
        <v>0</v>
      </c>
      <c r="AB105">
        <f t="shared" si="59"/>
        <v>50.845999999999997</v>
      </c>
      <c r="AC105">
        <f t="shared" si="60"/>
        <v>125.59</v>
      </c>
      <c r="AD105">
        <f t="shared" si="61"/>
        <v>300.61</v>
      </c>
      <c r="AE105">
        <f t="shared" si="62"/>
        <v>300.61</v>
      </c>
      <c r="AF105">
        <f t="shared" si="63"/>
        <v>300.61</v>
      </c>
      <c r="AG105">
        <f t="shared" si="66"/>
        <v>648.81044129958218</v>
      </c>
      <c r="AH105">
        <f t="shared" si="67"/>
        <v>865.08058839944283</v>
      </c>
      <c r="AI105">
        <f t="shared" si="68"/>
        <v>1081.3507354993035</v>
      </c>
      <c r="AJ105">
        <f t="shared" si="69"/>
        <v>1599.8584131712196</v>
      </c>
      <c r="AK105">
        <f t="shared" si="70"/>
        <v>2133.1445508949596</v>
      </c>
      <c r="AL105">
        <f t="shared" si="71"/>
        <v>2666.4306886186996</v>
      </c>
      <c r="AM105">
        <f t="shared" si="72"/>
        <v>1299.2484131712195</v>
      </c>
      <c r="AN105">
        <f t="shared" si="73"/>
        <v>1299.2484131712195</v>
      </c>
      <c r="AO105">
        <f t="shared" si="74"/>
        <v>1299.2484131712195</v>
      </c>
      <c r="AP105">
        <f t="shared" si="75"/>
        <v>1832.5345508949595</v>
      </c>
      <c r="AQ105">
        <f t="shared" si="76"/>
        <v>1832.5345508949595</v>
      </c>
      <c r="AR105">
        <f t="shared" si="77"/>
        <v>1832.5345508949595</v>
      </c>
      <c r="AS105">
        <f t="shared" si="78"/>
        <v>2365.8206886186995</v>
      </c>
      <c r="AT105">
        <f t="shared" si="79"/>
        <v>2365.8206886186995</v>
      </c>
      <c r="AU105">
        <f t="shared" si="80"/>
        <v>2365.8206886186995</v>
      </c>
      <c r="BF105" t="str">
        <f t="shared" si="64"/>
        <v>IN  2021 7 N 1 7 160 N Endura_Sporecaster 4 . . 72.0900490332869 4848.05579748854 1299.24841317122 1299.24841317122 1299.24841317122 1832.53455089496 1832.53455089496 1832.53455089496 2365.8206886187 2365.8206886187 2365.8206886187</v>
      </c>
    </row>
    <row r="106" spans="1:58" x14ac:dyDescent="0.35">
      <c r="A106" s="16" t="s">
        <v>26</v>
      </c>
      <c r="B106" s="16">
        <v>2021</v>
      </c>
      <c r="C106" s="16">
        <v>7</v>
      </c>
      <c r="D106" s="16" t="s">
        <v>16</v>
      </c>
      <c r="E106" s="16">
        <v>109</v>
      </c>
      <c r="F106" s="16">
        <v>1</v>
      </c>
      <c r="G106" s="16">
        <v>9</v>
      </c>
      <c r="H106" s="4">
        <v>100</v>
      </c>
      <c r="I106" s="16" t="s">
        <v>17</v>
      </c>
      <c r="J106" s="16" t="s">
        <v>27</v>
      </c>
      <c r="K106" s="16">
        <v>110</v>
      </c>
      <c r="L106" s="16">
        <f t="shared" si="49"/>
        <v>239.13043478260869</v>
      </c>
      <c r="M106" s="16">
        <f t="shared" si="50"/>
        <v>268.47826086956519</v>
      </c>
      <c r="N106" s="16" t="s">
        <v>14</v>
      </c>
      <c r="O106" s="16">
        <v>0</v>
      </c>
      <c r="P106" s="16" t="s">
        <v>14</v>
      </c>
      <c r="Q106" s="16" t="s">
        <v>14</v>
      </c>
      <c r="R106" s="16">
        <v>81.580195502249055</v>
      </c>
      <c r="S106" s="16">
        <v>5486.2681475262489</v>
      </c>
      <c r="T106" s="16">
        <f t="shared" si="51"/>
        <v>44.29</v>
      </c>
      <c r="U106" s="16">
        <f t="shared" si="52"/>
        <v>109.39</v>
      </c>
      <c r="V106" s="16">
        <f t="shared" si="53"/>
        <v>45.434782608695649</v>
      </c>
      <c r="W106" s="16">
        <f t="shared" si="54"/>
        <v>65.760869565217391</v>
      </c>
      <c r="X106" s="16">
        <f t="shared" si="55"/>
        <v>86.086956521739125</v>
      </c>
      <c r="Y106" s="16">
        <f t="shared" si="56"/>
        <v>23.089130434782604</v>
      </c>
      <c r="Z106" s="16">
        <f t="shared" si="57"/>
        <v>33.559782608695649</v>
      </c>
      <c r="AA106" s="16">
        <f t="shared" si="58"/>
        <v>44.030434782608694</v>
      </c>
      <c r="AB106">
        <f t="shared" si="59"/>
        <v>0</v>
      </c>
      <c r="AC106">
        <f t="shared" si="60"/>
        <v>0</v>
      </c>
      <c r="AD106">
        <f t="shared" si="61"/>
        <v>132.4791304347826</v>
      </c>
      <c r="AE106">
        <f t="shared" si="62"/>
        <v>142.94978260869564</v>
      </c>
      <c r="AF106">
        <f t="shared" si="63"/>
        <v>153.42043478260871</v>
      </c>
      <c r="AG106">
        <f t="shared" si="66"/>
        <v>734.22175952024145</v>
      </c>
      <c r="AH106">
        <f t="shared" si="67"/>
        <v>978.9623460269886</v>
      </c>
      <c r="AI106">
        <f t="shared" si="68"/>
        <v>1223.7029325337357</v>
      </c>
      <c r="AJ106">
        <f t="shared" si="69"/>
        <v>1810.4684886836621</v>
      </c>
      <c r="AK106">
        <f t="shared" si="70"/>
        <v>2413.9579849115494</v>
      </c>
      <c r="AL106">
        <f t="shared" si="71"/>
        <v>3017.4474811394371</v>
      </c>
      <c r="AM106">
        <f t="shared" si="72"/>
        <v>1677.9893582488796</v>
      </c>
      <c r="AN106">
        <f t="shared" si="73"/>
        <v>1667.5187060749665</v>
      </c>
      <c r="AO106">
        <f t="shared" si="74"/>
        <v>1657.0480539010534</v>
      </c>
      <c r="AP106">
        <f t="shared" si="75"/>
        <v>2281.4788544767666</v>
      </c>
      <c r="AQ106">
        <f t="shared" si="76"/>
        <v>2271.0082023028535</v>
      </c>
      <c r="AR106">
        <f t="shared" si="77"/>
        <v>2260.5375501289409</v>
      </c>
      <c r="AS106">
        <f t="shared" si="78"/>
        <v>2884.9683507046543</v>
      </c>
      <c r="AT106">
        <f t="shared" si="79"/>
        <v>2874.4976985307412</v>
      </c>
      <c r="AU106">
        <f t="shared" si="80"/>
        <v>2864.0270463568286</v>
      </c>
      <c r="BF106" t="str">
        <f t="shared" si="64"/>
        <v>IN  2021 7 N 1 9 100 Y Non-Treated 0 . . 81.5801955022491 5486.26814752625 1677.98935824888 1667.51870607497 1657.04805390105 2281.47885447677 2271.00820230285 2260.53755012894 2884.96835070465 2874.49769853074 2864.02704635683</v>
      </c>
    </row>
    <row r="107" spans="1:58" x14ac:dyDescent="0.35">
      <c r="A107" s="16" t="s">
        <v>26</v>
      </c>
      <c r="B107" s="16">
        <v>2021</v>
      </c>
      <c r="C107" s="16">
        <v>7</v>
      </c>
      <c r="D107" s="16" t="s">
        <v>16</v>
      </c>
      <c r="E107" s="16">
        <v>110</v>
      </c>
      <c r="F107" s="16">
        <v>1</v>
      </c>
      <c r="G107" s="16">
        <v>14</v>
      </c>
      <c r="H107" s="4">
        <v>160</v>
      </c>
      <c r="I107" s="16" t="s">
        <v>17</v>
      </c>
      <c r="J107" s="16" t="s">
        <v>29</v>
      </c>
      <c r="K107" s="16">
        <v>110</v>
      </c>
      <c r="L107" s="16">
        <f t="shared" si="49"/>
        <v>239.13043478260869</v>
      </c>
      <c r="M107" s="16">
        <f t="shared" si="50"/>
        <v>268.47826086956519</v>
      </c>
      <c r="N107" s="16" t="s">
        <v>14</v>
      </c>
      <c r="O107" s="16">
        <v>0</v>
      </c>
      <c r="P107" s="16" t="s">
        <v>14</v>
      </c>
      <c r="Q107" s="16" t="s">
        <v>14</v>
      </c>
      <c r="R107" s="16">
        <v>91.336594498256702</v>
      </c>
      <c r="S107" s="16">
        <v>6142.3859800077635</v>
      </c>
      <c r="T107" s="16">
        <f t="shared" si="51"/>
        <v>70.86</v>
      </c>
      <c r="U107" s="16">
        <f t="shared" si="52"/>
        <v>175.02</v>
      </c>
      <c r="V107" s="16">
        <f t="shared" si="53"/>
        <v>45.434782608695649</v>
      </c>
      <c r="W107" s="16">
        <f t="shared" si="54"/>
        <v>65.760869565217391</v>
      </c>
      <c r="X107" s="16">
        <f t="shared" si="55"/>
        <v>86.086956521739125</v>
      </c>
      <c r="Y107" s="16">
        <f t="shared" si="56"/>
        <v>23.089130434782604</v>
      </c>
      <c r="Z107" s="16">
        <f t="shared" si="57"/>
        <v>33.559782608695649</v>
      </c>
      <c r="AA107" s="16">
        <f t="shared" si="58"/>
        <v>44.030434782608694</v>
      </c>
      <c r="AB107">
        <f t="shared" si="59"/>
        <v>50.845999999999997</v>
      </c>
      <c r="AC107">
        <f t="shared" si="60"/>
        <v>125.59</v>
      </c>
      <c r="AD107">
        <f t="shared" si="61"/>
        <v>323.69913043478266</v>
      </c>
      <c r="AE107">
        <f t="shared" si="62"/>
        <v>334.16978260869564</v>
      </c>
      <c r="AF107">
        <f t="shared" si="63"/>
        <v>344.64043478260874</v>
      </c>
      <c r="AG107">
        <f t="shared" si="66"/>
        <v>822.02935048431027</v>
      </c>
      <c r="AH107">
        <f t="shared" si="67"/>
        <v>1096.0391339790804</v>
      </c>
      <c r="AI107">
        <f t="shared" si="68"/>
        <v>1370.0489174738505</v>
      </c>
      <c r="AJ107">
        <f t="shared" si="69"/>
        <v>2026.9873734025621</v>
      </c>
      <c r="AK107">
        <f t="shared" si="70"/>
        <v>2702.6498312034159</v>
      </c>
      <c r="AL107">
        <f t="shared" si="71"/>
        <v>3378.31228900427</v>
      </c>
      <c r="AM107">
        <f t="shared" si="72"/>
        <v>1703.2882429677793</v>
      </c>
      <c r="AN107">
        <f t="shared" si="73"/>
        <v>1692.8175907938664</v>
      </c>
      <c r="AO107">
        <f t="shared" si="74"/>
        <v>1682.3469386199533</v>
      </c>
      <c r="AP107">
        <f t="shared" si="75"/>
        <v>2378.9507007686334</v>
      </c>
      <c r="AQ107">
        <f t="shared" si="76"/>
        <v>2368.4800485947203</v>
      </c>
      <c r="AR107">
        <f t="shared" si="77"/>
        <v>2358.0093964208072</v>
      </c>
      <c r="AS107">
        <f t="shared" si="78"/>
        <v>3054.6131585694875</v>
      </c>
      <c r="AT107">
        <f t="shared" si="79"/>
        <v>3044.1425063955744</v>
      </c>
      <c r="AU107">
        <f t="shared" si="80"/>
        <v>3033.6718542216613</v>
      </c>
      <c r="BF107" t="str">
        <f t="shared" si="64"/>
        <v>IN  2021 7 N 1 14 160 Y Endura_R3 0 . . 91.3365944982567 6142.38598000776 1703.28824296778 1692.81759079387 1682.34693861995 2378.95070076863 2368.48004859472 2358.00939642081 3054.61315856949 3044.14250639557 3033.67185422166</v>
      </c>
    </row>
    <row r="108" spans="1:58" x14ac:dyDescent="0.35">
      <c r="A108" s="16" t="s">
        <v>26</v>
      </c>
      <c r="B108" s="16">
        <v>2021</v>
      </c>
      <c r="C108" s="16">
        <v>7</v>
      </c>
      <c r="D108" s="16" t="s">
        <v>16</v>
      </c>
      <c r="E108" s="16">
        <v>111</v>
      </c>
      <c r="F108" s="16">
        <v>1</v>
      </c>
      <c r="G108" s="16">
        <v>12</v>
      </c>
      <c r="H108" s="4">
        <v>100</v>
      </c>
      <c r="I108" s="16" t="s">
        <v>17</v>
      </c>
      <c r="J108" s="16" t="s">
        <v>28</v>
      </c>
      <c r="K108" s="16">
        <v>110</v>
      </c>
      <c r="L108" s="16">
        <f t="shared" si="49"/>
        <v>239.13043478260869</v>
      </c>
      <c r="M108" s="16">
        <f t="shared" si="50"/>
        <v>268.47826086956519</v>
      </c>
      <c r="N108" s="16" t="s">
        <v>14</v>
      </c>
      <c r="O108" s="16">
        <v>0</v>
      </c>
      <c r="P108" s="16" t="s">
        <v>14</v>
      </c>
      <c r="Q108" s="16" t="s">
        <v>14</v>
      </c>
      <c r="R108" s="16">
        <v>82.285255465884163</v>
      </c>
      <c r="S108" s="16">
        <v>5533.6834300807095</v>
      </c>
      <c r="T108" s="16">
        <f t="shared" si="51"/>
        <v>44.29</v>
      </c>
      <c r="U108" s="16">
        <f t="shared" si="52"/>
        <v>109.39</v>
      </c>
      <c r="V108" s="16">
        <f t="shared" si="53"/>
        <v>45.434782608695649</v>
      </c>
      <c r="W108" s="16">
        <f t="shared" si="54"/>
        <v>65.760869565217391</v>
      </c>
      <c r="X108" s="16">
        <f t="shared" si="55"/>
        <v>86.086956521739125</v>
      </c>
      <c r="Y108" s="16">
        <f t="shared" si="56"/>
        <v>23.089130434782604</v>
      </c>
      <c r="Z108" s="16">
        <f t="shared" si="57"/>
        <v>33.559782608695649</v>
      </c>
      <c r="AA108" s="16">
        <f t="shared" si="58"/>
        <v>44.030434782608694</v>
      </c>
      <c r="AB108">
        <f t="shared" si="59"/>
        <v>17.875</v>
      </c>
      <c r="AC108">
        <f t="shared" si="60"/>
        <v>44.15</v>
      </c>
      <c r="AD108">
        <f t="shared" si="61"/>
        <v>176.62913043478261</v>
      </c>
      <c r="AE108">
        <f t="shared" si="62"/>
        <v>187.09978260869565</v>
      </c>
      <c r="AF108">
        <f t="shared" si="63"/>
        <v>197.57043478260871</v>
      </c>
      <c r="AG108">
        <f t="shared" si="66"/>
        <v>740.56729919295742</v>
      </c>
      <c r="AH108">
        <f t="shared" si="67"/>
        <v>987.42306559060989</v>
      </c>
      <c r="AI108">
        <f t="shared" si="68"/>
        <v>1234.2788319882625</v>
      </c>
      <c r="AJ108">
        <f t="shared" si="69"/>
        <v>1826.1155319266343</v>
      </c>
      <c r="AK108">
        <f t="shared" si="70"/>
        <v>2434.8207092355124</v>
      </c>
      <c r="AL108">
        <f t="shared" si="71"/>
        <v>3043.5258865443907</v>
      </c>
      <c r="AM108">
        <f t="shared" si="72"/>
        <v>1649.4864014918517</v>
      </c>
      <c r="AN108">
        <f t="shared" si="73"/>
        <v>1639.0157493179386</v>
      </c>
      <c r="AO108">
        <f t="shared" si="74"/>
        <v>1628.5450971440255</v>
      </c>
      <c r="AP108">
        <f t="shared" si="75"/>
        <v>2258.19157880073</v>
      </c>
      <c r="AQ108">
        <f t="shared" si="76"/>
        <v>2247.7209266268169</v>
      </c>
      <c r="AR108">
        <f t="shared" si="77"/>
        <v>2237.2502744529038</v>
      </c>
      <c r="AS108">
        <f t="shared" si="78"/>
        <v>2866.8967561096078</v>
      </c>
      <c r="AT108">
        <f t="shared" si="79"/>
        <v>2856.4261039356952</v>
      </c>
      <c r="AU108">
        <f t="shared" si="80"/>
        <v>2845.9554517617821</v>
      </c>
      <c r="BF108" t="str">
        <f t="shared" si="64"/>
        <v>IN  2021 7 N 1 12 100 Y Cobra_V5 0 . . 82.2852554658842 5533.68343008071 1649.48640149185 1639.01574931794 1628.54509714403 2258.19157880073 2247.72092662682 2237.2502744529 2866.89675610961 2856.4261039357 2845.95545176178</v>
      </c>
    </row>
    <row r="109" spans="1:58" x14ac:dyDescent="0.35">
      <c r="A109" s="16" t="s">
        <v>26</v>
      </c>
      <c r="B109" s="16">
        <v>2021</v>
      </c>
      <c r="C109" s="16">
        <v>7</v>
      </c>
      <c r="D109" s="16" t="s">
        <v>16</v>
      </c>
      <c r="E109" s="16">
        <v>112</v>
      </c>
      <c r="F109" s="16">
        <v>1</v>
      </c>
      <c r="G109" s="16">
        <v>13</v>
      </c>
      <c r="H109" s="4">
        <v>160</v>
      </c>
      <c r="I109" s="16" t="s">
        <v>17</v>
      </c>
      <c r="J109" s="16" t="s">
        <v>27</v>
      </c>
      <c r="K109" s="16">
        <v>110</v>
      </c>
      <c r="L109" s="16">
        <f t="shared" si="49"/>
        <v>239.13043478260869</v>
      </c>
      <c r="M109" s="16">
        <f t="shared" si="50"/>
        <v>268.47826086956519</v>
      </c>
      <c r="N109" s="16" t="s">
        <v>14</v>
      </c>
      <c r="O109" s="16">
        <v>0</v>
      </c>
      <c r="P109" s="16" t="s">
        <v>14</v>
      </c>
      <c r="Q109" s="16" t="s">
        <v>14</v>
      </c>
      <c r="R109" s="16">
        <v>83.987072775227304</v>
      </c>
      <c r="S109" s="16">
        <v>5648.1306441340366</v>
      </c>
      <c r="T109" s="16">
        <f t="shared" si="51"/>
        <v>70.86</v>
      </c>
      <c r="U109" s="16">
        <f t="shared" si="52"/>
        <v>175.02</v>
      </c>
      <c r="V109" s="16">
        <f t="shared" si="53"/>
        <v>45.434782608695649</v>
      </c>
      <c r="W109" s="16">
        <f t="shared" si="54"/>
        <v>65.760869565217391</v>
      </c>
      <c r="X109" s="16">
        <f t="shared" si="55"/>
        <v>86.086956521739125</v>
      </c>
      <c r="Y109" s="16">
        <f t="shared" si="56"/>
        <v>23.089130434782604</v>
      </c>
      <c r="Z109" s="16">
        <f t="shared" si="57"/>
        <v>33.559782608695649</v>
      </c>
      <c r="AA109" s="16">
        <f t="shared" si="58"/>
        <v>44.030434782608694</v>
      </c>
      <c r="AB109">
        <f t="shared" si="59"/>
        <v>0</v>
      </c>
      <c r="AC109">
        <f t="shared" si="60"/>
        <v>0</v>
      </c>
      <c r="AD109">
        <f t="shared" si="61"/>
        <v>198.10913043478263</v>
      </c>
      <c r="AE109">
        <f t="shared" si="62"/>
        <v>208.57978260869567</v>
      </c>
      <c r="AF109">
        <f t="shared" si="63"/>
        <v>219.0504347826087</v>
      </c>
      <c r="AG109">
        <f t="shared" si="66"/>
        <v>755.88365497704569</v>
      </c>
      <c r="AH109">
        <f t="shared" si="67"/>
        <v>1007.8448733027276</v>
      </c>
      <c r="AI109">
        <f t="shared" si="68"/>
        <v>1259.8060916284096</v>
      </c>
      <c r="AJ109">
        <f t="shared" si="69"/>
        <v>1863.8831125642321</v>
      </c>
      <c r="AK109">
        <f t="shared" si="70"/>
        <v>2485.177483418976</v>
      </c>
      <c r="AL109">
        <f t="shared" si="71"/>
        <v>3106.4718542737205</v>
      </c>
      <c r="AM109">
        <f t="shared" si="72"/>
        <v>1665.7739821294495</v>
      </c>
      <c r="AN109">
        <f t="shared" si="73"/>
        <v>1655.3033299555364</v>
      </c>
      <c r="AO109">
        <f t="shared" si="74"/>
        <v>1644.8326777816233</v>
      </c>
      <c r="AP109">
        <f t="shared" si="75"/>
        <v>2287.0683529841936</v>
      </c>
      <c r="AQ109">
        <f t="shared" si="76"/>
        <v>2276.5977008102805</v>
      </c>
      <c r="AR109">
        <f t="shared" si="77"/>
        <v>2266.1270486363674</v>
      </c>
      <c r="AS109">
        <f t="shared" si="78"/>
        <v>2908.3627238389381</v>
      </c>
      <c r="AT109">
        <f t="shared" si="79"/>
        <v>2897.892071665025</v>
      </c>
      <c r="AU109">
        <f t="shared" si="80"/>
        <v>2887.4214194911119</v>
      </c>
      <c r="BF109" t="str">
        <f t="shared" si="64"/>
        <v>IN  2021 7 N 1 13 160 Y Non-Treated 0 . . 83.9870727752273 5648.13064413404 1665.77398212945 1655.30332995554 1644.83267778162 2287.06835298419 2276.59770081028 2266.12704863637 2908.36272383894 2897.89207166503 2887.42141949111</v>
      </c>
    </row>
    <row r="110" spans="1:58" x14ac:dyDescent="0.35">
      <c r="A110" s="16" t="s">
        <v>26</v>
      </c>
      <c r="B110" s="16">
        <v>2021</v>
      </c>
      <c r="C110" s="16">
        <v>7</v>
      </c>
      <c r="D110" s="16" t="s">
        <v>16</v>
      </c>
      <c r="E110" s="16">
        <v>113</v>
      </c>
      <c r="F110" s="16">
        <v>1</v>
      </c>
      <c r="G110" s="16">
        <v>4</v>
      </c>
      <c r="H110" s="4">
        <v>100</v>
      </c>
      <c r="I110" s="16" t="s">
        <v>16</v>
      </c>
      <c r="J110" s="16" t="s">
        <v>28</v>
      </c>
      <c r="K110" s="16" t="s">
        <v>14</v>
      </c>
      <c r="L110" s="16" t="str">
        <f t="shared" si="49"/>
        <v>.</v>
      </c>
      <c r="M110" s="16" t="str">
        <f t="shared" si="50"/>
        <v>.</v>
      </c>
      <c r="N110" s="16" t="s">
        <v>14</v>
      </c>
      <c r="O110" s="16">
        <v>0</v>
      </c>
      <c r="P110" s="16" t="s">
        <v>14</v>
      </c>
      <c r="Q110" s="16" t="s">
        <v>14</v>
      </c>
      <c r="R110" s="16">
        <v>72.386280963627939</v>
      </c>
      <c r="S110" s="16">
        <v>4867.9773948039792</v>
      </c>
      <c r="T110" s="16">
        <f t="shared" si="51"/>
        <v>44.29</v>
      </c>
      <c r="U110" s="16">
        <f t="shared" si="52"/>
        <v>109.39</v>
      </c>
      <c r="V110" s="16">
        <f t="shared" si="53"/>
        <v>0</v>
      </c>
      <c r="W110" s="16">
        <f t="shared" si="54"/>
        <v>0</v>
      </c>
      <c r="X110" s="16">
        <f t="shared" si="55"/>
        <v>0</v>
      </c>
      <c r="Y110" s="16">
        <f t="shared" si="56"/>
        <v>0</v>
      </c>
      <c r="Z110" s="16">
        <f t="shared" si="57"/>
        <v>0</v>
      </c>
      <c r="AA110" s="16">
        <f t="shared" si="58"/>
        <v>0</v>
      </c>
      <c r="AB110">
        <f t="shared" si="59"/>
        <v>17.875</v>
      </c>
      <c r="AC110">
        <f t="shared" si="60"/>
        <v>44.15</v>
      </c>
      <c r="AD110">
        <f t="shared" si="61"/>
        <v>153.54</v>
      </c>
      <c r="AE110">
        <f t="shared" si="62"/>
        <v>153.54</v>
      </c>
      <c r="AF110">
        <f t="shared" si="63"/>
        <v>153.54</v>
      </c>
      <c r="AG110">
        <f t="shared" si="66"/>
        <v>651.47652867265151</v>
      </c>
      <c r="AH110">
        <f t="shared" si="67"/>
        <v>868.63537156353527</v>
      </c>
      <c r="AI110">
        <f t="shared" si="68"/>
        <v>1085.794214454419</v>
      </c>
      <c r="AJ110">
        <f t="shared" si="69"/>
        <v>1606.4325402853133</v>
      </c>
      <c r="AK110">
        <f t="shared" si="70"/>
        <v>2141.910053713751</v>
      </c>
      <c r="AL110">
        <f t="shared" si="71"/>
        <v>2677.3875671421888</v>
      </c>
      <c r="AM110">
        <f t="shared" si="72"/>
        <v>1452.8925402853133</v>
      </c>
      <c r="AN110">
        <f t="shared" si="73"/>
        <v>1452.8925402853133</v>
      </c>
      <c r="AO110">
        <f t="shared" si="74"/>
        <v>1452.8925402853133</v>
      </c>
      <c r="AP110">
        <f t="shared" si="75"/>
        <v>1988.3700537137511</v>
      </c>
      <c r="AQ110">
        <f t="shared" si="76"/>
        <v>1988.3700537137511</v>
      </c>
      <c r="AR110">
        <f t="shared" si="77"/>
        <v>1988.3700537137511</v>
      </c>
      <c r="AS110">
        <f t="shared" si="78"/>
        <v>2523.8475671421888</v>
      </c>
      <c r="AT110">
        <f t="shared" si="79"/>
        <v>2523.8475671421888</v>
      </c>
      <c r="AU110">
        <f t="shared" si="80"/>
        <v>2523.8475671421888</v>
      </c>
      <c r="BF110" t="str">
        <f t="shared" si="64"/>
        <v>IN  2021 7 N 1 4 100 N Cobra_V5 0 . . 72.3862809636279 4867.97739480398 1452.89254028531 1452.89254028531 1452.89254028531 1988.37005371375 1988.37005371375 1988.37005371375 2523.84756714219 2523.84756714219 2523.84756714219</v>
      </c>
    </row>
    <row r="111" spans="1:58" x14ac:dyDescent="0.35">
      <c r="A111" s="16" t="s">
        <v>26</v>
      </c>
      <c r="B111" s="16">
        <v>2021</v>
      </c>
      <c r="C111" s="16">
        <v>7</v>
      </c>
      <c r="D111" s="16" t="s">
        <v>16</v>
      </c>
      <c r="E111" s="16">
        <v>114</v>
      </c>
      <c r="F111" s="16">
        <v>1</v>
      </c>
      <c r="G111" s="16">
        <v>16</v>
      </c>
      <c r="H111" s="4">
        <v>160</v>
      </c>
      <c r="I111" s="16" t="s">
        <v>17</v>
      </c>
      <c r="J111" s="16" t="s">
        <v>28</v>
      </c>
      <c r="K111" s="16">
        <v>110</v>
      </c>
      <c r="L111" s="16">
        <f t="shared" si="49"/>
        <v>239.13043478260869</v>
      </c>
      <c r="M111" s="16">
        <f t="shared" si="50"/>
        <v>268.47826086956519</v>
      </c>
      <c r="N111" s="16" t="s">
        <v>14</v>
      </c>
      <c r="O111" s="16">
        <v>0</v>
      </c>
      <c r="P111" s="16" t="s">
        <v>14</v>
      </c>
      <c r="Q111" s="16" t="s">
        <v>14</v>
      </c>
      <c r="R111" s="16">
        <v>73.748761803713535</v>
      </c>
      <c r="S111" s="16">
        <v>4959.6042312997351</v>
      </c>
      <c r="T111" s="16">
        <f t="shared" si="51"/>
        <v>70.86</v>
      </c>
      <c r="U111" s="16">
        <f t="shared" si="52"/>
        <v>175.02</v>
      </c>
      <c r="V111" s="16">
        <f t="shared" si="53"/>
        <v>45.434782608695649</v>
      </c>
      <c r="W111" s="16">
        <f t="shared" si="54"/>
        <v>65.760869565217391</v>
      </c>
      <c r="X111" s="16">
        <f t="shared" si="55"/>
        <v>86.086956521739125</v>
      </c>
      <c r="Y111" s="16">
        <f t="shared" si="56"/>
        <v>23.089130434782604</v>
      </c>
      <c r="Z111" s="16">
        <f t="shared" si="57"/>
        <v>33.559782608695649</v>
      </c>
      <c r="AA111" s="16">
        <f t="shared" si="58"/>
        <v>44.030434782608694</v>
      </c>
      <c r="AB111">
        <f t="shared" si="59"/>
        <v>17.875</v>
      </c>
      <c r="AC111">
        <f t="shared" si="60"/>
        <v>44.15</v>
      </c>
      <c r="AD111">
        <f t="shared" si="61"/>
        <v>242.25913043478263</v>
      </c>
      <c r="AE111">
        <f t="shared" si="62"/>
        <v>252.72978260869567</v>
      </c>
      <c r="AF111">
        <f t="shared" si="63"/>
        <v>263.20043478260868</v>
      </c>
      <c r="AG111">
        <f t="shared" si="66"/>
        <v>663.73885623342176</v>
      </c>
      <c r="AH111">
        <f t="shared" si="67"/>
        <v>884.98514164456242</v>
      </c>
      <c r="AI111">
        <f t="shared" si="68"/>
        <v>1106.2314270557031</v>
      </c>
      <c r="AJ111">
        <f t="shared" si="69"/>
        <v>1636.6693963289126</v>
      </c>
      <c r="AK111">
        <f t="shared" si="70"/>
        <v>2182.2258617718835</v>
      </c>
      <c r="AL111">
        <f t="shared" si="71"/>
        <v>2727.7823272148544</v>
      </c>
      <c r="AM111">
        <f t="shared" si="72"/>
        <v>1394.4102658941299</v>
      </c>
      <c r="AN111">
        <f t="shared" si="73"/>
        <v>1383.939613720217</v>
      </c>
      <c r="AO111">
        <f t="shared" si="74"/>
        <v>1373.4689615463039</v>
      </c>
      <c r="AP111">
        <f t="shared" si="75"/>
        <v>1939.9667313371008</v>
      </c>
      <c r="AQ111">
        <f t="shared" si="76"/>
        <v>1929.4960791631879</v>
      </c>
      <c r="AR111">
        <f t="shared" si="77"/>
        <v>1919.0254269892748</v>
      </c>
      <c r="AS111">
        <f t="shared" si="78"/>
        <v>2485.5231967800719</v>
      </c>
      <c r="AT111">
        <f t="shared" si="79"/>
        <v>2475.0525446061588</v>
      </c>
      <c r="AU111">
        <f t="shared" si="80"/>
        <v>2464.5818924322457</v>
      </c>
      <c r="BF111" t="str">
        <f t="shared" si="64"/>
        <v>IN  2021 7 N 1 16 160 Y Cobra_V5 0 . . 73.7487618037135 4959.60423129974 1394.41026589413 1383.93961372022 1373.4689615463 1939.9667313371 1929.49607916319 1919.02542698927 2485.52319678007 2475.05254460616 2464.58189243225</v>
      </c>
    </row>
    <row r="112" spans="1:58" x14ac:dyDescent="0.35">
      <c r="A112" s="16" t="s">
        <v>26</v>
      </c>
      <c r="B112" s="16">
        <v>2021</v>
      </c>
      <c r="C112" s="16">
        <v>7</v>
      </c>
      <c r="D112" s="16" t="s">
        <v>16</v>
      </c>
      <c r="E112" s="16">
        <v>115</v>
      </c>
      <c r="F112" s="16">
        <v>1</v>
      </c>
      <c r="G112" s="16">
        <v>2</v>
      </c>
      <c r="H112" s="4">
        <v>100</v>
      </c>
      <c r="I112" s="16" t="s">
        <v>16</v>
      </c>
      <c r="J112" s="16" t="s">
        <v>29</v>
      </c>
      <c r="K112" s="16" t="s">
        <v>14</v>
      </c>
      <c r="L112" s="16" t="str">
        <f t="shared" si="49"/>
        <v>.</v>
      </c>
      <c r="M112" s="16" t="str">
        <f t="shared" si="50"/>
        <v>.</v>
      </c>
      <c r="N112" s="16" t="s">
        <v>14</v>
      </c>
      <c r="O112" s="16">
        <v>0</v>
      </c>
      <c r="P112" s="16" t="s">
        <v>14</v>
      </c>
      <c r="Q112" s="16" t="s">
        <v>14</v>
      </c>
      <c r="R112" s="16">
        <v>70.409789720943408</v>
      </c>
      <c r="S112" s="16">
        <v>4735.058358733444</v>
      </c>
      <c r="T112" s="16">
        <f t="shared" si="51"/>
        <v>44.29</v>
      </c>
      <c r="U112" s="16">
        <f t="shared" si="52"/>
        <v>109.39</v>
      </c>
      <c r="V112" s="16">
        <f t="shared" si="53"/>
        <v>0</v>
      </c>
      <c r="W112" s="16">
        <f t="shared" si="54"/>
        <v>0</v>
      </c>
      <c r="X112" s="16">
        <f t="shared" si="55"/>
        <v>0</v>
      </c>
      <c r="Y112" s="16">
        <f t="shared" si="56"/>
        <v>0</v>
      </c>
      <c r="Z112" s="16">
        <f t="shared" si="57"/>
        <v>0</v>
      </c>
      <c r="AA112" s="16">
        <f t="shared" si="58"/>
        <v>0</v>
      </c>
      <c r="AB112">
        <f t="shared" si="59"/>
        <v>50.845999999999997</v>
      </c>
      <c r="AC112">
        <f t="shared" si="60"/>
        <v>125.59</v>
      </c>
      <c r="AD112">
        <f t="shared" si="61"/>
        <v>234.98000000000002</v>
      </c>
      <c r="AE112">
        <f t="shared" si="62"/>
        <v>234.98000000000002</v>
      </c>
      <c r="AF112">
        <f t="shared" si="63"/>
        <v>234.98000000000002</v>
      </c>
      <c r="AG112">
        <f t="shared" si="66"/>
        <v>633.68810748849069</v>
      </c>
      <c r="AH112">
        <f t="shared" si="67"/>
        <v>844.91747665132084</v>
      </c>
      <c r="AI112">
        <f t="shared" si="68"/>
        <v>1056.1468458141512</v>
      </c>
      <c r="AJ112">
        <f t="shared" si="69"/>
        <v>1562.5692583820367</v>
      </c>
      <c r="AK112">
        <f t="shared" si="70"/>
        <v>2083.4256778427152</v>
      </c>
      <c r="AL112">
        <f t="shared" si="71"/>
        <v>2604.2820973033945</v>
      </c>
      <c r="AM112">
        <f t="shared" si="72"/>
        <v>1327.5892583820366</v>
      </c>
      <c r="AN112">
        <f t="shared" si="73"/>
        <v>1327.5892583820366</v>
      </c>
      <c r="AO112">
        <f t="shared" si="74"/>
        <v>1327.5892583820366</v>
      </c>
      <c r="AP112">
        <f t="shared" si="75"/>
        <v>1848.4456778427152</v>
      </c>
      <c r="AQ112">
        <f t="shared" si="76"/>
        <v>1848.4456778427152</v>
      </c>
      <c r="AR112">
        <f t="shared" si="77"/>
        <v>1848.4456778427152</v>
      </c>
      <c r="AS112">
        <f t="shared" si="78"/>
        <v>2369.3020973033945</v>
      </c>
      <c r="AT112">
        <f t="shared" si="79"/>
        <v>2369.3020973033945</v>
      </c>
      <c r="AU112">
        <f t="shared" si="80"/>
        <v>2369.3020973033945</v>
      </c>
      <c r="BF112" t="str">
        <f t="shared" si="64"/>
        <v>IN  2021 7 N 1 2 100 N Endura_R3 0 . . 70.4097897209434 4735.05835873344 1327.58925838204 1327.58925838204 1327.58925838204 1848.44567784272 1848.44567784272 1848.44567784272 2369.30209730339 2369.30209730339 2369.30209730339</v>
      </c>
    </row>
    <row r="113" spans="1:58" x14ac:dyDescent="0.35">
      <c r="A113" s="16" t="s">
        <v>26</v>
      </c>
      <c r="B113" s="16">
        <v>2021</v>
      </c>
      <c r="C113" s="16">
        <v>7</v>
      </c>
      <c r="D113" s="16" t="s">
        <v>16</v>
      </c>
      <c r="E113" s="16">
        <v>116</v>
      </c>
      <c r="F113" s="16">
        <v>1</v>
      </c>
      <c r="G113" s="16">
        <v>15</v>
      </c>
      <c r="H113" s="4">
        <v>160</v>
      </c>
      <c r="I113" s="16" t="s">
        <v>17</v>
      </c>
      <c r="J113" s="16" t="s">
        <v>30</v>
      </c>
      <c r="K113" s="16">
        <v>110</v>
      </c>
      <c r="L113" s="16">
        <f t="shared" si="49"/>
        <v>239.13043478260869</v>
      </c>
      <c r="M113" s="16">
        <f t="shared" si="50"/>
        <v>268.47826086956519</v>
      </c>
      <c r="N113" s="16" t="s">
        <v>17</v>
      </c>
      <c r="O113" s="16">
        <v>1</v>
      </c>
      <c r="P113" s="16" t="s">
        <v>14</v>
      </c>
      <c r="Q113" s="16" t="s">
        <v>14</v>
      </c>
      <c r="R113" s="16">
        <v>80.104877687061929</v>
      </c>
      <c r="S113" s="16">
        <v>5387.0530244549145</v>
      </c>
      <c r="T113" s="16">
        <f t="shared" si="51"/>
        <v>70.86</v>
      </c>
      <c r="U113" s="16">
        <f t="shared" si="52"/>
        <v>175.02</v>
      </c>
      <c r="V113" s="16">
        <f t="shared" si="53"/>
        <v>45.434782608695649</v>
      </c>
      <c r="W113" s="16">
        <f t="shared" si="54"/>
        <v>65.760869565217391</v>
      </c>
      <c r="X113" s="16">
        <f t="shared" si="55"/>
        <v>86.086956521739125</v>
      </c>
      <c r="Y113" s="16">
        <f t="shared" si="56"/>
        <v>23.089130434782604</v>
      </c>
      <c r="Z113" s="16">
        <f t="shared" si="57"/>
        <v>33.559782608695649</v>
      </c>
      <c r="AA113" s="16">
        <f t="shared" si="58"/>
        <v>44.030434782608694</v>
      </c>
      <c r="AB113">
        <f t="shared" si="59"/>
        <v>50.845999999999997</v>
      </c>
      <c r="AC113">
        <f t="shared" si="60"/>
        <v>125.59</v>
      </c>
      <c r="AD113">
        <f t="shared" si="61"/>
        <v>323.69913043478266</v>
      </c>
      <c r="AE113">
        <f t="shared" si="62"/>
        <v>334.16978260869564</v>
      </c>
      <c r="AF113">
        <f t="shared" si="63"/>
        <v>344.64043478260874</v>
      </c>
      <c r="AG113">
        <f t="shared" si="66"/>
        <v>720.94389918355739</v>
      </c>
      <c r="AH113">
        <f t="shared" si="67"/>
        <v>961.25853224474315</v>
      </c>
      <c r="AI113">
        <f t="shared" si="68"/>
        <v>1201.573165305929</v>
      </c>
      <c r="AJ113">
        <f t="shared" si="69"/>
        <v>1777.7274980701218</v>
      </c>
      <c r="AK113">
        <f t="shared" si="70"/>
        <v>2370.3033307601622</v>
      </c>
      <c r="AL113">
        <f t="shared" si="71"/>
        <v>2962.8791634502031</v>
      </c>
      <c r="AM113">
        <f t="shared" si="72"/>
        <v>1454.0283676353392</v>
      </c>
      <c r="AN113">
        <f t="shared" si="73"/>
        <v>1443.5577154614261</v>
      </c>
      <c r="AO113">
        <f t="shared" si="74"/>
        <v>1433.087063287513</v>
      </c>
      <c r="AP113">
        <f t="shared" si="75"/>
        <v>2046.6042003253797</v>
      </c>
      <c r="AQ113">
        <f t="shared" si="76"/>
        <v>2036.1335481514666</v>
      </c>
      <c r="AR113">
        <f t="shared" si="77"/>
        <v>2025.6628959775535</v>
      </c>
      <c r="AS113">
        <f t="shared" si="78"/>
        <v>2639.1800330154206</v>
      </c>
      <c r="AT113">
        <f t="shared" si="79"/>
        <v>2628.7093808415075</v>
      </c>
      <c r="AU113">
        <f t="shared" si="80"/>
        <v>2618.2387286675944</v>
      </c>
      <c r="BF113" t="str">
        <f t="shared" si="64"/>
        <v>IN  2021 7 N 1 15 160 Y Endura_Sporecaster 1 . . 80.1048776870619 5387.05302445491 1454.02836763534 1443.55771546143 1433.08706328751 2046.60420032538 2036.13354815147 2025.66289597755 2639.18003301542 2628.70938084151 2618.23872866759</v>
      </c>
    </row>
    <row r="114" spans="1:58" x14ac:dyDescent="0.35">
      <c r="A114" s="16" t="s">
        <v>26</v>
      </c>
      <c r="B114" s="16">
        <v>2021</v>
      </c>
      <c r="C114" s="16">
        <v>7</v>
      </c>
      <c r="D114" s="16" t="s">
        <v>16</v>
      </c>
      <c r="E114" s="16">
        <v>201</v>
      </c>
      <c r="F114" s="16">
        <v>2</v>
      </c>
      <c r="G114" s="16">
        <v>1</v>
      </c>
      <c r="H114" s="4">
        <v>100</v>
      </c>
      <c r="I114" s="16" t="s">
        <v>16</v>
      </c>
      <c r="J114" s="16" t="s">
        <v>27</v>
      </c>
      <c r="K114" s="16" t="s">
        <v>14</v>
      </c>
      <c r="L114" s="16" t="str">
        <f t="shared" si="49"/>
        <v>.</v>
      </c>
      <c r="M114" s="16" t="str">
        <f t="shared" si="50"/>
        <v>.</v>
      </c>
      <c r="N114" s="16" t="s">
        <v>14</v>
      </c>
      <c r="O114" s="16">
        <v>0</v>
      </c>
      <c r="P114" s="16" t="s">
        <v>14</v>
      </c>
      <c r="Q114" s="16" t="s">
        <v>14</v>
      </c>
      <c r="R114" s="16">
        <v>76.73262189412344</v>
      </c>
      <c r="S114" s="16">
        <v>5160.2688223798013</v>
      </c>
      <c r="T114" s="16">
        <f t="shared" si="51"/>
        <v>44.29</v>
      </c>
      <c r="U114" s="16">
        <f t="shared" si="52"/>
        <v>109.39</v>
      </c>
      <c r="V114" s="16">
        <f t="shared" si="53"/>
        <v>0</v>
      </c>
      <c r="W114" s="16">
        <f t="shared" si="54"/>
        <v>0</v>
      </c>
      <c r="X114" s="16">
        <f t="shared" si="55"/>
        <v>0</v>
      </c>
      <c r="Y114" s="16">
        <f t="shared" si="56"/>
        <v>0</v>
      </c>
      <c r="Z114" s="16">
        <f t="shared" si="57"/>
        <v>0</v>
      </c>
      <c r="AA114" s="16">
        <f t="shared" si="58"/>
        <v>0</v>
      </c>
      <c r="AB114">
        <f t="shared" si="59"/>
        <v>0</v>
      </c>
      <c r="AC114">
        <f t="shared" si="60"/>
        <v>0</v>
      </c>
      <c r="AD114">
        <f t="shared" si="61"/>
        <v>109.39</v>
      </c>
      <c r="AE114">
        <f t="shared" si="62"/>
        <v>109.39</v>
      </c>
      <c r="AF114">
        <f t="shared" si="63"/>
        <v>109.39</v>
      </c>
      <c r="AG114">
        <f t="shared" si="66"/>
        <v>690.59359704711096</v>
      </c>
      <c r="AH114">
        <f t="shared" si="67"/>
        <v>920.79146272948128</v>
      </c>
      <c r="AI114">
        <f t="shared" si="68"/>
        <v>1150.9893284118516</v>
      </c>
      <c r="AJ114">
        <f t="shared" si="69"/>
        <v>1702.8887113853345</v>
      </c>
      <c r="AK114">
        <f t="shared" si="70"/>
        <v>2270.5182818471126</v>
      </c>
      <c r="AL114">
        <f t="shared" si="71"/>
        <v>2838.1478523088908</v>
      </c>
      <c r="AM114">
        <f t="shared" si="72"/>
        <v>1593.4987113853344</v>
      </c>
      <c r="AN114">
        <f t="shared" si="73"/>
        <v>1593.4987113853344</v>
      </c>
      <c r="AO114">
        <f t="shared" si="74"/>
        <v>1593.4987113853344</v>
      </c>
      <c r="AP114">
        <f t="shared" si="75"/>
        <v>2161.1282818471127</v>
      </c>
      <c r="AQ114">
        <f t="shared" si="76"/>
        <v>2161.1282818471127</v>
      </c>
      <c r="AR114">
        <f t="shared" si="77"/>
        <v>2161.1282818471127</v>
      </c>
      <c r="AS114">
        <f t="shared" si="78"/>
        <v>2728.757852308891</v>
      </c>
      <c r="AT114">
        <f t="shared" si="79"/>
        <v>2728.757852308891</v>
      </c>
      <c r="AU114">
        <f t="shared" si="80"/>
        <v>2728.757852308891</v>
      </c>
      <c r="BF114" t="str">
        <f t="shared" si="64"/>
        <v>IN  2021 7 N 2 1 100 N Non-Treated 0 . . 76.7326218941234 5160.2688223798 1593.49871138533 1593.49871138533 1593.49871138533 2161.12828184711 2161.12828184711 2161.12828184711 2728.75785230889 2728.75785230889 2728.75785230889</v>
      </c>
    </row>
    <row r="115" spans="1:58" x14ac:dyDescent="0.35">
      <c r="A115" s="16" t="s">
        <v>26</v>
      </c>
      <c r="B115" s="16">
        <v>2021</v>
      </c>
      <c r="C115" s="16">
        <v>7</v>
      </c>
      <c r="D115" s="16" t="s">
        <v>16</v>
      </c>
      <c r="E115" s="16">
        <v>202</v>
      </c>
      <c r="F115" s="16">
        <v>2</v>
      </c>
      <c r="G115" s="16">
        <v>14</v>
      </c>
      <c r="H115" s="4">
        <v>160</v>
      </c>
      <c r="I115" s="16" t="s">
        <v>17</v>
      </c>
      <c r="J115" s="16" t="s">
        <v>29</v>
      </c>
      <c r="K115" s="16">
        <v>110</v>
      </c>
      <c r="L115" s="16">
        <f t="shared" si="49"/>
        <v>239.13043478260869</v>
      </c>
      <c r="M115" s="16">
        <f t="shared" si="50"/>
        <v>268.47826086956519</v>
      </c>
      <c r="N115" s="16" t="s">
        <v>14</v>
      </c>
      <c r="O115" s="16">
        <v>1</v>
      </c>
      <c r="P115" s="16" t="s">
        <v>14</v>
      </c>
      <c r="Q115" s="16" t="s">
        <v>14</v>
      </c>
      <c r="R115" s="16">
        <v>88.515103448275951</v>
      </c>
      <c r="S115" s="16">
        <v>5952.6407068965573</v>
      </c>
      <c r="T115" s="16">
        <f t="shared" si="51"/>
        <v>70.86</v>
      </c>
      <c r="U115" s="16">
        <f t="shared" si="52"/>
        <v>175.02</v>
      </c>
      <c r="V115" s="16">
        <f t="shared" si="53"/>
        <v>45.434782608695649</v>
      </c>
      <c r="W115" s="16">
        <f t="shared" si="54"/>
        <v>65.760869565217391</v>
      </c>
      <c r="X115" s="16">
        <f t="shared" si="55"/>
        <v>86.086956521739125</v>
      </c>
      <c r="Y115" s="16">
        <f t="shared" si="56"/>
        <v>23.089130434782604</v>
      </c>
      <c r="Z115" s="16">
        <f t="shared" si="57"/>
        <v>33.559782608695649</v>
      </c>
      <c r="AA115" s="16">
        <f t="shared" si="58"/>
        <v>44.030434782608694</v>
      </c>
      <c r="AB115">
        <f t="shared" si="59"/>
        <v>50.845999999999997</v>
      </c>
      <c r="AC115">
        <f t="shared" si="60"/>
        <v>125.59</v>
      </c>
      <c r="AD115">
        <f t="shared" si="61"/>
        <v>323.69913043478266</v>
      </c>
      <c r="AE115">
        <f t="shared" si="62"/>
        <v>334.16978260869564</v>
      </c>
      <c r="AF115">
        <f t="shared" si="63"/>
        <v>344.64043478260874</v>
      </c>
      <c r="AG115">
        <f t="shared" si="66"/>
        <v>796.63593103448352</v>
      </c>
      <c r="AH115">
        <f t="shared" si="67"/>
        <v>1062.1812413793114</v>
      </c>
      <c r="AI115">
        <f t="shared" si="68"/>
        <v>1327.7265517241392</v>
      </c>
      <c r="AJ115">
        <f t="shared" si="69"/>
        <v>1964.3714332758641</v>
      </c>
      <c r="AK115">
        <f t="shared" si="70"/>
        <v>2619.161911034485</v>
      </c>
      <c r="AL115">
        <f t="shared" si="71"/>
        <v>3273.9523887931068</v>
      </c>
      <c r="AM115">
        <f t="shared" si="72"/>
        <v>1640.6723028410815</v>
      </c>
      <c r="AN115">
        <f t="shared" si="73"/>
        <v>1630.2016506671685</v>
      </c>
      <c r="AO115">
        <f t="shared" si="74"/>
        <v>1619.7309984932554</v>
      </c>
      <c r="AP115">
        <f t="shared" si="75"/>
        <v>2295.4627805997025</v>
      </c>
      <c r="AQ115">
        <f t="shared" si="76"/>
        <v>2284.9921284257894</v>
      </c>
      <c r="AR115">
        <f t="shared" si="77"/>
        <v>2274.5214762518763</v>
      </c>
      <c r="AS115">
        <f t="shared" si="78"/>
        <v>2950.2532583583243</v>
      </c>
      <c r="AT115">
        <f t="shared" si="79"/>
        <v>2939.7826061844112</v>
      </c>
      <c r="AU115">
        <f t="shared" si="80"/>
        <v>2929.3119540104981</v>
      </c>
      <c r="BF115" t="str">
        <f t="shared" si="64"/>
        <v>IN  2021 7 N 2 14 160 Y Endura_R3 1 . . 88.515103448276 5952.64070689656 1640.67230284108 1630.20165066717 1619.73099849326 2295.4627805997 2284.99212842579 2274.52147625188 2950.25325835832 2939.78260618441 2929.3119540105</v>
      </c>
    </row>
    <row r="116" spans="1:58" x14ac:dyDescent="0.35">
      <c r="A116" s="16" t="s">
        <v>26</v>
      </c>
      <c r="B116" s="16">
        <v>2021</v>
      </c>
      <c r="C116" s="16">
        <v>7</v>
      </c>
      <c r="D116" s="16" t="s">
        <v>16</v>
      </c>
      <c r="E116" s="16">
        <v>203</v>
      </c>
      <c r="F116" s="16">
        <v>2</v>
      </c>
      <c r="G116" s="16">
        <v>10</v>
      </c>
      <c r="H116" s="4">
        <v>100</v>
      </c>
      <c r="I116" s="16" t="s">
        <v>17</v>
      </c>
      <c r="J116" s="16" t="s">
        <v>29</v>
      </c>
      <c r="K116" s="16">
        <v>110</v>
      </c>
      <c r="L116" s="16">
        <f t="shared" si="49"/>
        <v>239.13043478260869</v>
      </c>
      <c r="M116" s="16">
        <f t="shared" si="50"/>
        <v>268.47826086956519</v>
      </c>
      <c r="N116" s="16" t="s">
        <v>14</v>
      </c>
      <c r="O116" s="16">
        <v>0</v>
      </c>
      <c r="P116" s="16" t="s">
        <v>14</v>
      </c>
      <c r="Q116" s="16" t="s">
        <v>14</v>
      </c>
      <c r="R116" s="16">
        <v>72.061345964380521</v>
      </c>
      <c r="S116" s="16">
        <v>4846.1255161045901</v>
      </c>
      <c r="T116" s="16">
        <f t="shared" si="51"/>
        <v>44.29</v>
      </c>
      <c r="U116" s="16">
        <f t="shared" si="52"/>
        <v>109.39</v>
      </c>
      <c r="V116" s="16">
        <f t="shared" si="53"/>
        <v>45.434782608695649</v>
      </c>
      <c r="W116" s="16">
        <f t="shared" si="54"/>
        <v>65.760869565217391</v>
      </c>
      <c r="X116" s="16">
        <f t="shared" si="55"/>
        <v>86.086956521739125</v>
      </c>
      <c r="Y116" s="16">
        <f t="shared" si="56"/>
        <v>23.089130434782604</v>
      </c>
      <c r="Z116" s="16">
        <f t="shared" si="57"/>
        <v>33.559782608695649</v>
      </c>
      <c r="AA116" s="16">
        <f t="shared" si="58"/>
        <v>44.030434782608694</v>
      </c>
      <c r="AB116">
        <f t="shared" si="59"/>
        <v>50.845999999999997</v>
      </c>
      <c r="AC116">
        <f t="shared" si="60"/>
        <v>125.59</v>
      </c>
      <c r="AD116">
        <f t="shared" si="61"/>
        <v>258.06913043478261</v>
      </c>
      <c r="AE116">
        <f t="shared" si="62"/>
        <v>268.53978260869565</v>
      </c>
      <c r="AF116">
        <f t="shared" si="63"/>
        <v>279.01043478260874</v>
      </c>
      <c r="AG116">
        <f t="shared" si="66"/>
        <v>648.55211367942468</v>
      </c>
      <c r="AH116">
        <f t="shared" si="67"/>
        <v>864.73615157256631</v>
      </c>
      <c r="AI116">
        <f t="shared" si="68"/>
        <v>1080.9201894657078</v>
      </c>
      <c r="AJ116">
        <f t="shared" si="69"/>
        <v>1599.2214203145147</v>
      </c>
      <c r="AK116">
        <f t="shared" si="70"/>
        <v>2132.2952270860196</v>
      </c>
      <c r="AL116">
        <f t="shared" si="71"/>
        <v>2665.3690338575248</v>
      </c>
      <c r="AM116">
        <f t="shared" si="72"/>
        <v>1341.1522898797321</v>
      </c>
      <c r="AN116">
        <f t="shared" si="73"/>
        <v>1330.681637705819</v>
      </c>
      <c r="AO116">
        <f t="shared" si="74"/>
        <v>1320.2109855319059</v>
      </c>
      <c r="AP116">
        <f t="shared" si="75"/>
        <v>1874.226096651237</v>
      </c>
      <c r="AQ116">
        <f t="shared" si="76"/>
        <v>1863.7554444773241</v>
      </c>
      <c r="AR116">
        <f t="shared" si="77"/>
        <v>1853.284792303411</v>
      </c>
      <c r="AS116">
        <f t="shared" si="78"/>
        <v>2407.2999034227423</v>
      </c>
      <c r="AT116">
        <f t="shared" si="79"/>
        <v>2396.8292512488292</v>
      </c>
      <c r="AU116">
        <f t="shared" si="80"/>
        <v>2386.3585990749161</v>
      </c>
      <c r="BF116" t="str">
        <f t="shared" si="64"/>
        <v>IN  2021 7 N 2 10 100 Y Endura_R3 0 . . 72.0613459643805 4846.12551610459 1341.15228987973 1330.68163770582 1320.21098553191 1874.22609665124 1863.75544447732 1853.28479230341 2407.29990342274 2396.82925124883 2386.35859907492</v>
      </c>
    </row>
    <row r="117" spans="1:58" x14ac:dyDescent="0.35">
      <c r="A117" s="16" t="s">
        <v>26</v>
      </c>
      <c r="B117" s="16">
        <v>2021</v>
      </c>
      <c r="C117" s="16">
        <v>7</v>
      </c>
      <c r="D117" s="16" t="s">
        <v>16</v>
      </c>
      <c r="E117" s="16">
        <v>204</v>
      </c>
      <c r="F117" s="16">
        <v>2</v>
      </c>
      <c r="G117" s="16">
        <v>15</v>
      </c>
      <c r="H117" s="4">
        <v>160</v>
      </c>
      <c r="I117" s="16" t="s">
        <v>17</v>
      </c>
      <c r="J117" s="16" t="s">
        <v>30</v>
      </c>
      <c r="K117" s="16">
        <v>110</v>
      </c>
      <c r="L117" s="16">
        <f t="shared" si="49"/>
        <v>239.13043478260869</v>
      </c>
      <c r="M117" s="16">
        <f t="shared" si="50"/>
        <v>268.47826086956519</v>
      </c>
      <c r="N117" s="16" t="s">
        <v>17</v>
      </c>
      <c r="O117" s="16">
        <v>0</v>
      </c>
      <c r="P117" s="16" t="s">
        <v>14</v>
      </c>
      <c r="Q117" s="16" t="s">
        <v>14</v>
      </c>
      <c r="R117" s="16">
        <v>68.337481034482821</v>
      </c>
      <c r="S117" s="16">
        <v>4595.6955995689696</v>
      </c>
      <c r="T117" s="16">
        <f t="shared" si="51"/>
        <v>70.86</v>
      </c>
      <c r="U117" s="16">
        <f t="shared" si="52"/>
        <v>175.02</v>
      </c>
      <c r="V117" s="16">
        <f t="shared" si="53"/>
        <v>45.434782608695649</v>
      </c>
      <c r="W117" s="16">
        <f t="shared" si="54"/>
        <v>65.760869565217391</v>
      </c>
      <c r="X117" s="16">
        <f t="shared" si="55"/>
        <v>86.086956521739125</v>
      </c>
      <c r="Y117" s="16">
        <f t="shared" si="56"/>
        <v>23.089130434782604</v>
      </c>
      <c r="Z117" s="16">
        <f t="shared" si="57"/>
        <v>33.559782608695649</v>
      </c>
      <c r="AA117" s="16">
        <f t="shared" si="58"/>
        <v>44.030434782608694</v>
      </c>
      <c r="AB117">
        <f t="shared" si="59"/>
        <v>50.845999999999997</v>
      </c>
      <c r="AC117">
        <f t="shared" si="60"/>
        <v>125.59</v>
      </c>
      <c r="AD117">
        <f t="shared" si="61"/>
        <v>323.69913043478266</v>
      </c>
      <c r="AE117">
        <f t="shared" si="62"/>
        <v>334.16978260869564</v>
      </c>
      <c r="AF117">
        <f t="shared" si="63"/>
        <v>344.64043478260874</v>
      </c>
      <c r="AG117">
        <f t="shared" si="66"/>
        <v>615.0373293103454</v>
      </c>
      <c r="AH117">
        <f t="shared" si="67"/>
        <v>820.04977241379379</v>
      </c>
      <c r="AI117">
        <f t="shared" si="68"/>
        <v>1025.0622155172423</v>
      </c>
      <c r="AJ117">
        <f t="shared" si="69"/>
        <v>1516.57954785776</v>
      </c>
      <c r="AK117">
        <f t="shared" si="70"/>
        <v>2022.1060638103465</v>
      </c>
      <c r="AL117">
        <f t="shared" si="71"/>
        <v>2527.6325797629333</v>
      </c>
      <c r="AM117">
        <f t="shared" si="72"/>
        <v>1192.8804174229772</v>
      </c>
      <c r="AN117">
        <f t="shared" si="73"/>
        <v>1182.4097652490643</v>
      </c>
      <c r="AO117">
        <f t="shared" si="74"/>
        <v>1171.9391130751512</v>
      </c>
      <c r="AP117">
        <f t="shared" si="75"/>
        <v>1698.4069333755638</v>
      </c>
      <c r="AQ117">
        <f t="shared" si="76"/>
        <v>1687.9362812016509</v>
      </c>
      <c r="AR117">
        <f t="shared" si="77"/>
        <v>1677.4656290277378</v>
      </c>
      <c r="AS117">
        <f t="shared" si="78"/>
        <v>2203.9334493281508</v>
      </c>
      <c r="AT117">
        <f t="shared" si="79"/>
        <v>2193.4627971542377</v>
      </c>
      <c r="AU117">
        <f t="shared" si="80"/>
        <v>2182.9921449803246</v>
      </c>
      <c r="BF117" t="str">
        <f t="shared" si="64"/>
        <v>IN  2021 7 N 2 15 160 Y Endura_Sporecaster 0 . . 68.3374810344828 4595.69559956897 1192.88041742298 1182.40976524906 1171.93911307515 1698.40693337556 1687.93628120165 1677.46562902774 2203.93344932815 2193.46279715424 2182.99214498032</v>
      </c>
    </row>
    <row r="118" spans="1:58" x14ac:dyDescent="0.35">
      <c r="A118" s="16" t="s">
        <v>26</v>
      </c>
      <c r="B118" s="16">
        <v>2021</v>
      </c>
      <c r="C118" s="16">
        <v>7</v>
      </c>
      <c r="D118" s="16" t="s">
        <v>16</v>
      </c>
      <c r="E118" s="16">
        <v>205</v>
      </c>
      <c r="F118" s="16">
        <v>2</v>
      </c>
      <c r="G118" s="16">
        <v>12</v>
      </c>
      <c r="H118" s="4">
        <v>100</v>
      </c>
      <c r="I118" s="16" t="s">
        <v>17</v>
      </c>
      <c r="J118" s="16" t="s">
        <v>28</v>
      </c>
      <c r="K118" s="16">
        <v>110</v>
      </c>
      <c r="L118" s="16">
        <f t="shared" si="49"/>
        <v>239.13043478260869</v>
      </c>
      <c r="M118" s="16">
        <f t="shared" si="50"/>
        <v>268.47826086956519</v>
      </c>
      <c r="N118" s="16" t="s">
        <v>14</v>
      </c>
      <c r="O118" s="16">
        <v>0</v>
      </c>
      <c r="P118" s="16" t="s">
        <v>14</v>
      </c>
      <c r="Q118" s="16" t="s">
        <v>14</v>
      </c>
      <c r="R118" s="16">
        <v>61.094207667116237</v>
      </c>
      <c r="S118" s="16">
        <v>4108.5854656135671</v>
      </c>
      <c r="T118" s="16">
        <f t="shared" si="51"/>
        <v>44.29</v>
      </c>
      <c r="U118" s="16">
        <f t="shared" si="52"/>
        <v>109.39</v>
      </c>
      <c r="V118" s="16">
        <f t="shared" si="53"/>
        <v>45.434782608695649</v>
      </c>
      <c r="W118" s="16">
        <f t="shared" si="54"/>
        <v>65.760869565217391</v>
      </c>
      <c r="X118" s="16">
        <f t="shared" si="55"/>
        <v>86.086956521739125</v>
      </c>
      <c r="Y118" s="16">
        <f t="shared" si="56"/>
        <v>23.089130434782604</v>
      </c>
      <c r="Z118" s="16">
        <f t="shared" si="57"/>
        <v>33.559782608695649</v>
      </c>
      <c r="AA118" s="16">
        <f t="shared" si="58"/>
        <v>44.030434782608694</v>
      </c>
      <c r="AB118">
        <f t="shared" si="59"/>
        <v>17.875</v>
      </c>
      <c r="AC118">
        <f t="shared" si="60"/>
        <v>44.15</v>
      </c>
      <c r="AD118">
        <f t="shared" si="61"/>
        <v>176.62913043478261</v>
      </c>
      <c r="AE118">
        <f t="shared" si="62"/>
        <v>187.09978260869565</v>
      </c>
      <c r="AF118">
        <f t="shared" si="63"/>
        <v>197.57043478260871</v>
      </c>
      <c r="AG118">
        <f t="shared" si="66"/>
        <v>549.84786900404617</v>
      </c>
      <c r="AH118">
        <f t="shared" si="67"/>
        <v>733.1304920053949</v>
      </c>
      <c r="AI118">
        <f t="shared" si="68"/>
        <v>916.41311500674351</v>
      </c>
      <c r="AJ118">
        <f t="shared" si="69"/>
        <v>1355.8332036524771</v>
      </c>
      <c r="AK118">
        <f t="shared" si="70"/>
        <v>1807.7776048699695</v>
      </c>
      <c r="AL118">
        <f t="shared" si="71"/>
        <v>2259.722006087462</v>
      </c>
      <c r="AM118">
        <f t="shared" si="72"/>
        <v>1179.2040732176945</v>
      </c>
      <c r="AN118">
        <f t="shared" si="73"/>
        <v>1168.7334210437814</v>
      </c>
      <c r="AO118">
        <f t="shared" si="74"/>
        <v>1158.2627688698683</v>
      </c>
      <c r="AP118">
        <f t="shared" si="75"/>
        <v>1631.1484744351869</v>
      </c>
      <c r="AQ118">
        <f t="shared" si="76"/>
        <v>1620.6778222612738</v>
      </c>
      <c r="AR118">
        <f t="shared" si="77"/>
        <v>1610.2071700873607</v>
      </c>
      <c r="AS118">
        <f t="shared" si="78"/>
        <v>2083.0928756526791</v>
      </c>
      <c r="AT118">
        <f t="shared" si="79"/>
        <v>2072.6222234787665</v>
      </c>
      <c r="AU118">
        <f t="shared" si="80"/>
        <v>2062.1515713048534</v>
      </c>
      <c r="BF118" t="str">
        <f t="shared" si="64"/>
        <v>IN  2021 7 N 2 12 100 Y Cobra_V5 0 . . 61.0942076671162 4108.58546561357 1179.20407321769 1168.73342104378 1158.26276886987 1631.14847443519 1620.67782226127 1610.20717008736 2083.09287565268 2072.62222347877 2062.15157130485</v>
      </c>
    </row>
    <row r="119" spans="1:58" x14ac:dyDescent="0.35">
      <c r="A119" s="16" t="s">
        <v>26</v>
      </c>
      <c r="B119" s="16">
        <v>2021</v>
      </c>
      <c r="C119" s="16">
        <v>7</v>
      </c>
      <c r="D119" s="16" t="s">
        <v>16</v>
      </c>
      <c r="E119" s="16">
        <v>206</v>
      </c>
      <c r="F119" s="16">
        <v>2</v>
      </c>
      <c r="G119" s="16">
        <v>8</v>
      </c>
      <c r="H119" s="4">
        <v>160</v>
      </c>
      <c r="I119" s="16" t="s">
        <v>16</v>
      </c>
      <c r="J119" s="16" t="s">
        <v>28</v>
      </c>
      <c r="K119" s="16" t="s">
        <v>14</v>
      </c>
      <c r="L119" s="16" t="str">
        <f t="shared" si="49"/>
        <v>.</v>
      </c>
      <c r="M119" s="16" t="str">
        <f t="shared" si="50"/>
        <v>.</v>
      </c>
      <c r="N119" s="16" t="s">
        <v>14</v>
      </c>
      <c r="O119" s="16">
        <v>0</v>
      </c>
      <c r="P119" s="16" t="s">
        <v>14</v>
      </c>
      <c r="Q119" s="16" t="s">
        <v>14</v>
      </c>
      <c r="R119" s="16">
        <v>82.450950417827499</v>
      </c>
      <c r="S119" s="16">
        <v>5544.8264155988991</v>
      </c>
      <c r="T119" s="16">
        <f t="shared" si="51"/>
        <v>70.86</v>
      </c>
      <c r="U119" s="16">
        <f t="shared" si="52"/>
        <v>175.02</v>
      </c>
      <c r="V119" s="16">
        <f t="shared" si="53"/>
        <v>0</v>
      </c>
      <c r="W119" s="16">
        <f t="shared" si="54"/>
        <v>0</v>
      </c>
      <c r="X119" s="16">
        <f t="shared" si="55"/>
        <v>0</v>
      </c>
      <c r="Y119" s="16">
        <f t="shared" si="56"/>
        <v>0</v>
      </c>
      <c r="Z119" s="16">
        <f t="shared" si="57"/>
        <v>0</v>
      </c>
      <c r="AA119" s="16">
        <f t="shared" si="58"/>
        <v>0</v>
      </c>
      <c r="AB119">
        <f t="shared" si="59"/>
        <v>17.875</v>
      </c>
      <c r="AC119">
        <f t="shared" si="60"/>
        <v>44.15</v>
      </c>
      <c r="AD119">
        <f t="shared" si="61"/>
        <v>219.17000000000002</v>
      </c>
      <c r="AE119">
        <f t="shared" si="62"/>
        <v>219.17000000000002</v>
      </c>
      <c r="AF119">
        <f t="shared" si="63"/>
        <v>219.17000000000002</v>
      </c>
      <c r="AG119">
        <f t="shared" si="66"/>
        <v>742.05855376044747</v>
      </c>
      <c r="AH119">
        <f t="shared" si="67"/>
        <v>989.41140501392999</v>
      </c>
      <c r="AI119">
        <f t="shared" si="68"/>
        <v>1236.7642562674125</v>
      </c>
      <c r="AJ119">
        <f t="shared" si="69"/>
        <v>1829.7927171476367</v>
      </c>
      <c r="AK119">
        <f t="shared" si="70"/>
        <v>2439.7236228635156</v>
      </c>
      <c r="AL119">
        <f t="shared" si="71"/>
        <v>3049.6545285793945</v>
      </c>
      <c r="AM119">
        <f t="shared" si="72"/>
        <v>1610.6227171476366</v>
      </c>
      <c r="AN119">
        <f t="shared" si="73"/>
        <v>1610.6227171476366</v>
      </c>
      <c r="AO119">
        <f t="shared" si="74"/>
        <v>1610.6227171476366</v>
      </c>
      <c r="AP119">
        <f t="shared" si="75"/>
        <v>2220.5536228635156</v>
      </c>
      <c r="AQ119">
        <f t="shared" si="76"/>
        <v>2220.5536228635156</v>
      </c>
      <c r="AR119">
        <f t="shared" si="77"/>
        <v>2220.5536228635156</v>
      </c>
      <c r="AS119">
        <f t="shared" si="78"/>
        <v>2830.4845285793945</v>
      </c>
      <c r="AT119">
        <f t="shared" si="79"/>
        <v>2830.4845285793945</v>
      </c>
      <c r="AU119">
        <f t="shared" si="80"/>
        <v>2830.4845285793945</v>
      </c>
      <c r="BF119" t="str">
        <f t="shared" si="64"/>
        <v>IN  2021 7 N 2 8 160 N Cobra_V5 0 . . 82.4509504178275 5544.8264155989 1610.62271714764 1610.62271714764 1610.62271714764 2220.55362286352 2220.55362286352 2220.55362286352 2830.48452857939 2830.48452857939 2830.48452857939</v>
      </c>
    </row>
    <row r="120" spans="1:58" x14ac:dyDescent="0.35">
      <c r="A120" s="16" t="s">
        <v>26</v>
      </c>
      <c r="B120" s="16">
        <v>2021</v>
      </c>
      <c r="C120" s="16">
        <v>7</v>
      </c>
      <c r="D120" s="16" t="s">
        <v>16</v>
      </c>
      <c r="E120" s="16">
        <v>207</v>
      </c>
      <c r="F120" s="16">
        <v>2</v>
      </c>
      <c r="G120" s="16">
        <v>9</v>
      </c>
      <c r="H120" s="4">
        <v>100</v>
      </c>
      <c r="I120" s="16" t="s">
        <v>17</v>
      </c>
      <c r="J120" s="16" t="s">
        <v>27</v>
      </c>
      <c r="K120" s="16">
        <v>110</v>
      </c>
      <c r="L120" s="16">
        <f t="shared" si="49"/>
        <v>239.13043478260869</v>
      </c>
      <c r="M120" s="16">
        <f t="shared" si="50"/>
        <v>268.47826086956519</v>
      </c>
      <c r="N120" s="16" t="s">
        <v>14</v>
      </c>
      <c r="O120" s="16">
        <v>0</v>
      </c>
      <c r="P120" s="16" t="s">
        <v>14</v>
      </c>
      <c r="Q120" s="16" t="s">
        <v>14</v>
      </c>
      <c r="R120" s="16">
        <v>77.886809666033116</v>
      </c>
      <c r="S120" s="16">
        <v>5237.8879500407274</v>
      </c>
      <c r="T120" s="16">
        <f t="shared" si="51"/>
        <v>44.29</v>
      </c>
      <c r="U120" s="16">
        <f t="shared" si="52"/>
        <v>109.39</v>
      </c>
      <c r="V120" s="16">
        <f t="shared" si="53"/>
        <v>45.434782608695649</v>
      </c>
      <c r="W120" s="16">
        <f t="shared" si="54"/>
        <v>65.760869565217391</v>
      </c>
      <c r="X120" s="16">
        <f t="shared" si="55"/>
        <v>86.086956521739125</v>
      </c>
      <c r="Y120" s="16">
        <f t="shared" si="56"/>
        <v>23.089130434782604</v>
      </c>
      <c r="Z120" s="16">
        <f t="shared" si="57"/>
        <v>33.559782608695649</v>
      </c>
      <c r="AA120" s="16">
        <f t="shared" si="58"/>
        <v>44.030434782608694</v>
      </c>
      <c r="AB120">
        <f t="shared" si="59"/>
        <v>0</v>
      </c>
      <c r="AC120">
        <f t="shared" si="60"/>
        <v>0</v>
      </c>
      <c r="AD120">
        <f t="shared" si="61"/>
        <v>132.4791304347826</v>
      </c>
      <c r="AE120">
        <f t="shared" si="62"/>
        <v>142.94978260869564</v>
      </c>
      <c r="AF120">
        <f t="shared" si="63"/>
        <v>153.42043478260871</v>
      </c>
      <c r="AG120">
        <f t="shared" si="66"/>
        <v>700.98128699429799</v>
      </c>
      <c r="AH120">
        <f t="shared" si="67"/>
        <v>934.64171599239739</v>
      </c>
      <c r="AI120">
        <f t="shared" si="68"/>
        <v>1168.3021449904968</v>
      </c>
      <c r="AJ120">
        <f t="shared" si="69"/>
        <v>1728.5030235134402</v>
      </c>
      <c r="AK120">
        <f t="shared" si="70"/>
        <v>2304.6706980179201</v>
      </c>
      <c r="AL120">
        <f t="shared" si="71"/>
        <v>2880.8383725224003</v>
      </c>
      <c r="AM120">
        <f t="shared" si="72"/>
        <v>1596.0238930786577</v>
      </c>
      <c r="AN120">
        <f t="shared" si="73"/>
        <v>1585.5532409047446</v>
      </c>
      <c r="AO120">
        <f t="shared" si="74"/>
        <v>1575.0825887308315</v>
      </c>
      <c r="AP120">
        <f t="shared" si="75"/>
        <v>2172.1915675831374</v>
      </c>
      <c r="AQ120">
        <f t="shared" si="76"/>
        <v>2161.7209154092243</v>
      </c>
      <c r="AR120">
        <f t="shared" si="77"/>
        <v>2151.2502632353116</v>
      </c>
      <c r="AS120">
        <f t="shared" si="78"/>
        <v>2748.3592420876175</v>
      </c>
      <c r="AT120">
        <f t="shared" si="79"/>
        <v>2737.8885899137044</v>
      </c>
      <c r="AU120">
        <f t="shared" si="80"/>
        <v>2727.4179377397913</v>
      </c>
      <c r="BF120" t="str">
        <f t="shared" si="64"/>
        <v>IN  2021 7 N 2 9 100 Y Non-Treated 0 . . 77.8868096660331 5237.88795004073 1596.02389307866 1585.55324090474 1575.08258873083 2172.19156758314 2161.72091540922 2151.25026323531 2748.35924208762 2737.8885899137 2727.41793773979</v>
      </c>
    </row>
    <row r="121" spans="1:58" x14ac:dyDescent="0.35">
      <c r="A121" s="16" t="s">
        <v>26</v>
      </c>
      <c r="B121" s="16">
        <v>2021</v>
      </c>
      <c r="C121" s="16">
        <v>7</v>
      </c>
      <c r="D121" s="16" t="s">
        <v>16</v>
      </c>
      <c r="E121" s="16">
        <v>208</v>
      </c>
      <c r="F121" s="16">
        <v>2</v>
      </c>
      <c r="G121" s="16">
        <v>5</v>
      </c>
      <c r="H121" s="4">
        <v>160</v>
      </c>
      <c r="I121" s="16" t="s">
        <v>16</v>
      </c>
      <c r="J121" s="16" t="s">
        <v>27</v>
      </c>
      <c r="K121" s="16" t="s">
        <v>14</v>
      </c>
      <c r="L121" s="16" t="str">
        <f t="shared" si="49"/>
        <v>.</v>
      </c>
      <c r="M121" s="16" t="str">
        <f t="shared" si="50"/>
        <v>.</v>
      </c>
      <c r="N121" s="16" t="s">
        <v>14</v>
      </c>
      <c r="O121" s="16">
        <v>0</v>
      </c>
      <c r="P121" s="16" t="s">
        <v>14</v>
      </c>
      <c r="Q121" s="16" t="s">
        <v>14</v>
      </c>
      <c r="R121" s="16">
        <v>86.151194292508919</v>
      </c>
      <c r="S121" s="16">
        <v>5793.6678161712243</v>
      </c>
      <c r="T121" s="16">
        <f t="shared" si="51"/>
        <v>70.86</v>
      </c>
      <c r="U121" s="16">
        <f t="shared" si="52"/>
        <v>175.02</v>
      </c>
      <c r="V121" s="16">
        <f t="shared" si="53"/>
        <v>0</v>
      </c>
      <c r="W121" s="16">
        <f t="shared" si="54"/>
        <v>0</v>
      </c>
      <c r="X121" s="16">
        <f t="shared" si="55"/>
        <v>0</v>
      </c>
      <c r="Y121" s="16">
        <f t="shared" si="56"/>
        <v>0</v>
      </c>
      <c r="Z121" s="16">
        <f t="shared" si="57"/>
        <v>0</v>
      </c>
      <c r="AA121" s="16">
        <f t="shared" si="58"/>
        <v>0</v>
      </c>
      <c r="AB121">
        <f t="shared" si="59"/>
        <v>0</v>
      </c>
      <c r="AC121">
        <f t="shared" si="60"/>
        <v>0</v>
      </c>
      <c r="AD121">
        <f t="shared" si="61"/>
        <v>175.02</v>
      </c>
      <c r="AE121">
        <f t="shared" si="62"/>
        <v>175.02</v>
      </c>
      <c r="AF121">
        <f t="shared" si="63"/>
        <v>175.02</v>
      </c>
      <c r="AG121">
        <f t="shared" si="66"/>
        <v>775.36074863258023</v>
      </c>
      <c r="AH121">
        <f t="shared" si="67"/>
        <v>1033.814331510107</v>
      </c>
      <c r="AI121">
        <f t="shared" si="68"/>
        <v>1292.2679143876337</v>
      </c>
      <c r="AJ121">
        <f t="shared" si="69"/>
        <v>1911.9103793365041</v>
      </c>
      <c r="AK121">
        <f t="shared" si="70"/>
        <v>2549.2138391153389</v>
      </c>
      <c r="AL121">
        <f t="shared" si="71"/>
        <v>3186.5172988941736</v>
      </c>
      <c r="AM121">
        <f t="shared" si="72"/>
        <v>1736.8903793365041</v>
      </c>
      <c r="AN121">
        <f t="shared" si="73"/>
        <v>1736.8903793365041</v>
      </c>
      <c r="AO121">
        <f t="shared" si="74"/>
        <v>1736.8903793365041</v>
      </c>
      <c r="AP121">
        <f t="shared" si="75"/>
        <v>2374.193839115339</v>
      </c>
      <c r="AQ121">
        <f t="shared" si="76"/>
        <v>2374.193839115339</v>
      </c>
      <c r="AR121">
        <f t="shared" si="77"/>
        <v>2374.193839115339</v>
      </c>
      <c r="AS121">
        <f t="shared" si="78"/>
        <v>3011.4972988941736</v>
      </c>
      <c r="AT121">
        <f t="shared" si="79"/>
        <v>3011.4972988941736</v>
      </c>
      <c r="AU121">
        <f t="shared" si="80"/>
        <v>3011.4972988941736</v>
      </c>
      <c r="BF121" t="str">
        <f t="shared" si="64"/>
        <v>IN  2021 7 N 2 5 160 N Non-Treated 0 . . 86.1511942925089 5793.66781617122 1736.8903793365 1736.8903793365 1736.8903793365 2374.19383911534 2374.19383911534 2374.19383911534 3011.49729889417 3011.49729889417 3011.49729889417</v>
      </c>
    </row>
    <row r="122" spans="1:58" x14ac:dyDescent="0.35">
      <c r="A122" s="16" t="s">
        <v>26</v>
      </c>
      <c r="B122" s="16">
        <v>2021</v>
      </c>
      <c r="C122" s="16">
        <v>7</v>
      </c>
      <c r="D122" s="16" t="s">
        <v>16</v>
      </c>
      <c r="E122" s="16">
        <v>209</v>
      </c>
      <c r="F122" s="16">
        <v>2</v>
      </c>
      <c r="G122" s="16">
        <v>11</v>
      </c>
      <c r="H122" s="4">
        <v>100</v>
      </c>
      <c r="I122" s="16" t="s">
        <v>17</v>
      </c>
      <c r="J122" s="16" t="s">
        <v>30</v>
      </c>
      <c r="K122" s="16">
        <v>110</v>
      </c>
      <c r="L122" s="16">
        <f t="shared" si="49"/>
        <v>239.13043478260869</v>
      </c>
      <c r="M122" s="16">
        <f t="shared" si="50"/>
        <v>268.47826086956519</v>
      </c>
      <c r="N122" s="16" t="s">
        <v>17</v>
      </c>
      <c r="O122" s="16">
        <v>0</v>
      </c>
      <c r="P122" s="16" t="s">
        <v>14</v>
      </c>
      <c r="Q122" s="16" t="s">
        <v>14</v>
      </c>
      <c r="R122" s="16">
        <v>80.235865314401792</v>
      </c>
      <c r="S122" s="16">
        <v>5395.8619423935206</v>
      </c>
      <c r="T122" s="16">
        <f t="shared" si="51"/>
        <v>44.29</v>
      </c>
      <c r="U122" s="16">
        <f t="shared" si="52"/>
        <v>109.39</v>
      </c>
      <c r="V122" s="16">
        <f t="shared" si="53"/>
        <v>45.434782608695649</v>
      </c>
      <c r="W122" s="16">
        <f t="shared" si="54"/>
        <v>65.760869565217391</v>
      </c>
      <c r="X122" s="16">
        <f t="shared" si="55"/>
        <v>86.086956521739125</v>
      </c>
      <c r="Y122" s="16">
        <f t="shared" si="56"/>
        <v>23.089130434782604</v>
      </c>
      <c r="Z122" s="16">
        <f t="shared" si="57"/>
        <v>33.559782608695649</v>
      </c>
      <c r="AA122" s="16">
        <f t="shared" si="58"/>
        <v>44.030434782608694</v>
      </c>
      <c r="AB122">
        <f t="shared" si="59"/>
        <v>50.845999999999997</v>
      </c>
      <c r="AC122">
        <f t="shared" si="60"/>
        <v>125.59</v>
      </c>
      <c r="AD122">
        <f t="shared" si="61"/>
        <v>258.06913043478261</v>
      </c>
      <c r="AE122">
        <f t="shared" si="62"/>
        <v>268.53978260869565</v>
      </c>
      <c r="AF122">
        <f t="shared" si="63"/>
        <v>279.01043478260874</v>
      </c>
      <c r="AG122">
        <f t="shared" si="66"/>
        <v>722.12278782961607</v>
      </c>
      <c r="AH122">
        <f t="shared" si="67"/>
        <v>962.83038377282151</v>
      </c>
      <c r="AI122">
        <f t="shared" si="68"/>
        <v>1203.5379797160269</v>
      </c>
      <c r="AJ122">
        <f t="shared" si="69"/>
        <v>1780.6344409898618</v>
      </c>
      <c r="AK122">
        <f t="shared" si="70"/>
        <v>2374.1792546531492</v>
      </c>
      <c r="AL122">
        <f t="shared" si="71"/>
        <v>2967.7240683164364</v>
      </c>
      <c r="AM122">
        <f t="shared" si="72"/>
        <v>1522.5653105550791</v>
      </c>
      <c r="AN122">
        <f t="shared" si="73"/>
        <v>1512.094658381166</v>
      </c>
      <c r="AO122">
        <f t="shared" si="74"/>
        <v>1501.6240062072529</v>
      </c>
      <c r="AP122">
        <f t="shared" si="75"/>
        <v>2116.1101242183668</v>
      </c>
      <c r="AQ122">
        <f t="shared" si="76"/>
        <v>2105.6394720444537</v>
      </c>
      <c r="AR122">
        <f t="shared" si="77"/>
        <v>2095.1688198705406</v>
      </c>
      <c r="AS122">
        <f t="shared" si="78"/>
        <v>2709.654937881654</v>
      </c>
      <c r="AT122">
        <f t="shared" si="79"/>
        <v>2699.1842857077409</v>
      </c>
      <c r="AU122">
        <f t="shared" si="80"/>
        <v>2688.7136335338278</v>
      </c>
      <c r="BF122" t="str">
        <f t="shared" si="64"/>
        <v>IN  2021 7 N 2 11 100 Y Endura_Sporecaster 0 . . 80.2358653144018 5395.86194239352 1522.56531055508 1512.09465838117 1501.62400620725 2116.11012421837 2105.63947204445 2095.16881987054 2709.65493788165 2699.18428570774 2688.71363353383</v>
      </c>
    </row>
    <row r="123" spans="1:58" x14ac:dyDescent="0.35">
      <c r="A123" s="16" t="s">
        <v>26</v>
      </c>
      <c r="B123" s="16">
        <v>2021</v>
      </c>
      <c r="C123" s="16">
        <v>7</v>
      </c>
      <c r="D123" s="16" t="s">
        <v>16</v>
      </c>
      <c r="E123" s="16">
        <v>210</v>
      </c>
      <c r="F123" s="16">
        <v>2</v>
      </c>
      <c r="G123" s="16">
        <v>13</v>
      </c>
      <c r="H123" s="4">
        <v>160</v>
      </c>
      <c r="I123" s="16" t="s">
        <v>17</v>
      </c>
      <c r="J123" s="16" t="s">
        <v>27</v>
      </c>
      <c r="K123" s="16">
        <v>110</v>
      </c>
      <c r="L123" s="16">
        <f t="shared" si="49"/>
        <v>239.13043478260869</v>
      </c>
      <c r="M123" s="16">
        <f t="shared" si="50"/>
        <v>268.47826086956519</v>
      </c>
      <c r="N123" s="16" t="s">
        <v>14</v>
      </c>
      <c r="O123" s="16">
        <v>1</v>
      </c>
      <c r="P123" s="16" t="s">
        <v>14</v>
      </c>
      <c r="Q123" s="16" t="s">
        <v>14</v>
      </c>
      <c r="R123" s="16">
        <v>84.100882987869014</v>
      </c>
      <c r="S123" s="16">
        <v>5655.7843809341912</v>
      </c>
      <c r="T123" s="16">
        <f t="shared" si="51"/>
        <v>70.86</v>
      </c>
      <c r="U123" s="16">
        <f t="shared" si="52"/>
        <v>175.02</v>
      </c>
      <c r="V123" s="16">
        <f t="shared" si="53"/>
        <v>45.434782608695649</v>
      </c>
      <c r="W123" s="16">
        <f t="shared" si="54"/>
        <v>65.760869565217391</v>
      </c>
      <c r="X123" s="16">
        <f t="shared" si="55"/>
        <v>86.086956521739125</v>
      </c>
      <c r="Y123" s="16">
        <f t="shared" si="56"/>
        <v>23.089130434782604</v>
      </c>
      <c r="Z123" s="16">
        <f t="shared" si="57"/>
        <v>33.559782608695649</v>
      </c>
      <c r="AA123" s="16">
        <f t="shared" si="58"/>
        <v>44.030434782608694</v>
      </c>
      <c r="AB123">
        <f t="shared" si="59"/>
        <v>0</v>
      </c>
      <c r="AC123">
        <f t="shared" si="60"/>
        <v>0</v>
      </c>
      <c r="AD123">
        <f t="shared" si="61"/>
        <v>198.10913043478263</v>
      </c>
      <c r="AE123">
        <f t="shared" si="62"/>
        <v>208.57978260869567</v>
      </c>
      <c r="AF123">
        <f t="shared" si="63"/>
        <v>219.0504347826087</v>
      </c>
      <c r="AG123">
        <f t="shared" si="66"/>
        <v>756.90794689082111</v>
      </c>
      <c r="AH123">
        <f t="shared" si="67"/>
        <v>1009.2105958544282</v>
      </c>
      <c r="AI123">
        <f t="shared" si="68"/>
        <v>1261.5132448180352</v>
      </c>
      <c r="AJ123">
        <f t="shared" si="69"/>
        <v>1866.4088457082833</v>
      </c>
      <c r="AK123">
        <f t="shared" si="70"/>
        <v>2488.5451276110443</v>
      </c>
      <c r="AL123">
        <f t="shared" si="71"/>
        <v>3110.6814095138052</v>
      </c>
      <c r="AM123">
        <f t="shared" si="72"/>
        <v>1668.2997152735006</v>
      </c>
      <c r="AN123">
        <f t="shared" si="73"/>
        <v>1657.8290630995875</v>
      </c>
      <c r="AO123">
        <f t="shared" si="74"/>
        <v>1647.3584109256744</v>
      </c>
      <c r="AP123">
        <f t="shared" si="75"/>
        <v>2290.4359971762615</v>
      </c>
      <c r="AQ123">
        <f t="shared" si="76"/>
        <v>2279.9653450023488</v>
      </c>
      <c r="AR123">
        <f t="shared" si="77"/>
        <v>2269.4946928284357</v>
      </c>
      <c r="AS123">
        <f t="shared" si="78"/>
        <v>2912.5722790790223</v>
      </c>
      <c r="AT123">
        <f t="shared" si="79"/>
        <v>2902.1016269051097</v>
      </c>
      <c r="AU123">
        <f t="shared" si="80"/>
        <v>2891.6309747311966</v>
      </c>
      <c r="BF123" t="str">
        <f t="shared" si="64"/>
        <v>IN  2021 7 N 2 13 160 Y Non-Treated 1 . . 84.100882987869 5655.78438093419 1668.2997152735 1657.82906309959 1647.35841092567 2290.43599717626 2279.96534500235 2269.49469282844 2912.57227907902 2902.10162690511 2891.6309747312</v>
      </c>
    </row>
    <row r="124" spans="1:58" x14ac:dyDescent="0.35">
      <c r="A124" s="16" t="s">
        <v>26</v>
      </c>
      <c r="B124" s="16">
        <v>2021</v>
      </c>
      <c r="C124" s="16">
        <v>7</v>
      </c>
      <c r="D124" s="16" t="s">
        <v>16</v>
      </c>
      <c r="E124" s="16">
        <v>211</v>
      </c>
      <c r="F124" s="16">
        <v>2</v>
      </c>
      <c r="G124" s="16">
        <v>4</v>
      </c>
      <c r="H124" s="4">
        <v>100</v>
      </c>
      <c r="I124" s="16" t="s">
        <v>16</v>
      </c>
      <c r="J124" s="16" t="s">
        <v>28</v>
      </c>
      <c r="K124" s="16" t="s">
        <v>14</v>
      </c>
      <c r="L124" s="16" t="str">
        <f t="shared" si="49"/>
        <v>.</v>
      </c>
      <c r="M124" s="16" t="str">
        <f t="shared" si="50"/>
        <v>.</v>
      </c>
      <c r="N124" s="16" t="s">
        <v>14</v>
      </c>
      <c r="O124" s="16">
        <v>0</v>
      </c>
      <c r="P124" s="16" t="s">
        <v>14</v>
      </c>
      <c r="Q124" s="16" t="s">
        <v>14</v>
      </c>
      <c r="R124" s="16">
        <v>71.911367546744415</v>
      </c>
      <c r="S124" s="16">
        <v>4836.0394675185617</v>
      </c>
      <c r="T124" s="16">
        <f t="shared" si="51"/>
        <v>44.29</v>
      </c>
      <c r="U124" s="16">
        <f t="shared" si="52"/>
        <v>109.39</v>
      </c>
      <c r="V124" s="16">
        <f t="shared" si="53"/>
        <v>0</v>
      </c>
      <c r="W124" s="16">
        <f t="shared" si="54"/>
        <v>0</v>
      </c>
      <c r="X124" s="16">
        <f t="shared" si="55"/>
        <v>0</v>
      </c>
      <c r="Y124" s="16">
        <f t="shared" si="56"/>
        <v>0</v>
      </c>
      <c r="Z124" s="16">
        <f t="shared" si="57"/>
        <v>0</v>
      </c>
      <c r="AA124" s="16">
        <f t="shared" si="58"/>
        <v>0</v>
      </c>
      <c r="AB124">
        <f t="shared" si="59"/>
        <v>17.875</v>
      </c>
      <c r="AC124">
        <f t="shared" si="60"/>
        <v>44.15</v>
      </c>
      <c r="AD124">
        <f t="shared" si="61"/>
        <v>153.54</v>
      </c>
      <c r="AE124">
        <f t="shared" si="62"/>
        <v>153.54</v>
      </c>
      <c r="AF124">
        <f t="shared" si="63"/>
        <v>153.54</v>
      </c>
      <c r="AG124">
        <f t="shared" si="66"/>
        <v>647.2023079206997</v>
      </c>
      <c r="AH124">
        <f t="shared" si="67"/>
        <v>862.93641056093293</v>
      </c>
      <c r="AI124">
        <f t="shared" si="68"/>
        <v>1078.6705132011662</v>
      </c>
      <c r="AJ124">
        <f t="shared" si="69"/>
        <v>1595.8930242811255</v>
      </c>
      <c r="AK124">
        <f t="shared" si="70"/>
        <v>2127.857365708167</v>
      </c>
      <c r="AL124">
        <f t="shared" si="71"/>
        <v>2659.8217071352092</v>
      </c>
      <c r="AM124">
        <f t="shared" si="72"/>
        <v>1442.3530242811255</v>
      </c>
      <c r="AN124">
        <f t="shared" si="73"/>
        <v>1442.3530242811255</v>
      </c>
      <c r="AO124">
        <f t="shared" si="74"/>
        <v>1442.3530242811255</v>
      </c>
      <c r="AP124">
        <f t="shared" si="75"/>
        <v>1974.317365708167</v>
      </c>
      <c r="AQ124">
        <f t="shared" si="76"/>
        <v>1974.317365708167</v>
      </c>
      <c r="AR124">
        <f t="shared" si="77"/>
        <v>1974.317365708167</v>
      </c>
      <c r="AS124">
        <f t="shared" si="78"/>
        <v>2506.2817071352092</v>
      </c>
      <c r="AT124">
        <f t="shared" si="79"/>
        <v>2506.2817071352092</v>
      </c>
      <c r="AU124">
        <f t="shared" si="80"/>
        <v>2506.2817071352092</v>
      </c>
      <c r="BF124" t="str">
        <f t="shared" si="64"/>
        <v>IN  2021 7 N 2 4 100 N Cobra_V5 0 . . 71.9113675467444 4836.03946751856 1442.35302428113 1442.35302428113 1442.35302428113 1974.31736570817 1974.31736570817 1974.31736570817 2506.28170713521 2506.28170713521 2506.28170713521</v>
      </c>
    </row>
    <row r="125" spans="1:58" x14ac:dyDescent="0.35">
      <c r="A125" s="16" t="s">
        <v>26</v>
      </c>
      <c r="B125" s="16">
        <v>2021</v>
      </c>
      <c r="C125" s="16">
        <v>7</v>
      </c>
      <c r="D125" s="16" t="s">
        <v>16</v>
      </c>
      <c r="E125" s="16">
        <v>212</v>
      </c>
      <c r="F125" s="16">
        <v>2</v>
      </c>
      <c r="G125" s="16">
        <v>7</v>
      </c>
      <c r="H125" s="4">
        <v>160</v>
      </c>
      <c r="I125" s="16" t="s">
        <v>16</v>
      </c>
      <c r="J125" s="16" t="s">
        <v>30</v>
      </c>
      <c r="K125" s="16" t="s">
        <v>14</v>
      </c>
      <c r="L125" s="16" t="str">
        <f t="shared" si="49"/>
        <v>.</v>
      </c>
      <c r="M125" s="16" t="str">
        <f t="shared" si="50"/>
        <v>.</v>
      </c>
      <c r="N125" s="16" t="s">
        <v>17</v>
      </c>
      <c r="O125" s="16">
        <v>0</v>
      </c>
      <c r="P125" s="16" t="s">
        <v>14</v>
      </c>
      <c r="Q125" s="16" t="s">
        <v>14</v>
      </c>
      <c r="R125" s="16">
        <v>90.444983325052362</v>
      </c>
      <c r="S125" s="16">
        <v>6082.4251286097715</v>
      </c>
      <c r="T125" s="16">
        <f t="shared" si="51"/>
        <v>70.86</v>
      </c>
      <c r="U125" s="16">
        <f t="shared" si="52"/>
        <v>175.02</v>
      </c>
      <c r="V125" s="16">
        <f t="shared" si="53"/>
        <v>0</v>
      </c>
      <c r="W125" s="16">
        <f t="shared" si="54"/>
        <v>0</v>
      </c>
      <c r="X125" s="16">
        <f t="shared" si="55"/>
        <v>0</v>
      </c>
      <c r="Y125" s="16">
        <f t="shared" si="56"/>
        <v>0</v>
      </c>
      <c r="Z125" s="16">
        <f t="shared" si="57"/>
        <v>0</v>
      </c>
      <c r="AA125" s="16">
        <f t="shared" si="58"/>
        <v>0</v>
      </c>
      <c r="AB125">
        <f t="shared" si="59"/>
        <v>50.845999999999997</v>
      </c>
      <c r="AC125">
        <f t="shared" si="60"/>
        <v>125.59</v>
      </c>
      <c r="AD125">
        <f t="shared" si="61"/>
        <v>300.61</v>
      </c>
      <c r="AE125">
        <f t="shared" si="62"/>
        <v>300.61</v>
      </c>
      <c r="AF125">
        <f t="shared" si="63"/>
        <v>300.61</v>
      </c>
      <c r="AG125">
        <f t="shared" si="66"/>
        <v>814.00484992547126</v>
      </c>
      <c r="AH125">
        <f t="shared" si="67"/>
        <v>1085.3397999006283</v>
      </c>
      <c r="AI125">
        <f t="shared" si="68"/>
        <v>1356.6747498757854</v>
      </c>
      <c r="AJ125">
        <f t="shared" si="69"/>
        <v>2007.2002924412247</v>
      </c>
      <c r="AK125">
        <f t="shared" si="70"/>
        <v>2676.2670565882995</v>
      </c>
      <c r="AL125">
        <f t="shared" si="71"/>
        <v>3345.3338207353745</v>
      </c>
      <c r="AM125">
        <f t="shared" si="72"/>
        <v>1706.5902924412248</v>
      </c>
      <c r="AN125">
        <f t="shared" si="73"/>
        <v>1706.5902924412248</v>
      </c>
      <c r="AO125">
        <f t="shared" si="74"/>
        <v>1706.5902924412248</v>
      </c>
      <c r="AP125">
        <f t="shared" si="75"/>
        <v>2375.6570565882994</v>
      </c>
      <c r="AQ125">
        <f t="shared" si="76"/>
        <v>2375.6570565882994</v>
      </c>
      <c r="AR125">
        <f t="shared" si="77"/>
        <v>2375.6570565882994</v>
      </c>
      <c r="AS125">
        <f t="shared" si="78"/>
        <v>3044.7238207353744</v>
      </c>
      <c r="AT125">
        <f t="shared" si="79"/>
        <v>3044.7238207353744</v>
      </c>
      <c r="AU125">
        <f t="shared" si="80"/>
        <v>3044.7238207353744</v>
      </c>
      <c r="BF125" t="str">
        <f t="shared" si="64"/>
        <v>IN  2021 7 N 2 7 160 N Endura_Sporecaster 0 . . 90.4449833250524 6082.42512860977 1706.59029244122 1706.59029244122 1706.59029244122 2375.6570565883 2375.6570565883 2375.6570565883 3044.72382073537 3044.72382073537 3044.72382073537</v>
      </c>
    </row>
    <row r="126" spans="1:58" x14ac:dyDescent="0.35">
      <c r="A126" s="16" t="s">
        <v>26</v>
      </c>
      <c r="B126" s="16">
        <v>2021</v>
      </c>
      <c r="C126" s="16">
        <v>7</v>
      </c>
      <c r="D126" s="16" t="s">
        <v>16</v>
      </c>
      <c r="E126" s="16">
        <v>213</v>
      </c>
      <c r="F126" s="16">
        <v>2</v>
      </c>
      <c r="G126" s="16">
        <v>3</v>
      </c>
      <c r="H126" s="4">
        <v>100</v>
      </c>
      <c r="I126" s="16" t="s">
        <v>16</v>
      </c>
      <c r="J126" s="16" t="s">
        <v>30</v>
      </c>
      <c r="K126" s="16" t="s">
        <v>14</v>
      </c>
      <c r="L126" s="16" t="str">
        <f t="shared" si="49"/>
        <v>.</v>
      </c>
      <c r="M126" s="16" t="str">
        <f t="shared" si="50"/>
        <v>.</v>
      </c>
      <c r="N126" s="16" t="s">
        <v>17</v>
      </c>
      <c r="O126" s="16">
        <v>0</v>
      </c>
      <c r="P126" s="16" t="s">
        <v>14</v>
      </c>
      <c r="Q126" s="16" t="s">
        <v>14</v>
      </c>
      <c r="R126" s="16">
        <v>74.278572245584513</v>
      </c>
      <c r="S126" s="16">
        <v>4995.2339835155581</v>
      </c>
      <c r="T126" s="16">
        <f t="shared" si="51"/>
        <v>44.29</v>
      </c>
      <c r="U126" s="16">
        <f t="shared" si="52"/>
        <v>109.39</v>
      </c>
      <c r="V126" s="16">
        <f t="shared" si="53"/>
        <v>0</v>
      </c>
      <c r="W126" s="16">
        <f t="shared" si="54"/>
        <v>0</v>
      </c>
      <c r="X126" s="16">
        <f t="shared" si="55"/>
        <v>0</v>
      </c>
      <c r="Y126" s="16">
        <f t="shared" si="56"/>
        <v>0</v>
      </c>
      <c r="Z126" s="16">
        <f t="shared" si="57"/>
        <v>0</v>
      </c>
      <c r="AA126" s="16">
        <f t="shared" si="58"/>
        <v>0</v>
      </c>
      <c r="AB126">
        <f t="shared" si="59"/>
        <v>50.845999999999997</v>
      </c>
      <c r="AC126">
        <f t="shared" si="60"/>
        <v>125.59</v>
      </c>
      <c r="AD126">
        <f t="shared" si="61"/>
        <v>234.98000000000002</v>
      </c>
      <c r="AE126">
        <f t="shared" si="62"/>
        <v>234.98000000000002</v>
      </c>
      <c r="AF126">
        <f t="shared" si="63"/>
        <v>234.98000000000002</v>
      </c>
      <c r="AG126">
        <f t="shared" si="66"/>
        <v>668.50715021026065</v>
      </c>
      <c r="AH126">
        <f t="shared" si="67"/>
        <v>891.34286694701416</v>
      </c>
      <c r="AI126">
        <f t="shared" si="68"/>
        <v>1114.1785836837678</v>
      </c>
      <c r="AJ126">
        <f t="shared" si="69"/>
        <v>1648.4272145601342</v>
      </c>
      <c r="AK126">
        <f t="shared" si="70"/>
        <v>2197.9029527468456</v>
      </c>
      <c r="AL126">
        <f t="shared" si="71"/>
        <v>2747.3786909335572</v>
      </c>
      <c r="AM126">
        <f t="shared" si="72"/>
        <v>1413.4472145601342</v>
      </c>
      <c r="AN126">
        <f t="shared" si="73"/>
        <v>1413.4472145601342</v>
      </c>
      <c r="AO126">
        <f t="shared" si="74"/>
        <v>1413.4472145601342</v>
      </c>
      <c r="AP126">
        <f t="shared" si="75"/>
        <v>1962.9229527468456</v>
      </c>
      <c r="AQ126">
        <f t="shared" si="76"/>
        <v>1962.9229527468456</v>
      </c>
      <c r="AR126">
        <f t="shared" si="77"/>
        <v>1962.9229527468456</v>
      </c>
      <c r="AS126">
        <f t="shared" si="78"/>
        <v>2512.3986909335572</v>
      </c>
      <c r="AT126">
        <f t="shared" si="79"/>
        <v>2512.3986909335572</v>
      </c>
      <c r="AU126">
        <f t="shared" si="80"/>
        <v>2512.3986909335572</v>
      </c>
      <c r="BF126" t="str">
        <f t="shared" si="64"/>
        <v>IN  2021 7 N 2 3 100 N Endura_Sporecaster 0 . . 74.2785722455845 4995.23398351556 1413.44721456013 1413.44721456013 1413.44721456013 1962.92295274685 1962.92295274685 1962.92295274685 2512.39869093356 2512.39869093356 2512.39869093356</v>
      </c>
    </row>
    <row r="127" spans="1:58" x14ac:dyDescent="0.35">
      <c r="A127" s="16" t="s">
        <v>26</v>
      </c>
      <c r="B127" s="16">
        <v>2021</v>
      </c>
      <c r="C127" s="16">
        <v>7</v>
      </c>
      <c r="D127" s="16" t="s">
        <v>16</v>
      </c>
      <c r="E127" s="16">
        <v>214</v>
      </c>
      <c r="F127" s="16">
        <v>2</v>
      </c>
      <c r="G127" s="16">
        <v>6</v>
      </c>
      <c r="H127" s="4">
        <v>160</v>
      </c>
      <c r="I127" s="16" t="s">
        <v>16</v>
      </c>
      <c r="J127" s="16" t="s">
        <v>29</v>
      </c>
      <c r="K127" s="16" t="s">
        <v>14</v>
      </c>
      <c r="L127" s="16" t="str">
        <f t="shared" si="49"/>
        <v>.</v>
      </c>
      <c r="M127" s="16" t="str">
        <f t="shared" si="50"/>
        <v>.</v>
      </c>
      <c r="N127" s="16" t="s">
        <v>14</v>
      </c>
      <c r="O127" s="16">
        <v>0</v>
      </c>
      <c r="P127" s="16" t="s">
        <v>14</v>
      </c>
      <c r="Q127" s="16" t="s">
        <v>14</v>
      </c>
      <c r="R127" s="16">
        <v>81.653317592051437</v>
      </c>
      <c r="S127" s="16">
        <v>5491.1856080654588</v>
      </c>
      <c r="T127" s="16">
        <f t="shared" si="51"/>
        <v>70.86</v>
      </c>
      <c r="U127" s="16">
        <f t="shared" si="52"/>
        <v>175.02</v>
      </c>
      <c r="V127" s="16">
        <f t="shared" si="53"/>
        <v>0</v>
      </c>
      <c r="W127" s="16">
        <f t="shared" si="54"/>
        <v>0</v>
      </c>
      <c r="X127" s="16">
        <f t="shared" si="55"/>
        <v>0</v>
      </c>
      <c r="Y127" s="16">
        <f t="shared" si="56"/>
        <v>0</v>
      </c>
      <c r="Z127" s="16">
        <f t="shared" si="57"/>
        <v>0</v>
      </c>
      <c r="AA127" s="16">
        <f t="shared" si="58"/>
        <v>0</v>
      </c>
      <c r="AB127">
        <f t="shared" si="59"/>
        <v>50.845999999999997</v>
      </c>
      <c r="AC127">
        <f t="shared" si="60"/>
        <v>125.59</v>
      </c>
      <c r="AD127">
        <f t="shared" si="61"/>
        <v>300.61</v>
      </c>
      <c r="AE127">
        <f t="shared" si="62"/>
        <v>300.61</v>
      </c>
      <c r="AF127">
        <f t="shared" si="63"/>
        <v>300.61</v>
      </c>
      <c r="AG127">
        <f t="shared" si="66"/>
        <v>734.87985832846289</v>
      </c>
      <c r="AH127">
        <f t="shared" si="67"/>
        <v>979.83981110461718</v>
      </c>
      <c r="AI127">
        <f t="shared" si="68"/>
        <v>1224.7997638807715</v>
      </c>
      <c r="AJ127">
        <f t="shared" si="69"/>
        <v>1812.0912506616014</v>
      </c>
      <c r="AK127">
        <f t="shared" si="70"/>
        <v>2416.1216675488017</v>
      </c>
      <c r="AL127">
        <f t="shared" si="71"/>
        <v>3020.1520844360025</v>
      </c>
      <c r="AM127">
        <f t="shared" si="72"/>
        <v>1511.4812506616013</v>
      </c>
      <c r="AN127">
        <f t="shared" si="73"/>
        <v>1511.4812506616013</v>
      </c>
      <c r="AO127">
        <f t="shared" si="74"/>
        <v>1511.4812506616013</v>
      </c>
      <c r="AP127">
        <f t="shared" si="75"/>
        <v>2115.5116675488016</v>
      </c>
      <c r="AQ127">
        <f t="shared" si="76"/>
        <v>2115.5116675488016</v>
      </c>
      <c r="AR127">
        <f t="shared" si="77"/>
        <v>2115.5116675488016</v>
      </c>
      <c r="AS127">
        <f t="shared" si="78"/>
        <v>2719.5420844360024</v>
      </c>
      <c r="AT127">
        <f t="shared" si="79"/>
        <v>2719.5420844360024</v>
      </c>
      <c r="AU127">
        <f t="shared" si="80"/>
        <v>2719.5420844360024</v>
      </c>
      <c r="BF127" t="str">
        <f t="shared" si="64"/>
        <v>IN  2021 7 N 2 6 160 N Endura_R3 0 . . 81.6533175920514 5491.18560806546 1511.4812506616 1511.4812506616 1511.4812506616 2115.5116675488 2115.5116675488 2115.5116675488 2719.542084436 2719.542084436 2719.542084436</v>
      </c>
    </row>
    <row r="128" spans="1:58" x14ac:dyDescent="0.35">
      <c r="A128" s="16" t="s">
        <v>26</v>
      </c>
      <c r="B128" s="16">
        <v>2021</v>
      </c>
      <c r="C128" s="16">
        <v>7</v>
      </c>
      <c r="D128" s="16" t="s">
        <v>16</v>
      </c>
      <c r="E128" s="16">
        <v>215</v>
      </c>
      <c r="F128" s="16">
        <v>2</v>
      </c>
      <c r="G128" s="16">
        <v>2</v>
      </c>
      <c r="H128" s="4">
        <v>100</v>
      </c>
      <c r="I128" s="16" t="s">
        <v>16</v>
      </c>
      <c r="J128" s="16" t="s">
        <v>29</v>
      </c>
      <c r="K128" s="16" t="s">
        <v>14</v>
      </c>
      <c r="L128" s="16" t="str">
        <f t="shared" si="49"/>
        <v>.</v>
      </c>
      <c r="M128" s="16" t="str">
        <f t="shared" si="50"/>
        <v>.</v>
      </c>
      <c r="N128" s="16" t="s">
        <v>14</v>
      </c>
      <c r="O128" s="16">
        <v>0</v>
      </c>
      <c r="P128" s="16" t="s">
        <v>14</v>
      </c>
      <c r="Q128" s="16" t="s">
        <v>14</v>
      </c>
      <c r="R128" s="16">
        <v>81.667000855245291</v>
      </c>
      <c r="S128" s="16">
        <v>5492.1058075152459</v>
      </c>
      <c r="T128" s="16">
        <f t="shared" si="51"/>
        <v>44.29</v>
      </c>
      <c r="U128" s="16">
        <f t="shared" si="52"/>
        <v>109.39</v>
      </c>
      <c r="V128" s="16">
        <f t="shared" si="53"/>
        <v>0</v>
      </c>
      <c r="W128" s="16">
        <f t="shared" si="54"/>
        <v>0</v>
      </c>
      <c r="X128" s="16">
        <f t="shared" si="55"/>
        <v>0</v>
      </c>
      <c r="Y128" s="16">
        <f t="shared" si="56"/>
        <v>0</v>
      </c>
      <c r="Z128" s="16">
        <f t="shared" si="57"/>
        <v>0</v>
      </c>
      <c r="AA128" s="16">
        <f t="shared" si="58"/>
        <v>0</v>
      </c>
      <c r="AB128">
        <f t="shared" si="59"/>
        <v>50.845999999999997</v>
      </c>
      <c r="AC128">
        <f t="shared" si="60"/>
        <v>125.59</v>
      </c>
      <c r="AD128">
        <f t="shared" si="61"/>
        <v>234.98000000000002</v>
      </c>
      <c r="AE128">
        <f t="shared" si="62"/>
        <v>234.98000000000002</v>
      </c>
      <c r="AF128">
        <f t="shared" si="63"/>
        <v>234.98000000000002</v>
      </c>
      <c r="AG128">
        <f t="shared" si="66"/>
        <v>735.00300769720764</v>
      </c>
      <c r="AH128">
        <f t="shared" si="67"/>
        <v>980.00401026294344</v>
      </c>
      <c r="AI128">
        <f t="shared" si="68"/>
        <v>1225.0050128286794</v>
      </c>
      <c r="AJ128">
        <f t="shared" si="69"/>
        <v>1812.3949164800313</v>
      </c>
      <c r="AK128">
        <f t="shared" si="70"/>
        <v>2416.5265553067084</v>
      </c>
      <c r="AL128">
        <f t="shared" si="71"/>
        <v>3020.6581941333857</v>
      </c>
      <c r="AM128">
        <f t="shared" si="72"/>
        <v>1577.4149164800313</v>
      </c>
      <c r="AN128">
        <f t="shared" si="73"/>
        <v>1577.4149164800313</v>
      </c>
      <c r="AO128">
        <f t="shared" si="74"/>
        <v>1577.4149164800313</v>
      </c>
      <c r="AP128">
        <f t="shared" si="75"/>
        <v>2181.5465553067083</v>
      </c>
      <c r="AQ128">
        <f t="shared" si="76"/>
        <v>2181.5465553067083</v>
      </c>
      <c r="AR128">
        <f t="shared" si="77"/>
        <v>2181.5465553067083</v>
      </c>
      <c r="AS128">
        <f t="shared" si="78"/>
        <v>2785.6781941333857</v>
      </c>
      <c r="AT128">
        <f t="shared" si="79"/>
        <v>2785.6781941333857</v>
      </c>
      <c r="AU128">
        <f t="shared" si="80"/>
        <v>2785.6781941333857</v>
      </c>
      <c r="BF128" t="str">
        <f t="shared" si="64"/>
        <v>IN  2021 7 N 2 2 100 N Endura_R3 0 . . 81.6670008552453 5492.10580751525 1577.41491648003 1577.41491648003 1577.41491648003 2181.54655530671 2181.54655530671 2181.54655530671 2785.67819413339 2785.67819413339 2785.67819413339</v>
      </c>
    </row>
    <row r="129" spans="1:58" x14ac:dyDescent="0.35">
      <c r="A129" s="16" t="s">
        <v>26</v>
      </c>
      <c r="B129" s="16">
        <v>2021</v>
      </c>
      <c r="C129" s="16">
        <v>7</v>
      </c>
      <c r="D129" s="16" t="s">
        <v>16</v>
      </c>
      <c r="E129" s="16">
        <v>216</v>
      </c>
      <c r="F129" s="16">
        <v>2</v>
      </c>
      <c r="G129" s="16">
        <v>16</v>
      </c>
      <c r="H129" s="4">
        <v>160</v>
      </c>
      <c r="I129" s="16" t="s">
        <v>17</v>
      </c>
      <c r="J129" s="16" t="s">
        <v>28</v>
      </c>
      <c r="K129" s="16">
        <v>110</v>
      </c>
      <c r="L129" s="16">
        <f t="shared" si="49"/>
        <v>239.13043478260869</v>
      </c>
      <c r="M129" s="16">
        <f t="shared" si="50"/>
        <v>268.47826086956519</v>
      </c>
      <c r="N129" s="16" t="s">
        <v>14</v>
      </c>
      <c r="O129" s="16">
        <v>0</v>
      </c>
      <c r="P129" s="16" t="s">
        <v>14</v>
      </c>
      <c r="Q129" s="16" t="s">
        <v>14</v>
      </c>
      <c r="R129" s="16">
        <v>76.439225866953365</v>
      </c>
      <c r="S129" s="16">
        <v>5140.5379395526134</v>
      </c>
      <c r="T129" s="16">
        <f t="shared" si="51"/>
        <v>70.86</v>
      </c>
      <c r="U129" s="16">
        <f t="shared" si="52"/>
        <v>175.02</v>
      </c>
      <c r="V129" s="16">
        <f t="shared" si="53"/>
        <v>45.434782608695649</v>
      </c>
      <c r="W129" s="16">
        <f t="shared" si="54"/>
        <v>65.760869565217391</v>
      </c>
      <c r="X129" s="16">
        <f t="shared" si="55"/>
        <v>86.086956521739125</v>
      </c>
      <c r="Y129" s="16">
        <f t="shared" si="56"/>
        <v>23.089130434782604</v>
      </c>
      <c r="Z129" s="16">
        <f t="shared" si="57"/>
        <v>33.559782608695649</v>
      </c>
      <c r="AA129" s="16">
        <f t="shared" si="58"/>
        <v>44.030434782608694</v>
      </c>
      <c r="AB129">
        <f t="shared" si="59"/>
        <v>17.875</v>
      </c>
      <c r="AC129">
        <f t="shared" si="60"/>
        <v>44.15</v>
      </c>
      <c r="AD129">
        <f t="shared" si="61"/>
        <v>242.25913043478263</v>
      </c>
      <c r="AE129">
        <f t="shared" si="62"/>
        <v>252.72978260869567</v>
      </c>
      <c r="AF129">
        <f t="shared" si="63"/>
        <v>263.20043478260868</v>
      </c>
      <c r="AG129">
        <f t="shared" si="66"/>
        <v>687.95303280258031</v>
      </c>
      <c r="AH129">
        <f t="shared" si="67"/>
        <v>917.27071040344038</v>
      </c>
      <c r="AI129">
        <f t="shared" si="68"/>
        <v>1146.5883880043004</v>
      </c>
      <c r="AJ129">
        <f t="shared" si="69"/>
        <v>1696.3775200523626</v>
      </c>
      <c r="AK129">
        <f t="shared" si="70"/>
        <v>2261.8366934031501</v>
      </c>
      <c r="AL129">
        <f t="shared" si="71"/>
        <v>2827.2958667539374</v>
      </c>
      <c r="AM129">
        <f t="shared" si="72"/>
        <v>1454.1183896175799</v>
      </c>
      <c r="AN129">
        <f t="shared" si="73"/>
        <v>1443.647737443667</v>
      </c>
      <c r="AO129">
        <f t="shared" si="74"/>
        <v>1433.1770852697539</v>
      </c>
      <c r="AP129">
        <f t="shared" si="75"/>
        <v>2019.5775629683674</v>
      </c>
      <c r="AQ129">
        <f t="shared" si="76"/>
        <v>2009.1069107944545</v>
      </c>
      <c r="AR129">
        <f t="shared" si="77"/>
        <v>1998.6362586205414</v>
      </c>
      <c r="AS129">
        <f t="shared" si="78"/>
        <v>2585.0367363191549</v>
      </c>
      <c r="AT129">
        <f t="shared" si="79"/>
        <v>2574.5660841452418</v>
      </c>
      <c r="AU129">
        <f t="shared" si="80"/>
        <v>2564.0954319713287</v>
      </c>
      <c r="BF129" t="str">
        <f t="shared" si="64"/>
        <v>IN  2021 7 N 2 16 160 Y Cobra_V5 0 . . 76.4392258669534 5140.53793955261 1454.11838961758 1443.64773744367 1433.17708526975 2019.57756296837 2009.10691079445 1998.63625862054 2585.03673631915 2574.56608414524 2564.09543197133</v>
      </c>
    </row>
    <row r="130" spans="1:58" x14ac:dyDescent="0.35">
      <c r="A130" s="16" t="s">
        <v>26</v>
      </c>
      <c r="B130" s="16">
        <v>2021</v>
      </c>
      <c r="C130" s="16">
        <v>7</v>
      </c>
      <c r="D130" s="16" t="s">
        <v>16</v>
      </c>
      <c r="E130" s="16">
        <v>301</v>
      </c>
      <c r="F130" s="16">
        <v>3</v>
      </c>
      <c r="G130" s="16">
        <v>2</v>
      </c>
      <c r="H130" s="4">
        <v>100</v>
      </c>
      <c r="I130" s="16" t="s">
        <v>16</v>
      </c>
      <c r="J130" s="16" t="s">
        <v>29</v>
      </c>
      <c r="K130" s="16" t="s">
        <v>14</v>
      </c>
      <c r="L130" s="16" t="str">
        <f t="shared" ref="L130:L193" si="81">IF(I130="Y",(K130*100)/46,".")</f>
        <v>.</v>
      </c>
      <c r="M130" s="16" t="str">
        <f t="shared" ref="M130:M193" si="82">IF(I130="Y",(L130/2.2)*2.47,".")</f>
        <v>.</v>
      </c>
      <c r="N130" s="16" t="s">
        <v>14</v>
      </c>
      <c r="O130" s="16">
        <v>0</v>
      </c>
      <c r="P130" s="16" t="s">
        <v>14</v>
      </c>
      <c r="Q130" s="16" t="s">
        <v>14</v>
      </c>
      <c r="R130" s="16">
        <v>76.081426369168511</v>
      </c>
      <c r="S130" s="16">
        <v>5116.4759233265822</v>
      </c>
      <c r="T130" s="16">
        <f t="shared" ref="T130:T193" si="83">IF(H130=100,44.29,70.86)</f>
        <v>44.29</v>
      </c>
      <c r="U130" s="16">
        <f t="shared" ref="U130:U193" si="84">IF(H130=100,109.39,175.02)</f>
        <v>109.39</v>
      </c>
      <c r="V130" s="16">
        <f t="shared" ref="V130:V193" si="85">IF($I130="Y",$L130*0.19,0)</f>
        <v>0</v>
      </c>
      <c r="W130" s="16">
        <f t="shared" ref="W130:W193" si="86">IF($I130="Y",$L130*0.275,0)</f>
        <v>0</v>
      </c>
      <c r="X130" s="16">
        <f t="shared" ref="X130:X193" si="87">IF($I130="Y",$L130*0.36,0)</f>
        <v>0</v>
      </c>
      <c r="Y130" s="16">
        <f t="shared" ref="Y130:Y193" si="88">IF(I130="Y",M130*0.086,0)</f>
        <v>0</v>
      </c>
      <c r="Z130" s="16">
        <f t="shared" ref="Z130:Z193" si="89">IF(I130="Y",M130*0.125,0)</f>
        <v>0</v>
      </c>
      <c r="AA130" s="16">
        <f t="shared" ref="AA130:AA193" si="90">IF(I130="Y",M130*0.164,0)</f>
        <v>0</v>
      </c>
      <c r="AB130">
        <f t="shared" ref="AB130:AB193" si="91">IF(J130="Endura_R3",50.846,IF(J130="Cobra_V5",17.875,IF((AND(J130="Endura_Sporecaster",N130="Y")),50.846,0)))</f>
        <v>50.845999999999997</v>
      </c>
      <c r="AC130">
        <f t="shared" ref="AC130:AC193" si="92">IF(J130="Endura_R3",125.59,IF(J130="Cobra_V5",44.15,IF((AND(J130="Endura_Sporecaster",N130="Y")),125.59,0)))</f>
        <v>125.59</v>
      </c>
      <c r="AD130">
        <f t="shared" ref="AD130:AD193" si="93">SUM(U130,Y130,AC130)</f>
        <v>234.98000000000002</v>
      </c>
      <c r="AE130">
        <f t="shared" ref="AE130:AE193" si="94">SUM(U130,Z130,AC130)</f>
        <v>234.98000000000002</v>
      </c>
      <c r="AF130">
        <f t="shared" ref="AF130:AF193" si="95">SUM(U130,AA130,AC130)</f>
        <v>234.98000000000002</v>
      </c>
      <c r="AG130">
        <f t="shared" si="66"/>
        <v>684.73283732251662</v>
      </c>
      <c r="AH130">
        <f t="shared" si="67"/>
        <v>912.97711643002208</v>
      </c>
      <c r="AI130">
        <f t="shared" si="68"/>
        <v>1141.2213955375278</v>
      </c>
      <c r="AJ130">
        <f t="shared" si="69"/>
        <v>1688.4370546977723</v>
      </c>
      <c r="AK130">
        <f t="shared" si="70"/>
        <v>2251.2494062636961</v>
      </c>
      <c r="AL130">
        <f t="shared" si="71"/>
        <v>2814.0617578296205</v>
      </c>
      <c r="AM130">
        <f t="shared" si="72"/>
        <v>1453.4570546977723</v>
      </c>
      <c r="AN130">
        <f t="shared" si="73"/>
        <v>1453.4570546977723</v>
      </c>
      <c r="AO130">
        <f t="shared" si="74"/>
        <v>1453.4570546977723</v>
      </c>
      <c r="AP130">
        <f t="shared" si="75"/>
        <v>2016.2694062636961</v>
      </c>
      <c r="AQ130">
        <f t="shared" si="76"/>
        <v>2016.2694062636961</v>
      </c>
      <c r="AR130">
        <f t="shared" si="77"/>
        <v>2016.2694062636961</v>
      </c>
      <c r="AS130">
        <f t="shared" si="78"/>
        <v>2579.0817578296205</v>
      </c>
      <c r="AT130">
        <f t="shared" si="79"/>
        <v>2579.0817578296205</v>
      </c>
      <c r="AU130">
        <f t="shared" si="80"/>
        <v>2579.0817578296205</v>
      </c>
      <c r="BF130" t="str">
        <f t="shared" si="64"/>
        <v>IN  2021 7 N 3 2 100 N Endura_R3 0 . . 76.0814263691685 5116.47592332658 1453.45705469777 1453.45705469777 1453.45705469777 2016.2694062637 2016.2694062637 2016.2694062637 2579.08175782962 2579.08175782962 2579.08175782962</v>
      </c>
    </row>
    <row r="131" spans="1:58" x14ac:dyDescent="0.35">
      <c r="A131" s="16" t="s">
        <v>26</v>
      </c>
      <c r="B131" s="16">
        <v>2021</v>
      </c>
      <c r="C131" s="16">
        <v>7</v>
      </c>
      <c r="D131" s="16" t="s">
        <v>16</v>
      </c>
      <c r="E131" s="16">
        <v>302</v>
      </c>
      <c r="F131" s="16">
        <v>3</v>
      </c>
      <c r="G131" s="16">
        <v>7</v>
      </c>
      <c r="H131" s="4">
        <v>160</v>
      </c>
      <c r="I131" s="16" t="s">
        <v>16</v>
      </c>
      <c r="J131" s="16" t="s">
        <v>30</v>
      </c>
      <c r="K131" s="16" t="s">
        <v>14</v>
      </c>
      <c r="L131" s="16" t="str">
        <f t="shared" si="81"/>
        <v>.</v>
      </c>
      <c r="M131" s="16" t="str">
        <f t="shared" si="82"/>
        <v>.</v>
      </c>
      <c r="N131" s="16" t="s">
        <v>17</v>
      </c>
      <c r="O131" s="16">
        <v>0</v>
      </c>
      <c r="P131" s="16" t="s">
        <v>14</v>
      </c>
      <c r="Q131" s="16" t="s">
        <v>14</v>
      </c>
      <c r="R131" s="16">
        <v>89.420409988109398</v>
      </c>
      <c r="S131" s="16">
        <v>6013.5225717003568</v>
      </c>
      <c r="T131" s="16">
        <f t="shared" si="83"/>
        <v>70.86</v>
      </c>
      <c r="U131" s="16">
        <f t="shared" si="84"/>
        <v>175.02</v>
      </c>
      <c r="V131" s="16">
        <f t="shared" si="85"/>
        <v>0</v>
      </c>
      <c r="W131" s="16">
        <f t="shared" si="86"/>
        <v>0</v>
      </c>
      <c r="X131" s="16">
        <f t="shared" si="87"/>
        <v>0</v>
      </c>
      <c r="Y131" s="16">
        <f t="shared" si="88"/>
        <v>0</v>
      </c>
      <c r="Z131" s="16">
        <f t="shared" si="89"/>
        <v>0</v>
      </c>
      <c r="AA131" s="16">
        <f t="shared" si="90"/>
        <v>0</v>
      </c>
      <c r="AB131">
        <f t="shared" si="91"/>
        <v>50.845999999999997</v>
      </c>
      <c r="AC131">
        <f t="shared" si="92"/>
        <v>125.59</v>
      </c>
      <c r="AD131">
        <f t="shared" si="93"/>
        <v>300.61</v>
      </c>
      <c r="AE131">
        <f t="shared" si="94"/>
        <v>300.61</v>
      </c>
      <c r="AF131">
        <f t="shared" si="95"/>
        <v>300.61</v>
      </c>
      <c r="AG131">
        <f t="shared" si="66"/>
        <v>804.78368989298463</v>
      </c>
      <c r="AH131">
        <f t="shared" si="67"/>
        <v>1073.0449198573128</v>
      </c>
      <c r="AI131">
        <f t="shared" si="68"/>
        <v>1341.3061498216409</v>
      </c>
      <c r="AJ131">
        <f t="shared" si="69"/>
        <v>1984.4624486611178</v>
      </c>
      <c r="AK131">
        <f t="shared" si="70"/>
        <v>2645.9499315481571</v>
      </c>
      <c r="AL131">
        <f t="shared" si="71"/>
        <v>3307.4374144351964</v>
      </c>
      <c r="AM131">
        <f t="shared" si="72"/>
        <v>1683.8524486611177</v>
      </c>
      <c r="AN131">
        <f t="shared" si="73"/>
        <v>1683.8524486611177</v>
      </c>
      <c r="AO131">
        <f t="shared" si="74"/>
        <v>1683.8524486611177</v>
      </c>
      <c r="AP131">
        <f t="shared" si="75"/>
        <v>2345.339931548157</v>
      </c>
      <c r="AQ131">
        <f t="shared" si="76"/>
        <v>2345.339931548157</v>
      </c>
      <c r="AR131">
        <f t="shared" si="77"/>
        <v>2345.339931548157</v>
      </c>
      <c r="AS131">
        <f t="shared" si="78"/>
        <v>3006.8274144351963</v>
      </c>
      <c r="AT131">
        <f t="shared" si="79"/>
        <v>3006.8274144351963</v>
      </c>
      <c r="AU131">
        <f t="shared" si="80"/>
        <v>3006.8274144351963</v>
      </c>
      <c r="BF131" t="str">
        <f t="shared" ref="BF131:BF194" si="96">_xlfn.CONCAT(A131," ",B131," ",C131," ",D131," ",F131," ",G131," ",H131," ",I131," ",J131," ",O131," ",P131," ",Q131," ",R131," ",S131," ",AM131," ",AN131," ",AO131," ",AP131," ",AQ131," ",AR131," ",AS131," ",AT131," ",AU131)</f>
        <v>IN  2021 7 N 3 7 160 N Endura_Sporecaster 0 . . 89.4204099881094 6013.52257170036 1683.85244866112 1683.85244866112 1683.85244866112 2345.33993154816 2345.33993154816 2345.33993154816 3006.8274144352 3006.8274144352 3006.8274144352</v>
      </c>
    </row>
    <row r="132" spans="1:58" x14ac:dyDescent="0.35">
      <c r="A132" s="16" t="s">
        <v>26</v>
      </c>
      <c r="B132" s="16">
        <v>2021</v>
      </c>
      <c r="C132" s="16">
        <v>7</v>
      </c>
      <c r="D132" s="16" t="s">
        <v>16</v>
      </c>
      <c r="E132" s="16">
        <v>303</v>
      </c>
      <c r="F132" s="16">
        <v>3</v>
      </c>
      <c r="G132" s="16">
        <v>3</v>
      </c>
      <c r="H132" s="4">
        <v>100</v>
      </c>
      <c r="I132" s="16" t="s">
        <v>16</v>
      </c>
      <c r="J132" s="16" t="s">
        <v>30</v>
      </c>
      <c r="K132" s="16" t="s">
        <v>14</v>
      </c>
      <c r="L132" s="16" t="str">
        <f t="shared" si="81"/>
        <v>.</v>
      </c>
      <c r="M132" s="16" t="str">
        <f t="shared" si="82"/>
        <v>.</v>
      </c>
      <c r="N132" s="16" t="s">
        <v>17</v>
      </c>
      <c r="O132" s="16">
        <v>0</v>
      </c>
      <c r="P132" s="16" t="s">
        <v>14</v>
      </c>
      <c r="Q132" s="16" t="s">
        <v>14</v>
      </c>
      <c r="R132" s="16">
        <v>78.742852764094138</v>
      </c>
      <c r="S132" s="16">
        <v>5295.4568483853309</v>
      </c>
      <c r="T132" s="16">
        <f t="shared" si="83"/>
        <v>44.29</v>
      </c>
      <c r="U132" s="16">
        <f t="shared" si="84"/>
        <v>109.39</v>
      </c>
      <c r="V132" s="16">
        <f t="shared" si="85"/>
        <v>0</v>
      </c>
      <c r="W132" s="16">
        <f t="shared" si="86"/>
        <v>0</v>
      </c>
      <c r="X132" s="16">
        <f t="shared" si="87"/>
        <v>0</v>
      </c>
      <c r="Y132" s="16">
        <f t="shared" si="88"/>
        <v>0</v>
      </c>
      <c r="Z132" s="16">
        <f t="shared" si="89"/>
        <v>0</v>
      </c>
      <c r="AA132" s="16">
        <f t="shared" si="90"/>
        <v>0</v>
      </c>
      <c r="AB132">
        <f t="shared" si="91"/>
        <v>50.845999999999997</v>
      </c>
      <c r="AC132">
        <f t="shared" si="92"/>
        <v>125.59</v>
      </c>
      <c r="AD132">
        <f t="shared" si="93"/>
        <v>234.98000000000002</v>
      </c>
      <c r="AE132">
        <f t="shared" si="94"/>
        <v>234.98000000000002</v>
      </c>
      <c r="AF132">
        <f t="shared" si="95"/>
        <v>234.98000000000002</v>
      </c>
      <c r="AG132">
        <f t="shared" si="66"/>
        <v>708.6856748768472</v>
      </c>
      <c r="AH132">
        <f t="shared" si="67"/>
        <v>944.9142331691296</v>
      </c>
      <c r="AI132">
        <f t="shared" si="68"/>
        <v>1181.1427914614121</v>
      </c>
      <c r="AJ132">
        <f t="shared" si="69"/>
        <v>1747.5007599671592</v>
      </c>
      <c r="AK132">
        <f t="shared" si="70"/>
        <v>2330.0010132895454</v>
      </c>
      <c r="AL132">
        <f t="shared" si="71"/>
        <v>2912.5012666119324</v>
      </c>
      <c r="AM132">
        <f t="shared" si="72"/>
        <v>1512.5207599671592</v>
      </c>
      <c r="AN132">
        <f t="shared" si="73"/>
        <v>1512.5207599671592</v>
      </c>
      <c r="AO132">
        <f t="shared" si="74"/>
        <v>1512.5207599671592</v>
      </c>
      <c r="AP132">
        <f t="shared" si="75"/>
        <v>2095.0210132895454</v>
      </c>
      <c r="AQ132">
        <f t="shared" si="76"/>
        <v>2095.0210132895454</v>
      </c>
      <c r="AR132">
        <f t="shared" si="77"/>
        <v>2095.0210132895454</v>
      </c>
      <c r="AS132">
        <f t="shared" si="78"/>
        <v>2677.5212666119323</v>
      </c>
      <c r="AT132">
        <f t="shared" si="79"/>
        <v>2677.5212666119323</v>
      </c>
      <c r="AU132">
        <f t="shared" si="80"/>
        <v>2677.5212666119323</v>
      </c>
      <c r="BF132" t="str">
        <f t="shared" si="96"/>
        <v>IN  2021 7 N 3 3 100 N Endura_Sporecaster 0 . . 78.7428527640941 5295.45684838533 1512.52075996716 1512.52075996716 1512.52075996716 2095.02101328955 2095.02101328955 2095.02101328955 2677.52126661193 2677.52126661193 2677.52126661193</v>
      </c>
    </row>
    <row r="133" spans="1:58" x14ac:dyDescent="0.35">
      <c r="A133" s="16" t="s">
        <v>26</v>
      </c>
      <c r="B133" s="16">
        <v>2021</v>
      </c>
      <c r="C133" s="16">
        <v>7</v>
      </c>
      <c r="D133" s="16" t="s">
        <v>16</v>
      </c>
      <c r="E133" s="16">
        <v>304</v>
      </c>
      <c r="F133" s="16">
        <v>3</v>
      </c>
      <c r="G133" s="16">
        <v>16</v>
      </c>
      <c r="H133" s="4">
        <v>160</v>
      </c>
      <c r="I133" s="16" t="s">
        <v>17</v>
      </c>
      <c r="J133" s="16" t="s">
        <v>28</v>
      </c>
      <c r="K133" s="16">
        <v>110</v>
      </c>
      <c r="L133" s="16">
        <f t="shared" si="81"/>
        <v>239.13043478260869</v>
      </c>
      <c r="M133" s="16">
        <f t="shared" si="82"/>
        <v>268.47826086956519</v>
      </c>
      <c r="N133" s="16" t="s">
        <v>14</v>
      </c>
      <c r="O133" s="16">
        <v>0</v>
      </c>
      <c r="P133" s="16" t="s">
        <v>14</v>
      </c>
      <c r="Q133" s="16" t="s">
        <v>14</v>
      </c>
      <c r="R133" s="16">
        <v>84.475131303429251</v>
      </c>
      <c r="S133" s="16">
        <v>5680.9525801556174</v>
      </c>
      <c r="T133" s="16">
        <f t="shared" si="83"/>
        <v>70.86</v>
      </c>
      <c r="U133" s="16">
        <f t="shared" si="84"/>
        <v>175.02</v>
      </c>
      <c r="V133" s="16">
        <f t="shared" si="85"/>
        <v>45.434782608695649</v>
      </c>
      <c r="W133" s="16">
        <f t="shared" si="86"/>
        <v>65.760869565217391</v>
      </c>
      <c r="X133" s="16">
        <f t="shared" si="87"/>
        <v>86.086956521739125</v>
      </c>
      <c r="Y133" s="16">
        <f t="shared" si="88"/>
        <v>23.089130434782604</v>
      </c>
      <c r="Z133" s="16">
        <f t="shared" si="89"/>
        <v>33.559782608695649</v>
      </c>
      <c r="AA133" s="16">
        <f t="shared" si="90"/>
        <v>44.030434782608694</v>
      </c>
      <c r="AB133">
        <f t="shared" si="91"/>
        <v>17.875</v>
      </c>
      <c r="AC133">
        <f t="shared" si="92"/>
        <v>44.15</v>
      </c>
      <c r="AD133">
        <f t="shared" si="93"/>
        <v>242.25913043478263</v>
      </c>
      <c r="AE133">
        <f t="shared" si="94"/>
        <v>252.72978260869567</v>
      </c>
      <c r="AF133">
        <f t="shared" si="95"/>
        <v>263.20043478260868</v>
      </c>
      <c r="AG133">
        <f t="shared" si="66"/>
        <v>760.2761817308633</v>
      </c>
      <c r="AH133">
        <f t="shared" si="67"/>
        <v>1013.7015756411511</v>
      </c>
      <c r="AI133">
        <f t="shared" si="68"/>
        <v>1267.1269695514388</v>
      </c>
      <c r="AJ133">
        <f t="shared" si="69"/>
        <v>1874.7143514513539</v>
      </c>
      <c r="AK133">
        <f t="shared" si="70"/>
        <v>2499.6191352684718</v>
      </c>
      <c r="AL133">
        <f t="shared" si="71"/>
        <v>3124.52391908559</v>
      </c>
      <c r="AM133">
        <f t="shared" si="72"/>
        <v>1632.4552210165712</v>
      </c>
      <c r="AN133">
        <f t="shared" si="73"/>
        <v>1621.9845688426583</v>
      </c>
      <c r="AO133">
        <f t="shared" si="74"/>
        <v>1611.5139166687452</v>
      </c>
      <c r="AP133">
        <f t="shared" si="75"/>
        <v>2257.3600048336893</v>
      </c>
      <c r="AQ133">
        <f t="shared" si="76"/>
        <v>2246.8893526597763</v>
      </c>
      <c r="AR133">
        <f t="shared" si="77"/>
        <v>2236.4187004858632</v>
      </c>
      <c r="AS133">
        <f t="shared" si="78"/>
        <v>2882.2647886508075</v>
      </c>
      <c r="AT133">
        <f t="shared" si="79"/>
        <v>2871.7941364768944</v>
      </c>
      <c r="AU133">
        <f t="shared" si="80"/>
        <v>2861.3234843029813</v>
      </c>
      <c r="BF133" t="str">
        <f t="shared" si="96"/>
        <v>IN  2021 7 N 3 16 160 Y Cobra_V5 0 . . 84.4751313034293 5680.95258015562 1632.45522101657 1621.98456884266 1611.51391666875 2257.36000483369 2246.88935265978 2236.41870048586 2882.26478865081 2871.79413647689 2861.32348430298</v>
      </c>
    </row>
    <row r="134" spans="1:58" x14ac:dyDescent="0.35">
      <c r="A134" s="16" t="s">
        <v>26</v>
      </c>
      <c r="B134" s="16">
        <v>2021</v>
      </c>
      <c r="C134" s="16">
        <v>7</v>
      </c>
      <c r="D134" s="16" t="s">
        <v>16</v>
      </c>
      <c r="E134" s="16">
        <v>305</v>
      </c>
      <c r="F134" s="16">
        <v>3</v>
      </c>
      <c r="G134" s="16">
        <v>11</v>
      </c>
      <c r="H134" s="4">
        <v>100</v>
      </c>
      <c r="I134" s="16" t="s">
        <v>17</v>
      </c>
      <c r="J134" s="16" t="s">
        <v>30</v>
      </c>
      <c r="K134" s="16">
        <v>110</v>
      </c>
      <c r="L134" s="16">
        <f t="shared" si="81"/>
        <v>239.13043478260869</v>
      </c>
      <c r="M134" s="16">
        <f t="shared" si="82"/>
        <v>268.47826086956519</v>
      </c>
      <c r="N134" s="16" t="s">
        <v>17</v>
      </c>
      <c r="O134" s="16">
        <v>0</v>
      </c>
      <c r="P134" s="16" t="s">
        <v>14</v>
      </c>
      <c r="Q134" s="16" t="s">
        <v>14</v>
      </c>
      <c r="R134" s="16">
        <v>84.638434727050722</v>
      </c>
      <c r="S134" s="16">
        <v>5691.9347353941612</v>
      </c>
      <c r="T134" s="16">
        <f t="shared" si="83"/>
        <v>44.29</v>
      </c>
      <c r="U134" s="16">
        <f t="shared" si="84"/>
        <v>109.39</v>
      </c>
      <c r="V134" s="16">
        <f t="shared" si="85"/>
        <v>45.434782608695649</v>
      </c>
      <c r="W134" s="16">
        <f t="shared" si="86"/>
        <v>65.760869565217391</v>
      </c>
      <c r="X134" s="16">
        <f t="shared" si="87"/>
        <v>86.086956521739125</v>
      </c>
      <c r="Y134" s="16">
        <f t="shared" si="88"/>
        <v>23.089130434782604</v>
      </c>
      <c r="Z134" s="16">
        <f t="shared" si="89"/>
        <v>33.559782608695649</v>
      </c>
      <c r="AA134" s="16">
        <f t="shared" si="90"/>
        <v>44.030434782608694</v>
      </c>
      <c r="AB134">
        <f t="shared" si="91"/>
        <v>50.845999999999997</v>
      </c>
      <c r="AC134">
        <f t="shared" si="92"/>
        <v>125.59</v>
      </c>
      <c r="AD134">
        <f t="shared" si="93"/>
        <v>258.06913043478261</v>
      </c>
      <c r="AE134">
        <f t="shared" si="94"/>
        <v>268.53978260869565</v>
      </c>
      <c r="AF134">
        <f t="shared" si="95"/>
        <v>279.01043478260874</v>
      </c>
      <c r="AG134">
        <f t="shared" si="66"/>
        <v>761.74591254345648</v>
      </c>
      <c r="AH134">
        <f t="shared" si="67"/>
        <v>1015.6612167246087</v>
      </c>
      <c r="AI134">
        <f t="shared" si="68"/>
        <v>1269.5765209057608</v>
      </c>
      <c r="AJ134">
        <f t="shared" si="69"/>
        <v>1878.3384626800732</v>
      </c>
      <c r="AK134">
        <f t="shared" si="70"/>
        <v>2504.4512835734308</v>
      </c>
      <c r="AL134">
        <f t="shared" si="71"/>
        <v>3130.5641044667891</v>
      </c>
      <c r="AM134">
        <f t="shared" si="72"/>
        <v>1620.2693322452906</v>
      </c>
      <c r="AN134">
        <f t="shared" si="73"/>
        <v>1609.7986800713775</v>
      </c>
      <c r="AO134">
        <f t="shared" si="74"/>
        <v>1599.3280278974644</v>
      </c>
      <c r="AP134">
        <f t="shared" si="75"/>
        <v>2246.3821531386484</v>
      </c>
      <c r="AQ134">
        <f t="shared" si="76"/>
        <v>2235.9115009647353</v>
      </c>
      <c r="AR134">
        <f t="shared" si="77"/>
        <v>2225.4408487908222</v>
      </c>
      <c r="AS134">
        <f t="shared" si="78"/>
        <v>2872.4949740320067</v>
      </c>
      <c r="AT134">
        <f t="shared" si="79"/>
        <v>2862.0243218580936</v>
      </c>
      <c r="AU134">
        <f t="shared" si="80"/>
        <v>2851.5536696841805</v>
      </c>
      <c r="BF134" t="str">
        <f t="shared" si="96"/>
        <v>IN  2021 7 N 3 11 100 Y Endura_Sporecaster 0 . . 84.6384347270507 5691.93473539416 1620.26933224529 1609.79868007138 1599.32802789746 2246.38215313865 2235.91150096474 2225.44084879082 2872.49497403201 2862.02432185809 2851.55366968418</v>
      </c>
    </row>
    <row r="135" spans="1:58" x14ac:dyDescent="0.35">
      <c r="A135" s="16" t="s">
        <v>26</v>
      </c>
      <c r="B135" s="16">
        <v>2021</v>
      </c>
      <c r="C135" s="16">
        <v>7</v>
      </c>
      <c r="D135" s="16" t="s">
        <v>16</v>
      </c>
      <c r="E135" s="16">
        <v>306</v>
      </c>
      <c r="F135" s="16">
        <v>3</v>
      </c>
      <c r="G135" s="16">
        <v>6</v>
      </c>
      <c r="H135" s="4">
        <v>160</v>
      </c>
      <c r="I135" s="16" t="s">
        <v>16</v>
      </c>
      <c r="J135" s="16" t="s">
        <v>29</v>
      </c>
      <c r="K135" s="16" t="s">
        <v>14</v>
      </c>
      <c r="L135" s="16" t="str">
        <f t="shared" si="81"/>
        <v>.</v>
      </c>
      <c r="M135" s="16" t="str">
        <f t="shared" si="82"/>
        <v>.</v>
      </c>
      <c r="N135" s="16" t="s">
        <v>14</v>
      </c>
      <c r="O135" s="16">
        <v>0</v>
      </c>
      <c r="P135" s="16" t="s">
        <v>14</v>
      </c>
      <c r="Q135" s="16" t="s">
        <v>14</v>
      </c>
      <c r="R135" s="16">
        <v>89.583738406658739</v>
      </c>
      <c r="S135" s="16">
        <v>6024.5064078477999</v>
      </c>
      <c r="T135" s="16">
        <f t="shared" si="83"/>
        <v>70.86</v>
      </c>
      <c r="U135" s="16">
        <f t="shared" si="84"/>
        <v>175.02</v>
      </c>
      <c r="V135" s="16">
        <f t="shared" si="85"/>
        <v>0</v>
      </c>
      <c r="W135" s="16">
        <f t="shared" si="86"/>
        <v>0</v>
      </c>
      <c r="X135" s="16">
        <f t="shared" si="87"/>
        <v>0</v>
      </c>
      <c r="Y135" s="16">
        <f t="shared" si="88"/>
        <v>0</v>
      </c>
      <c r="Z135" s="16">
        <f t="shared" si="89"/>
        <v>0</v>
      </c>
      <c r="AA135" s="16">
        <f t="shared" si="90"/>
        <v>0</v>
      </c>
      <c r="AB135">
        <f t="shared" si="91"/>
        <v>50.845999999999997</v>
      </c>
      <c r="AC135">
        <f t="shared" si="92"/>
        <v>125.59</v>
      </c>
      <c r="AD135">
        <f t="shared" si="93"/>
        <v>300.61</v>
      </c>
      <c r="AE135">
        <f t="shared" si="94"/>
        <v>300.61</v>
      </c>
      <c r="AF135">
        <f t="shared" si="95"/>
        <v>300.61</v>
      </c>
      <c r="AG135">
        <f t="shared" si="66"/>
        <v>806.25364565992868</v>
      </c>
      <c r="AH135">
        <f t="shared" si="67"/>
        <v>1075.0048608799048</v>
      </c>
      <c r="AI135">
        <f t="shared" si="68"/>
        <v>1343.7560760998811</v>
      </c>
      <c r="AJ135">
        <f t="shared" si="69"/>
        <v>1988.087114589774</v>
      </c>
      <c r="AK135">
        <f t="shared" si="70"/>
        <v>2650.7828194530321</v>
      </c>
      <c r="AL135">
        <f t="shared" si="71"/>
        <v>3313.4785243162901</v>
      </c>
      <c r="AM135">
        <f t="shared" si="72"/>
        <v>1687.4771145897739</v>
      </c>
      <c r="AN135">
        <f t="shared" si="73"/>
        <v>1687.4771145897739</v>
      </c>
      <c r="AO135">
        <f t="shared" si="74"/>
        <v>1687.4771145897739</v>
      </c>
      <c r="AP135">
        <f t="shared" si="75"/>
        <v>2350.1728194530319</v>
      </c>
      <c r="AQ135">
        <f t="shared" si="76"/>
        <v>2350.1728194530319</v>
      </c>
      <c r="AR135">
        <f t="shared" si="77"/>
        <v>2350.1728194530319</v>
      </c>
      <c r="AS135">
        <f t="shared" si="78"/>
        <v>3012.8685243162899</v>
      </c>
      <c r="AT135">
        <f t="shared" si="79"/>
        <v>3012.8685243162899</v>
      </c>
      <c r="AU135">
        <f t="shared" si="80"/>
        <v>3012.8685243162899</v>
      </c>
      <c r="BF135" t="str">
        <f t="shared" si="96"/>
        <v>IN  2021 7 N 3 6 160 N Endura_R3 0 . . 89.5837384066587 6024.5064078478 1687.47711458977 1687.47711458977 1687.47711458977 2350.17281945303 2350.17281945303 2350.17281945303 3012.86852431629 3012.86852431629 3012.86852431629</v>
      </c>
    </row>
    <row r="136" spans="1:58" x14ac:dyDescent="0.35">
      <c r="A136" s="16" t="s">
        <v>26</v>
      </c>
      <c r="B136" s="16">
        <v>2021</v>
      </c>
      <c r="C136" s="16">
        <v>7</v>
      </c>
      <c r="D136" s="16" t="s">
        <v>16</v>
      </c>
      <c r="E136" s="16">
        <v>307</v>
      </c>
      <c r="F136" s="16">
        <v>3</v>
      </c>
      <c r="G136" s="16">
        <v>9</v>
      </c>
      <c r="H136" s="4">
        <v>100</v>
      </c>
      <c r="I136" s="16" t="s">
        <v>17</v>
      </c>
      <c r="J136" s="16" t="s">
        <v>27</v>
      </c>
      <c r="K136" s="16">
        <v>110</v>
      </c>
      <c r="L136" s="16">
        <f t="shared" si="81"/>
        <v>239.13043478260869</v>
      </c>
      <c r="M136" s="16">
        <f t="shared" si="82"/>
        <v>268.47826086956519</v>
      </c>
      <c r="N136" s="16" t="s">
        <v>14</v>
      </c>
      <c r="O136" s="16">
        <v>0</v>
      </c>
      <c r="P136" s="16" t="s">
        <v>14</v>
      </c>
      <c r="Q136" s="16" t="s">
        <v>14</v>
      </c>
      <c r="R136" s="16">
        <v>85.487406420927655</v>
      </c>
      <c r="S136" s="16">
        <v>5749.0280818073852</v>
      </c>
      <c r="T136" s="16">
        <f t="shared" si="83"/>
        <v>44.29</v>
      </c>
      <c r="U136" s="16">
        <f t="shared" si="84"/>
        <v>109.39</v>
      </c>
      <c r="V136" s="16">
        <f t="shared" si="85"/>
        <v>45.434782608695649</v>
      </c>
      <c r="W136" s="16">
        <f t="shared" si="86"/>
        <v>65.760869565217391</v>
      </c>
      <c r="X136" s="16">
        <f t="shared" si="87"/>
        <v>86.086956521739125</v>
      </c>
      <c r="Y136" s="16">
        <f t="shared" si="88"/>
        <v>23.089130434782604</v>
      </c>
      <c r="Z136" s="16">
        <f t="shared" si="89"/>
        <v>33.559782608695649</v>
      </c>
      <c r="AA136" s="16">
        <f t="shared" si="90"/>
        <v>44.030434782608694</v>
      </c>
      <c r="AB136">
        <f t="shared" si="91"/>
        <v>0</v>
      </c>
      <c r="AC136">
        <f t="shared" si="92"/>
        <v>0</v>
      </c>
      <c r="AD136">
        <f t="shared" si="93"/>
        <v>132.4791304347826</v>
      </c>
      <c r="AE136">
        <f t="shared" si="94"/>
        <v>142.94978260869564</v>
      </c>
      <c r="AF136">
        <f t="shared" si="95"/>
        <v>153.42043478260871</v>
      </c>
      <c r="AG136">
        <f t="shared" si="66"/>
        <v>769.38665778834888</v>
      </c>
      <c r="AH136">
        <f t="shared" si="67"/>
        <v>1025.8488770511319</v>
      </c>
      <c r="AI136">
        <f t="shared" si="68"/>
        <v>1282.3110963139147</v>
      </c>
      <c r="AJ136">
        <f t="shared" si="69"/>
        <v>1897.1792669964373</v>
      </c>
      <c r="AK136">
        <f t="shared" si="70"/>
        <v>2529.5723559952494</v>
      </c>
      <c r="AL136">
        <f t="shared" si="71"/>
        <v>3161.9654449940622</v>
      </c>
      <c r="AM136">
        <f t="shared" si="72"/>
        <v>1764.7001365616547</v>
      </c>
      <c r="AN136">
        <f t="shared" si="73"/>
        <v>1754.2294843877416</v>
      </c>
      <c r="AO136">
        <f t="shared" si="74"/>
        <v>1743.7588322138286</v>
      </c>
      <c r="AP136">
        <f t="shared" si="75"/>
        <v>2397.0932255604666</v>
      </c>
      <c r="AQ136">
        <f t="shared" si="76"/>
        <v>2386.6225733865535</v>
      </c>
      <c r="AR136">
        <f t="shared" si="77"/>
        <v>2376.1519212126404</v>
      </c>
      <c r="AS136">
        <f t="shared" si="78"/>
        <v>3029.4863145592794</v>
      </c>
      <c r="AT136">
        <f t="shared" si="79"/>
        <v>3019.0156623853663</v>
      </c>
      <c r="AU136">
        <f t="shared" si="80"/>
        <v>3008.5450102114537</v>
      </c>
      <c r="BF136" t="str">
        <f t="shared" si="96"/>
        <v>IN  2021 7 N 3 9 100 Y Non-Treated 0 . . 85.4874064209277 5749.02808180739 1764.70013656165 1754.22948438774 1743.75883221383 2397.09322556047 2386.62257338655 2376.15192121264 3029.48631455928 3019.01566238537 3008.54501021145</v>
      </c>
    </row>
    <row r="137" spans="1:58" x14ac:dyDescent="0.35">
      <c r="A137" s="16" t="s">
        <v>26</v>
      </c>
      <c r="B137" s="16">
        <v>2021</v>
      </c>
      <c r="C137" s="16">
        <v>7</v>
      </c>
      <c r="D137" s="16" t="s">
        <v>16</v>
      </c>
      <c r="E137" s="16">
        <v>308</v>
      </c>
      <c r="F137" s="16">
        <v>3</v>
      </c>
      <c r="G137" s="16">
        <v>14</v>
      </c>
      <c r="H137" s="4">
        <v>160</v>
      </c>
      <c r="I137" s="16" t="s">
        <v>17</v>
      </c>
      <c r="J137" s="16" t="s">
        <v>29</v>
      </c>
      <c r="K137" s="16">
        <v>110</v>
      </c>
      <c r="L137" s="16">
        <f t="shared" si="81"/>
        <v>239.13043478260869</v>
      </c>
      <c r="M137" s="16">
        <f t="shared" si="82"/>
        <v>268.47826086956519</v>
      </c>
      <c r="N137" s="16" t="s">
        <v>14</v>
      </c>
      <c r="O137" s="16">
        <v>0</v>
      </c>
      <c r="P137" s="16" t="s">
        <v>14</v>
      </c>
      <c r="Q137" s="16" t="s">
        <v>14</v>
      </c>
      <c r="R137" s="16">
        <v>86.172430439952436</v>
      </c>
      <c r="S137" s="16">
        <v>5795.0959470868011</v>
      </c>
      <c r="T137" s="16">
        <f t="shared" si="83"/>
        <v>70.86</v>
      </c>
      <c r="U137" s="16">
        <f t="shared" si="84"/>
        <v>175.02</v>
      </c>
      <c r="V137" s="16">
        <f t="shared" si="85"/>
        <v>45.434782608695649</v>
      </c>
      <c r="W137" s="16">
        <f t="shared" si="86"/>
        <v>65.760869565217391</v>
      </c>
      <c r="X137" s="16">
        <f t="shared" si="87"/>
        <v>86.086956521739125</v>
      </c>
      <c r="Y137" s="16">
        <f t="shared" si="88"/>
        <v>23.089130434782604</v>
      </c>
      <c r="Z137" s="16">
        <f t="shared" si="89"/>
        <v>33.559782608695649</v>
      </c>
      <c r="AA137" s="16">
        <f t="shared" si="90"/>
        <v>44.030434782608694</v>
      </c>
      <c r="AB137">
        <f t="shared" si="91"/>
        <v>50.845999999999997</v>
      </c>
      <c r="AC137">
        <f t="shared" si="92"/>
        <v>125.59</v>
      </c>
      <c r="AD137">
        <f t="shared" si="93"/>
        <v>323.69913043478266</v>
      </c>
      <c r="AE137">
        <f t="shared" si="94"/>
        <v>334.16978260869564</v>
      </c>
      <c r="AF137">
        <f t="shared" si="95"/>
        <v>344.64043478260874</v>
      </c>
      <c r="AG137">
        <f t="shared" si="66"/>
        <v>775.55187395957194</v>
      </c>
      <c r="AH137">
        <f t="shared" si="67"/>
        <v>1034.0691652794292</v>
      </c>
      <c r="AI137">
        <f t="shared" si="68"/>
        <v>1292.5864565992865</v>
      </c>
      <c r="AJ137">
        <f t="shared" si="69"/>
        <v>1912.3816625386444</v>
      </c>
      <c r="AK137">
        <f t="shared" si="70"/>
        <v>2549.8422167181925</v>
      </c>
      <c r="AL137">
        <f t="shared" si="71"/>
        <v>3187.3027708977406</v>
      </c>
      <c r="AM137">
        <f t="shared" si="72"/>
        <v>1588.6825321038618</v>
      </c>
      <c r="AN137">
        <f t="shared" si="73"/>
        <v>1578.2118799299487</v>
      </c>
      <c r="AO137">
        <f t="shared" si="74"/>
        <v>1567.7412277560356</v>
      </c>
      <c r="AP137">
        <f t="shared" si="75"/>
        <v>2226.14308628341</v>
      </c>
      <c r="AQ137">
        <f t="shared" si="76"/>
        <v>2215.6724341094969</v>
      </c>
      <c r="AR137">
        <f t="shared" si="77"/>
        <v>2205.2017819355838</v>
      </c>
      <c r="AS137">
        <f t="shared" si="78"/>
        <v>2863.6036404629581</v>
      </c>
      <c r="AT137">
        <f t="shared" si="79"/>
        <v>2853.132988289045</v>
      </c>
      <c r="AU137">
        <f t="shared" si="80"/>
        <v>2842.6623361151319</v>
      </c>
      <c r="BF137" t="str">
        <f t="shared" si="96"/>
        <v>IN  2021 7 N 3 14 160 Y Endura_R3 0 . . 86.1724304399524 5795.0959470868 1588.68253210386 1578.21187992995 1567.74122775604 2226.14308628341 2215.6724341095 2205.20178193558 2863.60364046296 2853.13298828904 2842.66233611513</v>
      </c>
    </row>
    <row r="138" spans="1:58" x14ac:dyDescent="0.35">
      <c r="A138" s="16" t="s">
        <v>26</v>
      </c>
      <c r="B138" s="16">
        <v>2021</v>
      </c>
      <c r="C138" s="16">
        <v>7</v>
      </c>
      <c r="D138" s="16" t="s">
        <v>16</v>
      </c>
      <c r="E138" s="16">
        <v>309</v>
      </c>
      <c r="F138" s="16">
        <v>3</v>
      </c>
      <c r="G138" s="16">
        <v>4</v>
      </c>
      <c r="H138" s="4">
        <v>100</v>
      </c>
      <c r="I138" s="16" t="s">
        <v>16</v>
      </c>
      <c r="J138" s="16" t="s">
        <v>28</v>
      </c>
      <c r="K138" s="16" t="s">
        <v>14</v>
      </c>
      <c r="L138" s="16" t="str">
        <f t="shared" si="81"/>
        <v>.</v>
      </c>
      <c r="M138" s="16" t="str">
        <f t="shared" si="82"/>
        <v>.</v>
      </c>
      <c r="N138" s="16" t="s">
        <v>14</v>
      </c>
      <c r="O138" s="16">
        <v>0</v>
      </c>
      <c r="P138" s="16" t="s">
        <v>14</v>
      </c>
      <c r="Q138" s="16" t="s">
        <v>14</v>
      </c>
      <c r="R138" s="16">
        <v>73.288225597174645</v>
      </c>
      <c r="S138" s="16">
        <v>4928.6331714099952</v>
      </c>
      <c r="T138" s="16">
        <f t="shared" si="83"/>
        <v>44.29</v>
      </c>
      <c r="U138" s="16">
        <f t="shared" si="84"/>
        <v>109.39</v>
      </c>
      <c r="V138" s="16">
        <f t="shared" si="85"/>
        <v>0</v>
      </c>
      <c r="W138" s="16">
        <f t="shared" si="86"/>
        <v>0</v>
      </c>
      <c r="X138" s="16">
        <f t="shared" si="87"/>
        <v>0</v>
      </c>
      <c r="Y138" s="16">
        <f t="shared" si="88"/>
        <v>0</v>
      </c>
      <c r="Z138" s="16">
        <f t="shared" si="89"/>
        <v>0</v>
      </c>
      <c r="AA138" s="16">
        <f t="shared" si="90"/>
        <v>0</v>
      </c>
      <c r="AB138">
        <f t="shared" si="91"/>
        <v>17.875</v>
      </c>
      <c r="AC138">
        <f t="shared" si="92"/>
        <v>44.15</v>
      </c>
      <c r="AD138">
        <f t="shared" si="93"/>
        <v>153.54</v>
      </c>
      <c r="AE138">
        <f t="shared" si="94"/>
        <v>153.54</v>
      </c>
      <c r="AF138">
        <f t="shared" si="95"/>
        <v>153.54</v>
      </c>
      <c r="AG138">
        <f t="shared" si="66"/>
        <v>659.59403037457184</v>
      </c>
      <c r="AH138">
        <f t="shared" si="67"/>
        <v>879.45870716609579</v>
      </c>
      <c r="AI138">
        <f t="shared" si="68"/>
        <v>1099.3233839576196</v>
      </c>
      <c r="AJ138">
        <f t="shared" si="69"/>
        <v>1626.4489465652985</v>
      </c>
      <c r="AK138">
        <f t="shared" si="70"/>
        <v>2168.5985954203979</v>
      </c>
      <c r="AL138">
        <f t="shared" si="71"/>
        <v>2710.7482442754977</v>
      </c>
      <c r="AM138">
        <f t="shared" si="72"/>
        <v>1472.9089465652985</v>
      </c>
      <c r="AN138">
        <f t="shared" si="73"/>
        <v>1472.9089465652985</v>
      </c>
      <c r="AO138">
        <f t="shared" si="74"/>
        <v>1472.9089465652985</v>
      </c>
      <c r="AP138">
        <f t="shared" si="75"/>
        <v>2015.058595420398</v>
      </c>
      <c r="AQ138">
        <f t="shared" si="76"/>
        <v>2015.058595420398</v>
      </c>
      <c r="AR138">
        <f t="shared" si="77"/>
        <v>2015.058595420398</v>
      </c>
      <c r="AS138">
        <f t="shared" si="78"/>
        <v>2557.2082442754977</v>
      </c>
      <c r="AT138">
        <f t="shared" si="79"/>
        <v>2557.2082442754977</v>
      </c>
      <c r="AU138">
        <f t="shared" si="80"/>
        <v>2557.2082442754977</v>
      </c>
      <c r="BF138" t="str">
        <f t="shared" si="96"/>
        <v>IN  2021 7 N 3 4 100 N Cobra_V5 0 . . 73.2882255971746 4928.63317141 1472.9089465653 1472.9089465653 1472.9089465653 2015.0585954204 2015.0585954204 2015.0585954204 2557.2082442755 2557.2082442755 2557.2082442755</v>
      </c>
    </row>
    <row r="139" spans="1:58" x14ac:dyDescent="0.35">
      <c r="A139" s="16" t="s">
        <v>26</v>
      </c>
      <c r="B139" s="16">
        <v>2021</v>
      </c>
      <c r="C139" s="16">
        <v>7</v>
      </c>
      <c r="D139" s="16" t="s">
        <v>16</v>
      </c>
      <c r="E139" s="16">
        <v>310</v>
      </c>
      <c r="F139" s="16">
        <v>3</v>
      </c>
      <c r="G139" s="16">
        <v>15</v>
      </c>
      <c r="H139" s="4">
        <v>160</v>
      </c>
      <c r="I139" s="16" t="s">
        <v>17</v>
      </c>
      <c r="J139" s="16" t="s">
        <v>30</v>
      </c>
      <c r="K139" s="16">
        <v>110</v>
      </c>
      <c r="L139" s="16">
        <f t="shared" si="81"/>
        <v>239.13043478260869</v>
      </c>
      <c r="M139" s="16">
        <f t="shared" si="82"/>
        <v>268.47826086956519</v>
      </c>
      <c r="N139" s="16" t="s">
        <v>17</v>
      </c>
      <c r="O139" s="16">
        <v>0</v>
      </c>
      <c r="P139" s="16" t="s">
        <v>14</v>
      </c>
      <c r="Q139" s="16" t="s">
        <v>14</v>
      </c>
      <c r="R139" s="16">
        <v>92.19883472057073</v>
      </c>
      <c r="S139" s="16">
        <v>6200.3716349583819</v>
      </c>
      <c r="T139" s="16">
        <f t="shared" si="83"/>
        <v>70.86</v>
      </c>
      <c r="U139" s="16">
        <f t="shared" si="84"/>
        <v>175.02</v>
      </c>
      <c r="V139" s="16">
        <f t="shared" si="85"/>
        <v>45.434782608695649</v>
      </c>
      <c r="W139" s="16">
        <f t="shared" si="86"/>
        <v>65.760869565217391</v>
      </c>
      <c r="X139" s="16">
        <f t="shared" si="87"/>
        <v>86.086956521739125</v>
      </c>
      <c r="Y139" s="16">
        <f t="shared" si="88"/>
        <v>23.089130434782604</v>
      </c>
      <c r="Z139" s="16">
        <f t="shared" si="89"/>
        <v>33.559782608695649</v>
      </c>
      <c r="AA139" s="16">
        <f t="shared" si="90"/>
        <v>44.030434782608694</v>
      </c>
      <c r="AB139">
        <f t="shared" si="91"/>
        <v>50.845999999999997</v>
      </c>
      <c r="AC139">
        <f t="shared" si="92"/>
        <v>125.59</v>
      </c>
      <c r="AD139">
        <f t="shared" si="93"/>
        <v>323.69913043478266</v>
      </c>
      <c r="AE139">
        <f t="shared" si="94"/>
        <v>334.16978260869564</v>
      </c>
      <c r="AF139">
        <f t="shared" si="95"/>
        <v>344.64043478260874</v>
      </c>
      <c r="AG139">
        <f t="shared" si="66"/>
        <v>829.78951248513658</v>
      </c>
      <c r="AH139">
        <f t="shared" si="67"/>
        <v>1106.3860166468487</v>
      </c>
      <c r="AI139">
        <f t="shared" si="68"/>
        <v>1382.982520808561</v>
      </c>
      <c r="AJ139">
        <f t="shared" si="69"/>
        <v>2046.1226395362662</v>
      </c>
      <c r="AK139">
        <f t="shared" si="70"/>
        <v>2728.1635193816883</v>
      </c>
      <c r="AL139">
        <f t="shared" si="71"/>
        <v>3410.2043992271106</v>
      </c>
      <c r="AM139">
        <f t="shared" si="72"/>
        <v>1722.4235091014834</v>
      </c>
      <c r="AN139">
        <f t="shared" si="73"/>
        <v>1711.9528569275706</v>
      </c>
      <c r="AO139">
        <f t="shared" si="74"/>
        <v>1701.4822047536575</v>
      </c>
      <c r="AP139">
        <f t="shared" si="75"/>
        <v>2404.4643889469057</v>
      </c>
      <c r="AQ139">
        <f t="shared" si="76"/>
        <v>2393.9937367729926</v>
      </c>
      <c r="AR139">
        <f t="shared" si="77"/>
        <v>2383.5230845990795</v>
      </c>
      <c r="AS139">
        <f t="shared" si="78"/>
        <v>3086.505268792328</v>
      </c>
      <c r="AT139">
        <f t="shared" si="79"/>
        <v>3076.0346166184149</v>
      </c>
      <c r="AU139">
        <f t="shared" si="80"/>
        <v>3065.5639644445018</v>
      </c>
      <c r="BF139" t="str">
        <f t="shared" si="96"/>
        <v>IN  2021 7 N 3 15 160 Y Endura_Sporecaster 0 . . 92.1988347205707 6200.37163495838 1722.42350910148 1711.95285692757 1701.48220475366 2404.46438894691 2393.99373677299 2383.52308459908 3086.50526879233 3076.03461661841 3065.5639644445</v>
      </c>
    </row>
    <row r="140" spans="1:58" x14ac:dyDescent="0.35">
      <c r="A140" s="16" t="s">
        <v>26</v>
      </c>
      <c r="B140" s="16">
        <v>2021</v>
      </c>
      <c r="C140" s="16">
        <v>7</v>
      </c>
      <c r="D140" s="16" t="s">
        <v>16</v>
      </c>
      <c r="E140" s="16">
        <v>311</v>
      </c>
      <c r="F140" s="16">
        <v>3</v>
      </c>
      <c r="G140" s="16">
        <v>1</v>
      </c>
      <c r="H140" s="4">
        <v>100</v>
      </c>
      <c r="I140" s="16" t="s">
        <v>16</v>
      </c>
      <c r="J140" s="16" t="s">
        <v>27</v>
      </c>
      <c r="K140" s="16" t="s">
        <v>14</v>
      </c>
      <c r="L140" s="16" t="str">
        <f t="shared" si="81"/>
        <v>.</v>
      </c>
      <c r="M140" s="16" t="str">
        <f t="shared" si="82"/>
        <v>.</v>
      </c>
      <c r="N140" s="16" t="s">
        <v>14</v>
      </c>
      <c r="O140" s="16">
        <v>0</v>
      </c>
      <c r="P140" s="16" t="s">
        <v>14</v>
      </c>
      <c r="Q140" s="16" t="s">
        <v>14</v>
      </c>
      <c r="R140" s="16">
        <v>78.517934032983689</v>
      </c>
      <c r="S140" s="16">
        <v>5280.331063718153</v>
      </c>
      <c r="T140" s="16">
        <f t="shared" si="83"/>
        <v>44.29</v>
      </c>
      <c r="U140" s="16">
        <f t="shared" si="84"/>
        <v>109.39</v>
      </c>
      <c r="V140" s="16">
        <f t="shared" si="85"/>
        <v>0</v>
      </c>
      <c r="W140" s="16">
        <f t="shared" si="86"/>
        <v>0</v>
      </c>
      <c r="X140" s="16">
        <f t="shared" si="87"/>
        <v>0</v>
      </c>
      <c r="Y140" s="16">
        <f t="shared" si="88"/>
        <v>0</v>
      </c>
      <c r="Z140" s="16">
        <f t="shared" si="89"/>
        <v>0</v>
      </c>
      <c r="AA140" s="16">
        <f t="shared" si="90"/>
        <v>0</v>
      </c>
      <c r="AB140">
        <f t="shared" si="91"/>
        <v>0</v>
      </c>
      <c r="AC140">
        <f t="shared" si="92"/>
        <v>0</v>
      </c>
      <c r="AD140">
        <f t="shared" si="93"/>
        <v>109.39</v>
      </c>
      <c r="AE140">
        <f t="shared" si="94"/>
        <v>109.39</v>
      </c>
      <c r="AF140">
        <f t="shared" si="95"/>
        <v>109.39</v>
      </c>
      <c r="AG140">
        <f t="shared" si="66"/>
        <v>706.66140629685322</v>
      </c>
      <c r="AH140">
        <f t="shared" si="67"/>
        <v>942.21520839580421</v>
      </c>
      <c r="AI140">
        <f t="shared" si="68"/>
        <v>1177.7690104947553</v>
      </c>
      <c r="AJ140">
        <f t="shared" si="69"/>
        <v>1742.5092510269906</v>
      </c>
      <c r="AK140">
        <f t="shared" si="70"/>
        <v>2323.3456680359873</v>
      </c>
      <c r="AL140">
        <f t="shared" si="71"/>
        <v>2904.1820850449844</v>
      </c>
      <c r="AM140">
        <f t="shared" si="72"/>
        <v>1633.1192510269905</v>
      </c>
      <c r="AN140">
        <f t="shared" si="73"/>
        <v>1633.1192510269905</v>
      </c>
      <c r="AO140">
        <f t="shared" si="74"/>
        <v>1633.1192510269905</v>
      </c>
      <c r="AP140">
        <f t="shared" si="75"/>
        <v>2213.9556680359874</v>
      </c>
      <c r="AQ140">
        <f t="shared" si="76"/>
        <v>2213.9556680359874</v>
      </c>
      <c r="AR140">
        <f t="shared" si="77"/>
        <v>2213.9556680359874</v>
      </c>
      <c r="AS140">
        <f t="shared" si="78"/>
        <v>2794.7920850449846</v>
      </c>
      <c r="AT140">
        <f t="shared" si="79"/>
        <v>2794.7920850449846</v>
      </c>
      <c r="AU140">
        <f t="shared" si="80"/>
        <v>2794.7920850449846</v>
      </c>
      <c r="BF140" t="str">
        <f t="shared" si="96"/>
        <v>IN  2021 7 N 3 1 100 N Non-Treated 0 . . 78.5179340329837 5280.33106371815 1633.11925102699 1633.11925102699 1633.11925102699 2213.95566803599 2213.95566803599 2213.95566803599 2794.79208504498 2794.79208504498 2794.79208504498</v>
      </c>
    </row>
    <row r="141" spans="1:58" x14ac:dyDescent="0.35">
      <c r="A141" s="16" t="s">
        <v>26</v>
      </c>
      <c r="B141" s="16">
        <v>2021</v>
      </c>
      <c r="C141" s="16">
        <v>7</v>
      </c>
      <c r="D141" s="16" t="s">
        <v>16</v>
      </c>
      <c r="E141" s="16">
        <v>312</v>
      </c>
      <c r="F141" s="16">
        <v>3</v>
      </c>
      <c r="G141" s="16">
        <v>5</v>
      </c>
      <c r="H141" s="4">
        <v>160</v>
      </c>
      <c r="I141" s="16" t="s">
        <v>16</v>
      </c>
      <c r="J141" s="16" t="s">
        <v>27</v>
      </c>
      <c r="K141" s="16" t="s">
        <v>14</v>
      </c>
      <c r="L141" s="16" t="str">
        <f t="shared" si="81"/>
        <v>.</v>
      </c>
      <c r="M141" s="16" t="str">
        <f t="shared" si="82"/>
        <v>.</v>
      </c>
      <c r="N141" s="16" t="s">
        <v>14</v>
      </c>
      <c r="O141" s="16">
        <v>0</v>
      </c>
      <c r="P141" s="16" t="s">
        <v>14</v>
      </c>
      <c r="Q141" s="16" t="s">
        <v>14</v>
      </c>
      <c r="R141" s="16">
        <v>78.757370114942518</v>
      </c>
      <c r="S141" s="16">
        <v>5296.433140229884</v>
      </c>
      <c r="T141" s="16">
        <f t="shared" si="83"/>
        <v>70.86</v>
      </c>
      <c r="U141" s="16">
        <f t="shared" si="84"/>
        <v>175.02</v>
      </c>
      <c r="V141" s="16">
        <f t="shared" si="85"/>
        <v>0</v>
      </c>
      <c r="W141" s="16">
        <f t="shared" si="86"/>
        <v>0</v>
      </c>
      <c r="X141" s="16">
        <f t="shared" si="87"/>
        <v>0</v>
      </c>
      <c r="Y141" s="16">
        <f t="shared" si="88"/>
        <v>0</v>
      </c>
      <c r="Z141" s="16">
        <f t="shared" si="89"/>
        <v>0</v>
      </c>
      <c r="AA141" s="16">
        <f t="shared" si="90"/>
        <v>0</v>
      </c>
      <c r="AB141">
        <f t="shared" si="91"/>
        <v>0</v>
      </c>
      <c r="AC141">
        <f t="shared" si="92"/>
        <v>0</v>
      </c>
      <c r="AD141">
        <f t="shared" si="93"/>
        <v>175.02</v>
      </c>
      <c r="AE141">
        <f t="shared" si="94"/>
        <v>175.02</v>
      </c>
      <c r="AF141">
        <f t="shared" si="95"/>
        <v>175.02</v>
      </c>
      <c r="AG141">
        <f t="shared" si="66"/>
        <v>708.81633103448269</v>
      </c>
      <c r="AH141">
        <f t="shared" si="67"/>
        <v>945.08844137931021</v>
      </c>
      <c r="AI141">
        <f t="shared" si="68"/>
        <v>1181.3605517241378</v>
      </c>
      <c r="AJ141">
        <f t="shared" si="69"/>
        <v>1747.8229362758618</v>
      </c>
      <c r="AK141">
        <f t="shared" si="70"/>
        <v>2330.4305817011491</v>
      </c>
      <c r="AL141">
        <f t="shared" si="71"/>
        <v>2913.0382271264366</v>
      </c>
      <c r="AM141">
        <f t="shared" si="72"/>
        <v>1572.8029362758618</v>
      </c>
      <c r="AN141">
        <f t="shared" si="73"/>
        <v>1572.8029362758618</v>
      </c>
      <c r="AO141">
        <f t="shared" si="74"/>
        <v>1572.8029362758618</v>
      </c>
      <c r="AP141">
        <f t="shared" si="75"/>
        <v>2155.4105817011491</v>
      </c>
      <c r="AQ141">
        <f t="shared" si="76"/>
        <v>2155.4105817011491</v>
      </c>
      <c r="AR141">
        <f t="shared" si="77"/>
        <v>2155.4105817011491</v>
      </c>
      <c r="AS141">
        <f t="shared" si="78"/>
        <v>2738.0182271264366</v>
      </c>
      <c r="AT141">
        <f t="shared" si="79"/>
        <v>2738.0182271264366</v>
      </c>
      <c r="AU141">
        <f t="shared" si="80"/>
        <v>2738.0182271264366</v>
      </c>
      <c r="BF141" t="str">
        <f t="shared" si="96"/>
        <v>IN  2021 7 N 3 5 160 N Non-Treated 0 . . 78.7573701149425 5296.43314022988 1572.80293627586 1572.80293627586 1572.80293627586 2155.41058170115 2155.41058170115 2155.41058170115 2738.01822712644 2738.01822712644 2738.01822712644</v>
      </c>
    </row>
    <row r="142" spans="1:58" x14ac:dyDescent="0.35">
      <c r="A142" s="16" t="s">
        <v>26</v>
      </c>
      <c r="B142" s="16">
        <v>2021</v>
      </c>
      <c r="C142" s="16">
        <v>7</v>
      </c>
      <c r="D142" s="16" t="s">
        <v>16</v>
      </c>
      <c r="E142" s="16">
        <v>313</v>
      </c>
      <c r="F142" s="16">
        <v>3</v>
      </c>
      <c r="G142" s="16">
        <v>12</v>
      </c>
      <c r="H142" s="4">
        <v>100</v>
      </c>
      <c r="I142" s="16" t="s">
        <v>17</v>
      </c>
      <c r="J142" s="16" t="s">
        <v>28</v>
      </c>
      <c r="K142" s="16">
        <v>110</v>
      </c>
      <c r="L142" s="16">
        <f t="shared" si="81"/>
        <v>239.13043478260869</v>
      </c>
      <c r="M142" s="16">
        <f t="shared" si="82"/>
        <v>268.47826086956519</v>
      </c>
      <c r="N142" s="16" t="s">
        <v>14</v>
      </c>
      <c r="O142" s="16">
        <v>0</v>
      </c>
      <c r="P142" s="16" t="s">
        <v>14</v>
      </c>
      <c r="Q142" s="16" t="s">
        <v>14</v>
      </c>
      <c r="R142" s="16">
        <v>79.568059416445706</v>
      </c>
      <c r="S142" s="16">
        <v>5350.9519957559742</v>
      </c>
      <c r="T142" s="16">
        <f t="shared" si="83"/>
        <v>44.29</v>
      </c>
      <c r="U142" s="16">
        <f t="shared" si="84"/>
        <v>109.39</v>
      </c>
      <c r="V142" s="16">
        <f t="shared" si="85"/>
        <v>45.434782608695649</v>
      </c>
      <c r="W142" s="16">
        <f t="shared" si="86"/>
        <v>65.760869565217391</v>
      </c>
      <c r="X142" s="16">
        <f t="shared" si="87"/>
        <v>86.086956521739125</v>
      </c>
      <c r="Y142" s="16">
        <f t="shared" si="88"/>
        <v>23.089130434782604</v>
      </c>
      <c r="Z142" s="16">
        <f t="shared" si="89"/>
        <v>33.559782608695649</v>
      </c>
      <c r="AA142" s="16">
        <f t="shared" si="90"/>
        <v>44.030434782608694</v>
      </c>
      <c r="AB142">
        <f t="shared" si="91"/>
        <v>17.875</v>
      </c>
      <c r="AC142">
        <f t="shared" si="92"/>
        <v>44.15</v>
      </c>
      <c r="AD142">
        <f t="shared" si="93"/>
        <v>176.62913043478261</v>
      </c>
      <c r="AE142">
        <f t="shared" si="94"/>
        <v>187.09978260869565</v>
      </c>
      <c r="AF142">
        <f t="shared" si="95"/>
        <v>197.57043478260871</v>
      </c>
      <c r="AG142">
        <f t="shared" si="66"/>
        <v>716.1125347480114</v>
      </c>
      <c r="AH142">
        <f t="shared" si="67"/>
        <v>954.81671299734853</v>
      </c>
      <c r="AI142">
        <f t="shared" si="68"/>
        <v>1193.5208912466856</v>
      </c>
      <c r="AJ142">
        <f t="shared" si="69"/>
        <v>1765.8141585994715</v>
      </c>
      <c r="AK142">
        <f t="shared" si="70"/>
        <v>2354.4188781326288</v>
      </c>
      <c r="AL142">
        <f t="shared" si="71"/>
        <v>2943.0235976657859</v>
      </c>
      <c r="AM142">
        <f t="shared" si="72"/>
        <v>1589.1850281646889</v>
      </c>
      <c r="AN142">
        <f t="shared" si="73"/>
        <v>1578.7143759907758</v>
      </c>
      <c r="AO142">
        <f t="shared" si="74"/>
        <v>1568.2437238168627</v>
      </c>
      <c r="AP142">
        <f t="shared" si="75"/>
        <v>2177.789747697846</v>
      </c>
      <c r="AQ142">
        <f t="shared" si="76"/>
        <v>2167.3190955239334</v>
      </c>
      <c r="AR142">
        <f t="shared" si="77"/>
        <v>2156.8484433500203</v>
      </c>
      <c r="AS142">
        <f t="shared" si="78"/>
        <v>2766.3944672310035</v>
      </c>
      <c r="AT142">
        <f t="shared" si="79"/>
        <v>2755.9238150570905</v>
      </c>
      <c r="AU142">
        <f t="shared" si="80"/>
        <v>2745.4531628831774</v>
      </c>
      <c r="BF142" t="str">
        <f t="shared" si="96"/>
        <v>IN  2021 7 N 3 12 100 Y Cobra_V5 0 . . 79.5680594164457 5350.95199575597 1589.18502816469 1578.71437599078 1568.24372381686 2177.78974769785 2167.31909552393 2156.84844335002 2766.394467231 2755.92381505709 2745.45316288318</v>
      </c>
    </row>
    <row r="143" spans="1:58" x14ac:dyDescent="0.35">
      <c r="A143" s="16" t="s">
        <v>26</v>
      </c>
      <c r="B143" s="16">
        <v>2021</v>
      </c>
      <c r="C143" s="16">
        <v>7</v>
      </c>
      <c r="D143" s="16" t="s">
        <v>16</v>
      </c>
      <c r="E143" s="16">
        <v>314</v>
      </c>
      <c r="F143" s="16">
        <v>3</v>
      </c>
      <c r="G143" s="16">
        <v>8</v>
      </c>
      <c r="H143" s="4">
        <v>160</v>
      </c>
      <c r="I143" s="16" t="s">
        <v>16</v>
      </c>
      <c r="J143" s="16" t="s">
        <v>28</v>
      </c>
      <c r="K143" s="16" t="s">
        <v>14</v>
      </c>
      <c r="L143" s="16" t="str">
        <f t="shared" si="81"/>
        <v>.</v>
      </c>
      <c r="M143" s="16" t="str">
        <f t="shared" si="82"/>
        <v>.</v>
      </c>
      <c r="N143" s="16" t="s">
        <v>14</v>
      </c>
      <c r="O143" s="16">
        <v>0</v>
      </c>
      <c r="P143" s="16" t="s">
        <v>14</v>
      </c>
      <c r="Q143" s="16" t="s">
        <v>14</v>
      </c>
      <c r="R143" s="16">
        <v>88.919314552893056</v>
      </c>
      <c r="S143" s="16">
        <v>5979.8239036820578</v>
      </c>
      <c r="T143" s="16">
        <f t="shared" si="83"/>
        <v>70.86</v>
      </c>
      <c r="U143" s="16">
        <f t="shared" si="84"/>
        <v>175.02</v>
      </c>
      <c r="V143" s="16">
        <f t="shared" si="85"/>
        <v>0</v>
      </c>
      <c r="W143" s="16">
        <f t="shared" si="86"/>
        <v>0</v>
      </c>
      <c r="X143" s="16">
        <f t="shared" si="87"/>
        <v>0</v>
      </c>
      <c r="Y143" s="16">
        <f t="shared" si="88"/>
        <v>0</v>
      </c>
      <c r="Z143" s="16">
        <f t="shared" si="89"/>
        <v>0</v>
      </c>
      <c r="AA143" s="16">
        <f t="shared" si="90"/>
        <v>0</v>
      </c>
      <c r="AB143">
        <f t="shared" si="91"/>
        <v>17.875</v>
      </c>
      <c r="AC143">
        <f t="shared" si="92"/>
        <v>44.15</v>
      </c>
      <c r="AD143">
        <f t="shared" si="93"/>
        <v>219.17000000000002</v>
      </c>
      <c r="AE143">
        <f t="shared" si="94"/>
        <v>219.17000000000002</v>
      </c>
      <c r="AF143">
        <f t="shared" si="95"/>
        <v>219.17000000000002</v>
      </c>
      <c r="AG143">
        <f t="shared" si="66"/>
        <v>800.27383097603752</v>
      </c>
      <c r="AH143">
        <f t="shared" si="67"/>
        <v>1067.0317746347166</v>
      </c>
      <c r="AI143">
        <f t="shared" si="68"/>
        <v>1333.7897182933959</v>
      </c>
      <c r="AJ143">
        <f t="shared" si="69"/>
        <v>1973.3418882150791</v>
      </c>
      <c r="AK143">
        <f t="shared" si="70"/>
        <v>2631.1225176201056</v>
      </c>
      <c r="AL143">
        <f t="shared" si="71"/>
        <v>3288.9031470251321</v>
      </c>
      <c r="AM143">
        <f t="shared" si="72"/>
        <v>1754.171888215079</v>
      </c>
      <c r="AN143">
        <f t="shared" si="73"/>
        <v>1754.171888215079</v>
      </c>
      <c r="AO143">
        <f t="shared" si="74"/>
        <v>1754.171888215079</v>
      </c>
      <c r="AP143">
        <f t="shared" si="75"/>
        <v>2411.9525176201055</v>
      </c>
      <c r="AQ143">
        <f t="shared" si="76"/>
        <v>2411.9525176201055</v>
      </c>
      <c r="AR143">
        <f t="shared" si="77"/>
        <v>2411.9525176201055</v>
      </c>
      <c r="AS143">
        <f t="shared" si="78"/>
        <v>3069.733147025132</v>
      </c>
      <c r="AT143">
        <f t="shared" si="79"/>
        <v>3069.733147025132</v>
      </c>
      <c r="AU143">
        <f t="shared" si="80"/>
        <v>3069.733147025132</v>
      </c>
      <c r="BF143" t="str">
        <f t="shared" si="96"/>
        <v>IN  2021 7 N 3 8 160 N Cobra_V5 0 . . 88.9193145528931 5979.82390368206 1754.17188821508 1754.17188821508 1754.17188821508 2411.95251762011 2411.95251762011 2411.95251762011 3069.73314702513 3069.73314702513 3069.73314702513</v>
      </c>
    </row>
    <row r="144" spans="1:58" x14ac:dyDescent="0.35">
      <c r="A144" s="16" t="s">
        <v>26</v>
      </c>
      <c r="B144" s="16">
        <v>2021</v>
      </c>
      <c r="C144" s="16">
        <v>7</v>
      </c>
      <c r="D144" s="16" t="s">
        <v>16</v>
      </c>
      <c r="E144" s="16">
        <v>315</v>
      </c>
      <c r="F144" s="16">
        <v>3</v>
      </c>
      <c r="G144" s="16">
        <v>10</v>
      </c>
      <c r="H144" s="4">
        <v>100</v>
      </c>
      <c r="I144" s="16" t="s">
        <v>17</v>
      </c>
      <c r="J144" s="16" t="s">
        <v>29</v>
      </c>
      <c r="K144" s="16">
        <v>110</v>
      </c>
      <c r="L144" s="16">
        <f t="shared" si="81"/>
        <v>239.13043478260869</v>
      </c>
      <c r="M144" s="16">
        <f t="shared" si="82"/>
        <v>268.47826086956519</v>
      </c>
      <c r="N144" s="16" t="s">
        <v>14</v>
      </c>
      <c r="O144" s="16">
        <v>0</v>
      </c>
      <c r="P144" s="16" t="s">
        <v>14</v>
      </c>
      <c r="Q144" s="16" t="s">
        <v>14</v>
      </c>
      <c r="R144" s="16">
        <v>79.236621026072328</v>
      </c>
      <c r="S144" s="16">
        <v>5328.6627640033639</v>
      </c>
      <c r="T144" s="16">
        <f t="shared" si="83"/>
        <v>44.29</v>
      </c>
      <c r="U144" s="16">
        <f t="shared" si="84"/>
        <v>109.39</v>
      </c>
      <c r="V144" s="16">
        <f t="shared" si="85"/>
        <v>45.434782608695649</v>
      </c>
      <c r="W144" s="16">
        <f t="shared" si="86"/>
        <v>65.760869565217391</v>
      </c>
      <c r="X144" s="16">
        <f t="shared" si="87"/>
        <v>86.086956521739125</v>
      </c>
      <c r="Y144" s="16">
        <f t="shared" si="88"/>
        <v>23.089130434782604</v>
      </c>
      <c r="Z144" s="16">
        <f t="shared" si="89"/>
        <v>33.559782608695649</v>
      </c>
      <c r="AA144" s="16">
        <f t="shared" si="90"/>
        <v>44.030434782608694</v>
      </c>
      <c r="AB144">
        <f t="shared" si="91"/>
        <v>50.845999999999997</v>
      </c>
      <c r="AC144">
        <f t="shared" si="92"/>
        <v>125.59</v>
      </c>
      <c r="AD144">
        <f t="shared" si="93"/>
        <v>258.06913043478261</v>
      </c>
      <c r="AE144">
        <f t="shared" si="94"/>
        <v>268.53978260869565</v>
      </c>
      <c r="AF144">
        <f t="shared" si="95"/>
        <v>279.01043478260874</v>
      </c>
      <c r="AG144">
        <f t="shared" si="66"/>
        <v>713.12958923465089</v>
      </c>
      <c r="AH144">
        <f t="shared" si="67"/>
        <v>950.83945231286793</v>
      </c>
      <c r="AI144">
        <f t="shared" si="68"/>
        <v>1188.549315391085</v>
      </c>
      <c r="AJ144">
        <f t="shared" si="69"/>
        <v>1758.4587121211102</v>
      </c>
      <c r="AK144">
        <f t="shared" si="70"/>
        <v>2344.61161616148</v>
      </c>
      <c r="AL144">
        <f t="shared" si="71"/>
        <v>2930.7645202018502</v>
      </c>
      <c r="AM144">
        <f t="shared" si="72"/>
        <v>1500.3895816863276</v>
      </c>
      <c r="AN144">
        <f t="shared" si="73"/>
        <v>1489.9189295124147</v>
      </c>
      <c r="AO144">
        <f t="shared" si="74"/>
        <v>1479.4482773385016</v>
      </c>
      <c r="AP144">
        <f t="shared" si="75"/>
        <v>2086.5424857266976</v>
      </c>
      <c r="AQ144">
        <f t="shared" si="76"/>
        <v>2076.0718335527845</v>
      </c>
      <c r="AR144">
        <f t="shared" si="77"/>
        <v>2065.6011813788714</v>
      </c>
      <c r="AS144">
        <f t="shared" si="78"/>
        <v>2672.6953897670678</v>
      </c>
      <c r="AT144">
        <f t="shared" si="79"/>
        <v>2662.2247375931547</v>
      </c>
      <c r="AU144">
        <f t="shared" si="80"/>
        <v>2651.7540854192416</v>
      </c>
      <c r="BF144" t="str">
        <f t="shared" si="96"/>
        <v>IN  2021 7 N 3 10 100 Y Endura_R3 0 . . 79.2366210260723 5328.66276400336 1500.38958168633 1489.91892951241 1479.4482773385 2086.5424857267 2076.07183355278 2065.60118137887 2672.69538976707 2662.22473759315 2651.75408541924</v>
      </c>
    </row>
    <row r="145" spans="1:58" x14ac:dyDescent="0.35">
      <c r="A145" s="16" t="s">
        <v>26</v>
      </c>
      <c r="B145" s="16">
        <v>2021</v>
      </c>
      <c r="C145" s="16">
        <v>7</v>
      </c>
      <c r="D145" s="16" t="s">
        <v>16</v>
      </c>
      <c r="E145" s="16">
        <v>316</v>
      </c>
      <c r="F145" s="16">
        <v>3</v>
      </c>
      <c r="G145" s="16">
        <v>13</v>
      </c>
      <c r="H145" s="4">
        <v>160</v>
      </c>
      <c r="I145" s="16" t="s">
        <v>17</v>
      </c>
      <c r="J145" s="16" t="s">
        <v>27</v>
      </c>
      <c r="K145" s="16">
        <v>110</v>
      </c>
      <c r="L145" s="16">
        <f t="shared" si="81"/>
        <v>239.13043478260869</v>
      </c>
      <c r="M145" s="16">
        <f t="shared" si="82"/>
        <v>268.47826086956519</v>
      </c>
      <c r="N145" s="16" t="s">
        <v>14</v>
      </c>
      <c r="O145" s="16">
        <v>1</v>
      </c>
      <c r="P145" s="16" t="s">
        <v>14</v>
      </c>
      <c r="Q145" s="16" t="s">
        <v>14</v>
      </c>
      <c r="R145" s="16">
        <v>87.430650114942537</v>
      </c>
      <c r="S145" s="16">
        <v>5879.7112202298858</v>
      </c>
      <c r="T145" s="16">
        <f t="shared" si="83"/>
        <v>70.86</v>
      </c>
      <c r="U145" s="16">
        <f t="shared" si="84"/>
        <v>175.02</v>
      </c>
      <c r="V145" s="16">
        <f t="shared" si="85"/>
        <v>45.434782608695649</v>
      </c>
      <c r="W145" s="16">
        <f t="shared" si="86"/>
        <v>65.760869565217391</v>
      </c>
      <c r="X145" s="16">
        <f t="shared" si="87"/>
        <v>86.086956521739125</v>
      </c>
      <c r="Y145" s="16">
        <f t="shared" si="88"/>
        <v>23.089130434782604</v>
      </c>
      <c r="Z145" s="16">
        <f t="shared" si="89"/>
        <v>33.559782608695649</v>
      </c>
      <c r="AA145" s="16">
        <f t="shared" si="90"/>
        <v>44.030434782608694</v>
      </c>
      <c r="AB145">
        <f t="shared" si="91"/>
        <v>0</v>
      </c>
      <c r="AC145">
        <f t="shared" si="92"/>
        <v>0</v>
      </c>
      <c r="AD145">
        <f t="shared" si="93"/>
        <v>198.10913043478263</v>
      </c>
      <c r="AE145">
        <f t="shared" si="94"/>
        <v>208.57978260869567</v>
      </c>
      <c r="AF145">
        <f t="shared" si="95"/>
        <v>219.0504347826087</v>
      </c>
      <c r="AG145">
        <f t="shared" ref="AG145:AG208" si="97">$R145*9</f>
        <v>786.87585103448282</v>
      </c>
      <c r="AH145">
        <f t="shared" ref="AH145:AH208" si="98">$R145*12</f>
        <v>1049.1678013793105</v>
      </c>
      <c r="AI145">
        <f t="shared" ref="AI145:AI208" si="99">$R145*15</f>
        <v>1311.459751724138</v>
      </c>
      <c r="AJ145">
        <f t="shared" ref="AJ145:AJ208" si="100">$S145*0.33</f>
        <v>1940.3047026758625</v>
      </c>
      <c r="AK145">
        <f t="shared" ref="AK145:AK208" si="101">$S145*0.44</f>
        <v>2587.0729369011497</v>
      </c>
      <c r="AL145">
        <f t="shared" ref="AL145:AL208" si="102">$S145*0.55</f>
        <v>3233.8411711264375</v>
      </c>
      <c r="AM145">
        <f t="shared" ref="AM145:AM208" si="103">$AJ145-AD145</f>
        <v>1742.1955722410798</v>
      </c>
      <c r="AN145">
        <f t="shared" ref="AN145:AN208" si="104">$AJ145-AE145</f>
        <v>1731.7249200671667</v>
      </c>
      <c r="AO145">
        <f t="shared" ref="AO145:AO208" si="105">$AJ145-AF145</f>
        <v>1721.2542678932537</v>
      </c>
      <c r="AP145">
        <f t="shared" ref="AP145:AP208" si="106">$AK145-AD145</f>
        <v>2388.9638064663668</v>
      </c>
      <c r="AQ145">
        <f t="shared" ref="AQ145:AQ208" si="107">$AK145-AE145</f>
        <v>2378.4931542924542</v>
      </c>
      <c r="AR145">
        <f t="shared" ref="AR145:AR208" si="108">$AK145-AF145</f>
        <v>2368.0225021185411</v>
      </c>
      <c r="AS145">
        <f t="shared" ref="AS145:AS208" si="109">$AL145-AD145</f>
        <v>3035.7320406916551</v>
      </c>
      <c r="AT145">
        <f t="shared" ref="AT145:AT208" si="110">$AL145-AE145</f>
        <v>3025.261388517742</v>
      </c>
      <c r="AU145">
        <f t="shared" ref="AU145:AU208" si="111">$AL145-AF145</f>
        <v>3014.7907363438289</v>
      </c>
      <c r="BF145" t="str">
        <f t="shared" si="96"/>
        <v>IN  2021 7 N 3 13 160 Y Non-Treated 1 . . 87.4306501149425 5879.71122022989 1742.19557224108 1731.72492006717 1721.25426789325 2388.96380646637 2378.49315429245 2368.02250211854 3035.73204069165 3025.26138851774 3014.79073634383</v>
      </c>
    </row>
    <row r="146" spans="1:58" x14ac:dyDescent="0.35">
      <c r="A146" s="16" t="s">
        <v>26</v>
      </c>
      <c r="B146" s="16">
        <v>2021</v>
      </c>
      <c r="C146" s="16">
        <v>7</v>
      </c>
      <c r="D146" s="16" t="s">
        <v>16</v>
      </c>
      <c r="E146" s="16">
        <v>401</v>
      </c>
      <c r="F146" s="16">
        <v>4</v>
      </c>
      <c r="G146" s="16">
        <v>11</v>
      </c>
      <c r="H146" s="4">
        <v>100</v>
      </c>
      <c r="I146" s="16" t="s">
        <v>17</v>
      </c>
      <c r="J146" s="16" t="s">
        <v>30</v>
      </c>
      <c r="K146" s="16">
        <v>110</v>
      </c>
      <c r="L146" s="16">
        <f t="shared" si="81"/>
        <v>239.13043478260869</v>
      </c>
      <c r="M146" s="16">
        <f t="shared" si="82"/>
        <v>268.47826086956519</v>
      </c>
      <c r="N146" s="16" t="s">
        <v>17</v>
      </c>
      <c r="O146" s="16">
        <v>0</v>
      </c>
      <c r="P146" s="16" t="s">
        <v>14</v>
      </c>
      <c r="Q146" s="16" t="s">
        <v>14</v>
      </c>
      <c r="R146" s="16">
        <v>70.099711005342471</v>
      </c>
      <c r="S146" s="16">
        <v>4714.2055651092815</v>
      </c>
      <c r="T146" s="16">
        <f t="shared" si="83"/>
        <v>44.29</v>
      </c>
      <c r="U146" s="16">
        <f t="shared" si="84"/>
        <v>109.39</v>
      </c>
      <c r="V146" s="16">
        <f t="shared" si="85"/>
        <v>45.434782608695649</v>
      </c>
      <c r="W146" s="16">
        <f t="shared" si="86"/>
        <v>65.760869565217391</v>
      </c>
      <c r="X146" s="16">
        <f t="shared" si="87"/>
        <v>86.086956521739125</v>
      </c>
      <c r="Y146" s="16">
        <f t="shared" si="88"/>
        <v>23.089130434782604</v>
      </c>
      <c r="Z146" s="16">
        <f t="shared" si="89"/>
        <v>33.559782608695649</v>
      </c>
      <c r="AA146" s="16">
        <f t="shared" si="90"/>
        <v>44.030434782608694</v>
      </c>
      <c r="AB146">
        <f t="shared" si="91"/>
        <v>50.845999999999997</v>
      </c>
      <c r="AC146">
        <f t="shared" si="92"/>
        <v>125.59</v>
      </c>
      <c r="AD146">
        <f t="shared" si="93"/>
        <v>258.06913043478261</v>
      </c>
      <c r="AE146">
        <f t="shared" si="94"/>
        <v>268.53978260869565</v>
      </c>
      <c r="AF146">
        <f t="shared" si="95"/>
        <v>279.01043478260874</v>
      </c>
      <c r="AG146">
        <f t="shared" si="97"/>
        <v>630.89739904808221</v>
      </c>
      <c r="AH146">
        <f t="shared" si="98"/>
        <v>841.19653206410965</v>
      </c>
      <c r="AI146">
        <f t="shared" si="99"/>
        <v>1051.4956650801371</v>
      </c>
      <c r="AJ146">
        <f t="shared" si="100"/>
        <v>1555.6878364860629</v>
      </c>
      <c r="AK146">
        <f t="shared" si="101"/>
        <v>2074.2504486480839</v>
      </c>
      <c r="AL146">
        <f t="shared" si="102"/>
        <v>2592.8130608101051</v>
      </c>
      <c r="AM146">
        <f t="shared" si="103"/>
        <v>1297.6187060512802</v>
      </c>
      <c r="AN146">
        <f t="shared" si="104"/>
        <v>1287.1480538773671</v>
      </c>
      <c r="AO146">
        <f t="shared" si="105"/>
        <v>1276.6774017034541</v>
      </c>
      <c r="AP146">
        <f t="shared" si="106"/>
        <v>1816.1813182133012</v>
      </c>
      <c r="AQ146">
        <f t="shared" si="107"/>
        <v>1805.7106660393883</v>
      </c>
      <c r="AR146">
        <f t="shared" si="108"/>
        <v>1795.2400138654752</v>
      </c>
      <c r="AS146">
        <f t="shared" si="109"/>
        <v>2334.7439303753226</v>
      </c>
      <c r="AT146">
        <f t="shared" si="110"/>
        <v>2324.2732782014095</v>
      </c>
      <c r="AU146">
        <f t="shared" si="111"/>
        <v>2313.8026260274964</v>
      </c>
      <c r="BF146" t="str">
        <f t="shared" si="96"/>
        <v>IN  2021 7 N 4 11 100 Y Endura_Sporecaster 0 . . 70.0997110053425 4714.20556510928 1297.61870605128 1287.14805387737 1276.67740170345 1816.1813182133 1805.71066603939 1795.24001386548 2334.74393037532 2324.27327820141 2313.8026260275</v>
      </c>
    </row>
    <row r="147" spans="1:58" x14ac:dyDescent="0.35">
      <c r="A147" s="16" t="s">
        <v>26</v>
      </c>
      <c r="B147" s="16">
        <v>2021</v>
      </c>
      <c r="C147" s="16">
        <v>7</v>
      </c>
      <c r="D147" s="16" t="s">
        <v>16</v>
      </c>
      <c r="E147" s="16">
        <v>402</v>
      </c>
      <c r="F147" s="16">
        <v>4</v>
      </c>
      <c r="G147" s="16">
        <v>5</v>
      </c>
      <c r="H147" s="4">
        <v>160</v>
      </c>
      <c r="I147" s="16" t="s">
        <v>16</v>
      </c>
      <c r="J147" s="16" t="s">
        <v>27</v>
      </c>
      <c r="K147" s="16" t="s">
        <v>14</v>
      </c>
      <c r="L147" s="16" t="str">
        <f t="shared" si="81"/>
        <v>.</v>
      </c>
      <c r="M147" s="16" t="str">
        <f t="shared" si="82"/>
        <v>.</v>
      </c>
      <c r="N147" s="16" t="s">
        <v>14</v>
      </c>
      <c r="O147" s="16">
        <v>0</v>
      </c>
      <c r="P147" s="16" t="s">
        <v>14</v>
      </c>
      <c r="Q147" s="16" t="s">
        <v>14</v>
      </c>
      <c r="R147" s="16">
        <v>80.674550541872094</v>
      </c>
      <c r="S147" s="16">
        <v>5425.3635239408986</v>
      </c>
      <c r="T147" s="16">
        <f t="shared" si="83"/>
        <v>70.86</v>
      </c>
      <c r="U147" s="16">
        <f t="shared" si="84"/>
        <v>175.02</v>
      </c>
      <c r="V147" s="16">
        <f t="shared" si="85"/>
        <v>0</v>
      </c>
      <c r="W147" s="16">
        <f t="shared" si="86"/>
        <v>0</v>
      </c>
      <c r="X147" s="16">
        <f t="shared" si="87"/>
        <v>0</v>
      </c>
      <c r="Y147" s="16">
        <f t="shared" si="88"/>
        <v>0</v>
      </c>
      <c r="Z147" s="16">
        <f t="shared" si="89"/>
        <v>0</v>
      </c>
      <c r="AA147" s="16">
        <f t="shared" si="90"/>
        <v>0</v>
      </c>
      <c r="AB147">
        <f t="shared" si="91"/>
        <v>0</v>
      </c>
      <c r="AC147">
        <f t="shared" si="92"/>
        <v>0</v>
      </c>
      <c r="AD147">
        <f t="shared" si="93"/>
        <v>175.02</v>
      </c>
      <c r="AE147">
        <f t="shared" si="94"/>
        <v>175.02</v>
      </c>
      <c r="AF147">
        <f t="shared" si="95"/>
        <v>175.02</v>
      </c>
      <c r="AG147">
        <f t="shared" si="97"/>
        <v>726.07095487684887</v>
      </c>
      <c r="AH147">
        <f t="shared" si="98"/>
        <v>968.09460650246513</v>
      </c>
      <c r="AI147">
        <f t="shared" si="99"/>
        <v>1210.1182581280814</v>
      </c>
      <c r="AJ147">
        <f t="shared" si="100"/>
        <v>1790.3699629004966</v>
      </c>
      <c r="AK147">
        <f t="shared" si="101"/>
        <v>2387.1599505339955</v>
      </c>
      <c r="AL147">
        <f t="shared" si="102"/>
        <v>2983.9499381674946</v>
      </c>
      <c r="AM147">
        <f t="shared" si="103"/>
        <v>1615.3499629004966</v>
      </c>
      <c r="AN147">
        <f t="shared" si="104"/>
        <v>1615.3499629004966</v>
      </c>
      <c r="AO147">
        <f t="shared" si="105"/>
        <v>1615.3499629004966</v>
      </c>
      <c r="AP147">
        <f t="shared" si="106"/>
        <v>2212.1399505339955</v>
      </c>
      <c r="AQ147">
        <f t="shared" si="107"/>
        <v>2212.1399505339955</v>
      </c>
      <c r="AR147">
        <f t="shared" si="108"/>
        <v>2212.1399505339955</v>
      </c>
      <c r="AS147">
        <f t="shared" si="109"/>
        <v>2808.9299381674946</v>
      </c>
      <c r="AT147">
        <f t="shared" si="110"/>
        <v>2808.9299381674946</v>
      </c>
      <c r="AU147">
        <f t="shared" si="111"/>
        <v>2808.9299381674946</v>
      </c>
      <c r="BF147" t="str">
        <f t="shared" si="96"/>
        <v>IN  2021 7 N 4 5 160 N Non-Treated 0 . . 80.6745505418721 5425.3635239409 1615.3499629005 1615.3499629005 1615.3499629005 2212.139950534 2212.139950534 2212.139950534 2808.92993816749 2808.92993816749 2808.92993816749</v>
      </c>
    </row>
    <row r="148" spans="1:58" x14ac:dyDescent="0.35">
      <c r="A148" s="16" t="s">
        <v>26</v>
      </c>
      <c r="B148" s="16">
        <v>2021</v>
      </c>
      <c r="C148" s="16">
        <v>7</v>
      </c>
      <c r="D148" s="16" t="s">
        <v>16</v>
      </c>
      <c r="E148" s="16">
        <v>403</v>
      </c>
      <c r="F148" s="16">
        <v>4</v>
      </c>
      <c r="G148" s="16">
        <v>4</v>
      </c>
      <c r="H148" s="4">
        <v>100</v>
      </c>
      <c r="I148" s="16" t="s">
        <v>16</v>
      </c>
      <c r="J148" s="16" t="s">
        <v>28</v>
      </c>
      <c r="K148" s="16" t="s">
        <v>14</v>
      </c>
      <c r="L148" s="16" t="str">
        <f t="shared" si="81"/>
        <v>.</v>
      </c>
      <c r="M148" s="16" t="str">
        <f t="shared" si="82"/>
        <v>.</v>
      </c>
      <c r="N148" s="16" t="s">
        <v>14</v>
      </c>
      <c r="O148" s="16">
        <v>0</v>
      </c>
      <c r="P148" s="16" t="s">
        <v>14</v>
      </c>
      <c r="Q148" s="16" t="s">
        <v>14</v>
      </c>
      <c r="R148" s="16">
        <v>77.101411559009321</v>
      </c>
      <c r="S148" s="16">
        <v>5185.0699273433765</v>
      </c>
      <c r="T148" s="16">
        <f t="shared" si="83"/>
        <v>44.29</v>
      </c>
      <c r="U148" s="16">
        <f t="shared" si="84"/>
        <v>109.39</v>
      </c>
      <c r="V148" s="16">
        <f t="shared" si="85"/>
        <v>0</v>
      </c>
      <c r="W148" s="16">
        <f t="shared" si="86"/>
        <v>0</v>
      </c>
      <c r="X148" s="16">
        <f t="shared" si="87"/>
        <v>0</v>
      </c>
      <c r="Y148" s="16">
        <f t="shared" si="88"/>
        <v>0</v>
      </c>
      <c r="Z148" s="16">
        <f t="shared" si="89"/>
        <v>0</v>
      </c>
      <c r="AA148" s="16">
        <f t="shared" si="90"/>
        <v>0</v>
      </c>
      <c r="AB148">
        <f t="shared" si="91"/>
        <v>17.875</v>
      </c>
      <c r="AC148">
        <f t="shared" si="92"/>
        <v>44.15</v>
      </c>
      <c r="AD148">
        <f t="shared" si="93"/>
        <v>153.54</v>
      </c>
      <c r="AE148">
        <f t="shared" si="94"/>
        <v>153.54</v>
      </c>
      <c r="AF148">
        <f t="shared" si="95"/>
        <v>153.54</v>
      </c>
      <c r="AG148">
        <f t="shared" si="97"/>
        <v>693.91270403108388</v>
      </c>
      <c r="AH148">
        <f t="shared" si="98"/>
        <v>925.21693870811191</v>
      </c>
      <c r="AI148">
        <f t="shared" si="99"/>
        <v>1156.5211733851397</v>
      </c>
      <c r="AJ148">
        <f t="shared" si="100"/>
        <v>1711.0730760233143</v>
      </c>
      <c r="AK148">
        <f t="shared" si="101"/>
        <v>2281.4307680310858</v>
      </c>
      <c r="AL148">
        <f t="shared" si="102"/>
        <v>2851.7884600388575</v>
      </c>
      <c r="AM148">
        <f t="shared" si="103"/>
        <v>1557.5330760233144</v>
      </c>
      <c r="AN148">
        <f t="shared" si="104"/>
        <v>1557.5330760233144</v>
      </c>
      <c r="AO148">
        <f t="shared" si="105"/>
        <v>1557.5330760233144</v>
      </c>
      <c r="AP148">
        <f t="shared" si="106"/>
        <v>2127.8907680310858</v>
      </c>
      <c r="AQ148">
        <f t="shared" si="107"/>
        <v>2127.8907680310858</v>
      </c>
      <c r="AR148">
        <f t="shared" si="108"/>
        <v>2127.8907680310858</v>
      </c>
      <c r="AS148">
        <f t="shared" si="109"/>
        <v>2698.2484600388575</v>
      </c>
      <c r="AT148">
        <f t="shared" si="110"/>
        <v>2698.2484600388575</v>
      </c>
      <c r="AU148">
        <f t="shared" si="111"/>
        <v>2698.2484600388575</v>
      </c>
      <c r="BF148" t="str">
        <f t="shared" si="96"/>
        <v>IN  2021 7 N 4 4 100 N Cobra_V5 0 . . 77.1014115590093 5185.06992734338 1557.53307602331 1557.53307602331 1557.53307602331 2127.89076803109 2127.89076803109 2127.89076803109 2698.24846003886 2698.24846003886 2698.24846003886</v>
      </c>
    </row>
    <row r="149" spans="1:58" x14ac:dyDescent="0.35">
      <c r="A149" s="16" t="s">
        <v>26</v>
      </c>
      <c r="B149" s="16">
        <v>2021</v>
      </c>
      <c r="C149" s="16">
        <v>7</v>
      </c>
      <c r="D149" s="16" t="s">
        <v>16</v>
      </c>
      <c r="E149" s="16">
        <v>404</v>
      </c>
      <c r="F149" s="16">
        <v>4</v>
      </c>
      <c r="G149" s="16">
        <v>16</v>
      </c>
      <c r="H149" s="4">
        <v>160</v>
      </c>
      <c r="I149" s="16" t="s">
        <v>17</v>
      </c>
      <c r="J149" s="16" t="s">
        <v>28</v>
      </c>
      <c r="K149" s="16">
        <v>110</v>
      </c>
      <c r="L149" s="16">
        <f t="shared" si="81"/>
        <v>239.13043478260869</v>
      </c>
      <c r="M149" s="16">
        <f t="shared" si="82"/>
        <v>268.47826086956519</v>
      </c>
      <c r="N149" s="16" t="s">
        <v>14</v>
      </c>
      <c r="O149" s="16">
        <v>0</v>
      </c>
      <c r="P149" s="16" t="s">
        <v>14</v>
      </c>
      <c r="Q149" s="16" t="s">
        <v>14</v>
      </c>
      <c r="R149" s="16">
        <v>69.366133874239353</v>
      </c>
      <c r="S149" s="16">
        <v>4664.8725030425967</v>
      </c>
      <c r="T149" s="16">
        <f t="shared" si="83"/>
        <v>70.86</v>
      </c>
      <c r="U149" s="16">
        <f t="shared" si="84"/>
        <v>175.02</v>
      </c>
      <c r="V149" s="16">
        <f t="shared" si="85"/>
        <v>45.434782608695649</v>
      </c>
      <c r="W149" s="16">
        <f t="shared" si="86"/>
        <v>65.760869565217391</v>
      </c>
      <c r="X149" s="16">
        <f t="shared" si="87"/>
        <v>86.086956521739125</v>
      </c>
      <c r="Y149" s="16">
        <f t="shared" si="88"/>
        <v>23.089130434782604</v>
      </c>
      <c r="Z149" s="16">
        <f t="shared" si="89"/>
        <v>33.559782608695649</v>
      </c>
      <c r="AA149" s="16">
        <f t="shared" si="90"/>
        <v>44.030434782608694</v>
      </c>
      <c r="AB149">
        <f t="shared" si="91"/>
        <v>17.875</v>
      </c>
      <c r="AC149">
        <f t="shared" si="92"/>
        <v>44.15</v>
      </c>
      <c r="AD149">
        <f t="shared" si="93"/>
        <v>242.25913043478263</v>
      </c>
      <c r="AE149">
        <f t="shared" si="94"/>
        <v>252.72978260869567</v>
      </c>
      <c r="AF149">
        <f t="shared" si="95"/>
        <v>263.20043478260868</v>
      </c>
      <c r="AG149">
        <f t="shared" si="97"/>
        <v>624.2952048681542</v>
      </c>
      <c r="AH149">
        <f t="shared" si="98"/>
        <v>832.39360649087223</v>
      </c>
      <c r="AI149">
        <f t="shared" si="99"/>
        <v>1040.4920081135904</v>
      </c>
      <c r="AJ149">
        <f t="shared" si="100"/>
        <v>1539.4079260040569</v>
      </c>
      <c r="AK149">
        <f t="shared" si="101"/>
        <v>2052.5439013387427</v>
      </c>
      <c r="AL149">
        <f t="shared" si="102"/>
        <v>2565.6798766734282</v>
      </c>
      <c r="AM149">
        <f t="shared" si="103"/>
        <v>1297.1487955692742</v>
      </c>
      <c r="AN149">
        <f t="shared" si="104"/>
        <v>1286.6781433953613</v>
      </c>
      <c r="AO149">
        <f t="shared" si="105"/>
        <v>1276.2074912214482</v>
      </c>
      <c r="AP149">
        <f t="shared" si="106"/>
        <v>1810.28477090396</v>
      </c>
      <c r="AQ149">
        <f t="shared" si="107"/>
        <v>1799.8141187300471</v>
      </c>
      <c r="AR149">
        <f t="shared" si="108"/>
        <v>1789.343466556134</v>
      </c>
      <c r="AS149">
        <f t="shared" si="109"/>
        <v>2323.4207462386457</v>
      </c>
      <c r="AT149">
        <f t="shared" si="110"/>
        <v>2312.9500940647326</v>
      </c>
      <c r="AU149">
        <f t="shared" si="111"/>
        <v>2302.4794418908195</v>
      </c>
      <c r="BF149" t="str">
        <f t="shared" si="96"/>
        <v>IN  2021 7 N 4 16 160 Y Cobra_V5 0 . . 69.3661338742394 4664.8725030426 1297.14879556927 1286.67814339536 1276.20749122145 1810.28477090396 1799.81411873005 1789.34346655613 2323.42074623865 2312.95009406473 2302.47944189082</v>
      </c>
    </row>
    <row r="150" spans="1:58" x14ac:dyDescent="0.35">
      <c r="A150" s="16" t="s">
        <v>26</v>
      </c>
      <c r="B150" s="16">
        <v>2021</v>
      </c>
      <c r="C150" s="16">
        <v>7</v>
      </c>
      <c r="D150" s="16" t="s">
        <v>16</v>
      </c>
      <c r="E150" s="16">
        <v>405</v>
      </c>
      <c r="F150" s="16">
        <v>4</v>
      </c>
      <c r="G150" s="16">
        <v>9</v>
      </c>
      <c r="H150" s="4">
        <v>100</v>
      </c>
      <c r="I150" s="16" t="s">
        <v>17</v>
      </c>
      <c r="J150" s="16" t="s">
        <v>27</v>
      </c>
      <c r="K150" s="16">
        <v>110</v>
      </c>
      <c r="L150" s="16">
        <f t="shared" si="81"/>
        <v>239.13043478260869</v>
      </c>
      <c r="M150" s="16">
        <f t="shared" si="82"/>
        <v>268.47826086956519</v>
      </c>
      <c r="N150" s="16" t="s">
        <v>14</v>
      </c>
      <c r="O150" s="16">
        <v>0</v>
      </c>
      <c r="P150" s="16" t="s">
        <v>14</v>
      </c>
      <c r="Q150" s="16" t="s">
        <v>14</v>
      </c>
      <c r="R150" s="16">
        <v>72.205105786090002</v>
      </c>
      <c r="S150" s="16">
        <v>4855.7933641145528</v>
      </c>
      <c r="T150" s="16">
        <f t="shared" si="83"/>
        <v>44.29</v>
      </c>
      <c r="U150" s="16">
        <f t="shared" si="84"/>
        <v>109.39</v>
      </c>
      <c r="V150" s="16">
        <f t="shared" si="85"/>
        <v>45.434782608695649</v>
      </c>
      <c r="W150" s="16">
        <f t="shared" si="86"/>
        <v>65.760869565217391</v>
      </c>
      <c r="X150" s="16">
        <f t="shared" si="87"/>
        <v>86.086956521739125</v>
      </c>
      <c r="Y150" s="16">
        <f t="shared" si="88"/>
        <v>23.089130434782604</v>
      </c>
      <c r="Z150" s="16">
        <f t="shared" si="89"/>
        <v>33.559782608695649</v>
      </c>
      <c r="AA150" s="16">
        <f t="shared" si="90"/>
        <v>44.030434782608694</v>
      </c>
      <c r="AB150">
        <f t="shared" si="91"/>
        <v>0</v>
      </c>
      <c r="AC150">
        <f t="shared" si="92"/>
        <v>0</v>
      </c>
      <c r="AD150">
        <f t="shared" si="93"/>
        <v>132.4791304347826</v>
      </c>
      <c r="AE150">
        <f t="shared" si="94"/>
        <v>142.94978260869564</v>
      </c>
      <c r="AF150">
        <f t="shared" si="95"/>
        <v>153.42043478260871</v>
      </c>
      <c r="AG150">
        <f t="shared" si="97"/>
        <v>649.84595207481004</v>
      </c>
      <c r="AH150">
        <f t="shared" si="98"/>
        <v>866.46126943308002</v>
      </c>
      <c r="AI150">
        <f t="shared" si="99"/>
        <v>1083.0765867913501</v>
      </c>
      <c r="AJ150">
        <f t="shared" si="100"/>
        <v>1602.4118101578024</v>
      </c>
      <c r="AK150">
        <f t="shared" si="101"/>
        <v>2136.5490802104032</v>
      </c>
      <c r="AL150">
        <f t="shared" si="102"/>
        <v>2670.6863502630044</v>
      </c>
      <c r="AM150">
        <f t="shared" si="103"/>
        <v>1469.9326797230199</v>
      </c>
      <c r="AN150">
        <f t="shared" si="104"/>
        <v>1459.4620275491068</v>
      </c>
      <c r="AO150">
        <f t="shared" si="105"/>
        <v>1448.9913753751937</v>
      </c>
      <c r="AP150">
        <f t="shared" si="106"/>
        <v>2004.0699497756207</v>
      </c>
      <c r="AQ150">
        <f t="shared" si="107"/>
        <v>1993.5992976017076</v>
      </c>
      <c r="AR150">
        <f t="shared" si="108"/>
        <v>1983.1286454277945</v>
      </c>
      <c r="AS150">
        <f t="shared" si="109"/>
        <v>2538.2072198282217</v>
      </c>
      <c r="AT150">
        <f t="shared" si="110"/>
        <v>2527.7365676543086</v>
      </c>
      <c r="AU150">
        <f t="shared" si="111"/>
        <v>2517.265915480396</v>
      </c>
      <c r="BF150" t="str">
        <f t="shared" si="96"/>
        <v>IN  2021 7 N 4 9 100 Y Non-Treated 0 . . 72.20510578609 4855.79336411455 1469.93267972302 1459.46202754911 1448.99137537519 2004.06994977562 1993.59929760171 1983.12864542779 2538.20721982822 2527.73656765431 2517.2659154804</v>
      </c>
    </row>
    <row r="151" spans="1:58" x14ac:dyDescent="0.35">
      <c r="A151" s="16" t="s">
        <v>26</v>
      </c>
      <c r="B151" s="16">
        <v>2021</v>
      </c>
      <c r="C151" s="16">
        <v>7</v>
      </c>
      <c r="D151" s="16" t="s">
        <v>16</v>
      </c>
      <c r="E151" s="16">
        <v>406</v>
      </c>
      <c r="F151" s="16">
        <v>4</v>
      </c>
      <c r="G151" s="16">
        <v>13</v>
      </c>
      <c r="H151" s="4">
        <v>160</v>
      </c>
      <c r="I151" s="16" t="s">
        <v>17</v>
      </c>
      <c r="J151" s="16" t="s">
        <v>27</v>
      </c>
      <c r="K151" s="16">
        <v>110</v>
      </c>
      <c r="L151" s="16">
        <f t="shared" si="81"/>
        <v>239.13043478260869</v>
      </c>
      <c r="M151" s="16">
        <f t="shared" si="82"/>
        <v>268.47826086956519</v>
      </c>
      <c r="N151" s="16" t="s">
        <v>14</v>
      </c>
      <c r="O151" s="16">
        <v>0</v>
      </c>
      <c r="P151" s="16" t="s">
        <v>14</v>
      </c>
      <c r="Q151" s="16" t="s">
        <v>14</v>
      </c>
      <c r="R151" s="16">
        <v>83.475540307157345</v>
      </c>
      <c r="S151" s="16">
        <v>5613.7300856563315</v>
      </c>
      <c r="T151" s="16">
        <f t="shared" si="83"/>
        <v>70.86</v>
      </c>
      <c r="U151" s="16">
        <f t="shared" si="84"/>
        <v>175.02</v>
      </c>
      <c r="V151" s="16">
        <f t="shared" si="85"/>
        <v>45.434782608695649</v>
      </c>
      <c r="W151" s="16">
        <f t="shared" si="86"/>
        <v>65.760869565217391</v>
      </c>
      <c r="X151" s="16">
        <f t="shared" si="87"/>
        <v>86.086956521739125</v>
      </c>
      <c r="Y151" s="16">
        <f t="shared" si="88"/>
        <v>23.089130434782604</v>
      </c>
      <c r="Z151" s="16">
        <f t="shared" si="89"/>
        <v>33.559782608695649</v>
      </c>
      <c r="AA151" s="16">
        <f t="shared" si="90"/>
        <v>44.030434782608694</v>
      </c>
      <c r="AB151">
        <f t="shared" si="91"/>
        <v>0</v>
      </c>
      <c r="AC151">
        <f t="shared" si="92"/>
        <v>0</v>
      </c>
      <c r="AD151">
        <f t="shared" si="93"/>
        <v>198.10913043478263</v>
      </c>
      <c r="AE151">
        <f t="shared" si="94"/>
        <v>208.57978260869567</v>
      </c>
      <c r="AF151">
        <f t="shared" si="95"/>
        <v>219.0504347826087</v>
      </c>
      <c r="AG151">
        <f t="shared" si="97"/>
        <v>751.27986276441607</v>
      </c>
      <c r="AH151">
        <f t="shared" si="98"/>
        <v>1001.7064836858881</v>
      </c>
      <c r="AI151">
        <f t="shared" si="99"/>
        <v>1252.1331046073601</v>
      </c>
      <c r="AJ151">
        <f t="shared" si="100"/>
        <v>1852.5309282665894</v>
      </c>
      <c r="AK151">
        <f t="shared" si="101"/>
        <v>2470.0412376887857</v>
      </c>
      <c r="AL151">
        <f t="shared" si="102"/>
        <v>3087.5515471109825</v>
      </c>
      <c r="AM151">
        <f t="shared" si="103"/>
        <v>1654.4217978318068</v>
      </c>
      <c r="AN151">
        <f t="shared" si="104"/>
        <v>1643.9511456578937</v>
      </c>
      <c r="AO151">
        <f t="shared" si="105"/>
        <v>1633.4804934839808</v>
      </c>
      <c r="AP151">
        <f t="shared" si="106"/>
        <v>2271.9321072540033</v>
      </c>
      <c r="AQ151">
        <f t="shared" si="107"/>
        <v>2261.4614550800902</v>
      </c>
      <c r="AR151">
        <f t="shared" si="108"/>
        <v>2250.9908029061771</v>
      </c>
      <c r="AS151">
        <f t="shared" si="109"/>
        <v>2889.4424166762001</v>
      </c>
      <c r="AT151">
        <f t="shared" si="110"/>
        <v>2878.971764502287</v>
      </c>
      <c r="AU151">
        <f t="shared" si="111"/>
        <v>2868.5011123283739</v>
      </c>
      <c r="BF151" t="str">
        <f t="shared" si="96"/>
        <v>IN  2021 7 N 4 13 160 Y Non-Treated 0 . . 83.4755403071573 5613.73008565633 1654.42179783181 1643.95114565789 1633.48049348398 2271.932107254 2261.46145508009 2250.99080290618 2889.4424166762 2878.97176450229 2868.50111232837</v>
      </c>
    </row>
    <row r="152" spans="1:58" x14ac:dyDescent="0.35">
      <c r="A152" s="16" t="s">
        <v>26</v>
      </c>
      <c r="B152" s="16">
        <v>2021</v>
      </c>
      <c r="C152" s="16">
        <v>7</v>
      </c>
      <c r="D152" s="16" t="s">
        <v>16</v>
      </c>
      <c r="E152" s="16">
        <v>407</v>
      </c>
      <c r="F152" s="16">
        <v>4</v>
      </c>
      <c r="G152" s="16">
        <v>12</v>
      </c>
      <c r="H152" s="4">
        <v>100</v>
      </c>
      <c r="I152" s="16" t="s">
        <v>17</v>
      </c>
      <c r="J152" s="16" t="s">
        <v>28</v>
      </c>
      <c r="K152" s="16">
        <v>110</v>
      </c>
      <c r="L152" s="16">
        <f t="shared" si="81"/>
        <v>239.13043478260869</v>
      </c>
      <c r="M152" s="16">
        <f t="shared" si="82"/>
        <v>268.47826086956519</v>
      </c>
      <c r="N152" s="16" t="s">
        <v>14</v>
      </c>
      <c r="O152" s="16">
        <v>0</v>
      </c>
      <c r="P152" s="16" t="s">
        <v>14</v>
      </c>
      <c r="Q152" s="16" t="s">
        <v>14</v>
      </c>
      <c r="R152" s="16">
        <v>82.883638475499168</v>
      </c>
      <c r="S152" s="16">
        <v>5573.9246874773189</v>
      </c>
      <c r="T152" s="16">
        <f t="shared" si="83"/>
        <v>44.29</v>
      </c>
      <c r="U152" s="16">
        <f t="shared" si="84"/>
        <v>109.39</v>
      </c>
      <c r="V152" s="16">
        <f t="shared" si="85"/>
        <v>45.434782608695649</v>
      </c>
      <c r="W152" s="16">
        <f t="shared" si="86"/>
        <v>65.760869565217391</v>
      </c>
      <c r="X152" s="16">
        <f t="shared" si="87"/>
        <v>86.086956521739125</v>
      </c>
      <c r="Y152" s="16">
        <f t="shared" si="88"/>
        <v>23.089130434782604</v>
      </c>
      <c r="Z152" s="16">
        <f t="shared" si="89"/>
        <v>33.559782608695649</v>
      </c>
      <c r="AA152" s="16">
        <f t="shared" si="90"/>
        <v>44.030434782608694</v>
      </c>
      <c r="AB152">
        <f t="shared" si="91"/>
        <v>17.875</v>
      </c>
      <c r="AC152">
        <f t="shared" si="92"/>
        <v>44.15</v>
      </c>
      <c r="AD152">
        <f t="shared" si="93"/>
        <v>176.62913043478261</v>
      </c>
      <c r="AE152">
        <f t="shared" si="94"/>
        <v>187.09978260869565</v>
      </c>
      <c r="AF152">
        <f t="shared" si="95"/>
        <v>197.57043478260871</v>
      </c>
      <c r="AG152">
        <f t="shared" si="97"/>
        <v>745.95274627949254</v>
      </c>
      <c r="AH152">
        <f t="shared" si="98"/>
        <v>994.60366170599002</v>
      </c>
      <c r="AI152">
        <f t="shared" si="99"/>
        <v>1243.2545771324876</v>
      </c>
      <c r="AJ152">
        <f t="shared" si="100"/>
        <v>1839.3951468675152</v>
      </c>
      <c r="AK152">
        <f t="shared" si="101"/>
        <v>2452.5268624900204</v>
      </c>
      <c r="AL152">
        <f t="shared" si="102"/>
        <v>3065.6585781125254</v>
      </c>
      <c r="AM152">
        <f t="shared" si="103"/>
        <v>1662.7660164327326</v>
      </c>
      <c r="AN152">
        <f t="shared" si="104"/>
        <v>1652.2953642588195</v>
      </c>
      <c r="AO152">
        <f t="shared" si="105"/>
        <v>1641.8247120849064</v>
      </c>
      <c r="AP152">
        <f t="shared" si="106"/>
        <v>2275.8977320552376</v>
      </c>
      <c r="AQ152">
        <f t="shared" si="107"/>
        <v>2265.427079881325</v>
      </c>
      <c r="AR152">
        <f t="shared" si="108"/>
        <v>2254.9564277074119</v>
      </c>
      <c r="AS152">
        <f t="shared" si="109"/>
        <v>2889.0294476777426</v>
      </c>
      <c r="AT152">
        <f t="shared" si="110"/>
        <v>2878.55879550383</v>
      </c>
      <c r="AU152">
        <f t="shared" si="111"/>
        <v>2868.0881433299169</v>
      </c>
      <c r="BF152" t="str">
        <f t="shared" si="96"/>
        <v>IN  2021 7 N 4 12 100 Y Cobra_V5 0 . . 82.8836384754992 5573.92468747732 1662.76601643273 1652.29536425882 1641.82471208491 2275.89773205524 2265.42707988132 2254.95642770741 2889.02944767774 2878.55879550383 2868.08814332992</v>
      </c>
    </row>
    <row r="153" spans="1:58" x14ac:dyDescent="0.35">
      <c r="A153" s="16" t="s">
        <v>26</v>
      </c>
      <c r="B153" s="16">
        <v>2021</v>
      </c>
      <c r="C153" s="16">
        <v>7</v>
      </c>
      <c r="D153" s="16" t="s">
        <v>16</v>
      </c>
      <c r="E153" s="16">
        <v>408</v>
      </c>
      <c r="F153" s="16">
        <v>4</v>
      </c>
      <c r="G153" s="16">
        <v>7</v>
      </c>
      <c r="H153" s="4">
        <v>160</v>
      </c>
      <c r="I153" s="16" t="s">
        <v>16</v>
      </c>
      <c r="J153" s="16" t="s">
        <v>30</v>
      </c>
      <c r="K153" s="16" t="s">
        <v>14</v>
      </c>
      <c r="L153" s="16" t="str">
        <f t="shared" si="81"/>
        <v>.</v>
      </c>
      <c r="M153" s="16" t="str">
        <f t="shared" si="82"/>
        <v>.</v>
      </c>
      <c r="N153" s="16" t="s">
        <v>17</v>
      </c>
      <c r="O153" s="16">
        <v>0</v>
      </c>
      <c r="P153" s="16" t="s">
        <v>14</v>
      </c>
      <c r="Q153" s="16" t="s">
        <v>14</v>
      </c>
      <c r="R153" s="16">
        <v>78.770510498940567</v>
      </c>
      <c r="S153" s="16">
        <v>5297.316831053753</v>
      </c>
      <c r="T153" s="16">
        <f t="shared" si="83"/>
        <v>70.86</v>
      </c>
      <c r="U153" s="16">
        <f t="shared" si="84"/>
        <v>175.02</v>
      </c>
      <c r="V153" s="16">
        <f t="shared" si="85"/>
        <v>0</v>
      </c>
      <c r="W153" s="16">
        <f t="shared" si="86"/>
        <v>0</v>
      </c>
      <c r="X153" s="16">
        <f t="shared" si="87"/>
        <v>0</v>
      </c>
      <c r="Y153" s="16">
        <f t="shared" si="88"/>
        <v>0</v>
      </c>
      <c r="Z153" s="16">
        <f t="shared" si="89"/>
        <v>0</v>
      </c>
      <c r="AA153" s="16">
        <f t="shared" si="90"/>
        <v>0</v>
      </c>
      <c r="AB153">
        <f t="shared" si="91"/>
        <v>50.845999999999997</v>
      </c>
      <c r="AC153">
        <f t="shared" si="92"/>
        <v>125.59</v>
      </c>
      <c r="AD153">
        <f t="shared" si="93"/>
        <v>300.61</v>
      </c>
      <c r="AE153">
        <f t="shared" si="94"/>
        <v>300.61</v>
      </c>
      <c r="AF153">
        <f t="shared" si="95"/>
        <v>300.61</v>
      </c>
      <c r="AG153">
        <f t="shared" si="97"/>
        <v>708.93459449046509</v>
      </c>
      <c r="AH153">
        <f t="shared" si="98"/>
        <v>945.24612598728686</v>
      </c>
      <c r="AI153">
        <f t="shared" si="99"/>
        <v>1181.5576574841084</v>
      </c>
      <c r="AJ153">
        <f t="shared" si="100"/>
        <v>1748.1145542477386</v>
      </c>
      <c r="AK153">
        <f t="shared" si="101"/>
        <v>2330.8194056636512</v>
      </c>
      <c r="AL153">
        <f t="shared" si="102"/>
        <v>2913.5242570795644</v>
      </c>
      <c r="AM153">
        <f t="shared" si="103"/>
        <v>1447.5045542477387</v>
      </c>
      <c r="AN153">
        <f t="shared" si="104"/>
        <v>1447.5045542477387</v>
      </c>
      <c r="AO153">
        <f t="shared" si="105"/>
        <v>1447.5045542477387</v>
      </c>
      <c r="AP153">
        <f t="shared" si="106"/>
        <v>2030.2094056636511</v>
      </c>
      <c r="AQ153">
        <f t="shared" si="107"/>
        <v>2030.2094056636511</v>
      </c>
      <c r="AR153">
        <f t="shared" si="108"/>
        <v>2030.2094056636511</v>
      </c>
      <c r="AS153">
        <f t="shared" si="109"/>
        <v>2612.9142570795643</v>
      </c>
      <c r="AT153">
        <f t="shared" si="110"/>
        <v>2612.9142570795643</v>
      </c>
      <c r="AU153">
        <f t="shared" si="111"/>
        <v>2612.9142570795643</v>
      </c>
      <c r="BF153" t="str">
        <f t="shared" si="96"/>
        <v>IN  2021 7 N 4 7 160 N Endura_Sporecaster 0 . . 78.7705104989406 5297.31683105375 1447.50455424774 1447.50455424774 1447.50455424774 2030.20940566365 2030.20940566365 2030.20940566365 2612.91425707956 2612.91425707956 2612.91425707956</v>
      </c>
    </row>
    <row r="154" spans="1:58" x14ac:dyDescent="0.35">
      <c r="A154" s="16" t="s">
        <v>26</v>
      </c>
      <c r="B154" s="16">
        <v>2021</v>
      </c>
      <c r="C154" s="16">
        <v>7</v>
      </c>
      <c r="D154" s="16" t="s">
        <v>16</v>
      </c>
      <c r="E154" s="16">
        <v>409</v>
      </c>
      <c r="F154" s="16">
        <v>4</v>
      </c>
      <c r="G154" s="16">
        <v>10</v>
      </c>
      <c r="H154" s="4">
        <v>100</v>
      </c>
      <c r="I154" s="16" t="s">
        <v>17</v>
      </c>
      <c r="J154" s="16" t="s">
        <v>29</v>
      </c>
      <c r="K154" s="16">
        <v>110</v>
      </c>
      <c r="L154" s="16">
        <f t="shared" si="81"/>
        <v>239.13043478260869</v>
      </c>
      <c r="M154" s="16">
        <f t="shared" si="82"/>
        <v>268.47826086956519</v>
      </c>
      <c r="N154" s="16" t="s">
        <v>14</v>
      </c>
      <c r="O154" s="16">
        <v>0</v>
      </c>
      <c r="P154" s="16" t="s">
        <v>14</v>
      </c>
      <c r="Q154" s="16" t="s">
        <v>14</v>
      </c>
      <c r="R154" s="16">
        <v>74.441850968974691</v>
      </c>
      <c r="S154" s="16">
        <v>5006.2144776635478</v>
      </c>
      <c r="T154" s="16">
        <f t="shared" si="83"/>
        <v>44.29</v>
      </c>
      <c r="U154" s="16">
        <f t="shared" si="84"/>
        <v>109.39</v>
      </c>
      <c r="V154" s="16">
        <f t="shared" si="85"/>
        <v>45.434782608695649</v>
      </c>
      <c r="W154" s="16">
        <f t="shared" si="86"/>
        <v>65.760869565217391</v>
      </c>
      <c r="X154" s="16">
        <f t="shared" si="87"/>
        <v>86.086956521739125</v>
      </c>
      <c r="Y154" s="16">
        <f t="shared" si="88"/>
        <v>23.089130434782604</v>
      </c>
      <c r="Z154" s="16">
        <f t="shared" si="89"/>
        <v>33.559782608695649</v>
      </c>
      <c r="AA154" s="16">
        <f t="shared" si="90"/>
        <v>44.030434782608694</v>
      </c>
      <c r="AB154">
        <f t="shared" si="91"/>
        <v>50.845999999999997</v>
      </c>
      <c r="AC154">
        <f t="shared" si="92"/>
        <v>125.59</v>
      </c>
      <c r="AD154">
        <f t="shared" si="93"/>
        <v>258.06913043478261</v>
      </c>
      <c r="AE154">
        <f t="shared" si="94"/>
        <v>268.53978260869565</v>
      </c>
      <c r="AF154">
        <f t="shared" si="95"/>
        <v>279.01043478260874</v>
      </c>
      <c r="AG154">
        <f t="shared" si="97"/>
        <v>669.97665872077221</v>
      </c>
      <c r="AH154">
        <f t="shared" si="98"/>
        <v>893.30221162769635</v>
      </c>
      <c r="AI154">
        <f t="shared" si="99"/>
        <v>1116.6277645346204</v>
      </c>
      <c r="AJ154">
        <f t="shared" si="100"/>
        <v>1652.0507776289708</v>
      </c>
      <c r="AK154">
        <f t="shared" si="101"/>
        <v>2202.734370171961</v>
      </c>
      <c r="AL154">
        <f t="shared" si="102"/>
        <v>2753.4179627149515</v>
      </c>
      <c r="AM154">
        <f t="shared" si="103"/>
        <v>1393.9816471941881</v>
      </c>
      <c r="AN154">
        <f t="shared" si="104"/>
        <v>1383.510995020275</v>
      </c>
      <c r="AO154">
        <f t="shared" si="105"/>
        <v>1373.0403428463619</v>
      </c>
      <c r="AP154">
        <f t="shared" si="106"/>
        <v>1944.6652397371784</v>
      </c>
      <c r="AQ154">
        <f t="shared" si="107"/>
        <v>1934.1945875632655</v>
      </c>
      <c r="AR154">
        <f t="shared" si="108"/>
        <v>1923.7239353893524</v>
      </c>
      <c r="AS154">
        <f t="shared" si="109"/>
        <v>2495.3488322801691</v>
      </c>
      <c r="AT154">
        <f t="shared" si="110"/>
        <v>2484.878180106256</v>
      </c>
      <c r="AU154">
        <f t="shared" si="111"/>
        <v>2474.4075279323429</v>
      </c>
      <c r="BF154" t="str">
        <f t="shared" si="96"/>
        <v>IN  2021 7 N 4 10 100 Y Endura_R3 0 . . 74.4418509689747 5006.21447766355 1393.98164719419 1383.51099502028 1373.04034284636 1944.66523973718 1934.19458756327 1923.72393538935 2495.34883228017 2484.87818010626 2474.40752793234</v>
      </c>
    </row>
    <row r="155" spans="1:58" x14ac:dyDescent="0.35">
      <c r="A155" s="16" t="s">
        <v>26</v>
      </c>
      <c r="B155" s="16">
        <v>2021</v>
      </c>
      <c r="C155" s="16">
        <v>7</v>
      </c>
      <c r="D155" s="16" t="s">
        <v>16</v>
      </c>
      <c r="E155" s="16">
        <v>410</v>
      </c>
      <c r="F155" s="16">
        <v>4</v>
      </c>
      <c r="G155" s="16">
        <v>15</v>
      </c>
      <c r="H155" s="4">
        <v>160</v>
      </c>
      <c r="I155" s="16" t="s">
        <v>17</v>
      </c>
      <c r="J155" s="16" t="s">
        <v>30</v>
      </c>
      <c r="K155" s="16">
        <v>110</v>
      </c>
      <c r="L155" s="16">
        <f t="shared" si="81"/>
        <v>239.13043478260869</v>
      </c>
      <c r="M155" s="16">
        <f t="shared" si="82"/>
        <v>268.47826086956519</v>
      </c>
      <c r="N155" s="16" t="s">
        <v>17</v>
      </c>
      <c r="O155" s="16">
        <v>0</v>
      </c>
      <c r="P155" s="16" t="s">
        <v>14</v>
      </c>
      <c r="Q155" s="16" t="s">
        <v>14</v>
      </c>
      <c r="R155" s="16">
        <v>80.982606461812153</v>
      </c>
      <c r="S155" s="16">
        <v>5446.0802845568669</v>
      </c>
      <c r="T155" s="16">
        <f t="shared" si="83"/>
        <v>70.86</v>
      </c>
      <c r="U155" s="16">
        <f t="shared" si="84"/>
        <v>175.02</v>
      </c>
      <c r="V155" s="16">
        <f t="shared" si="85"/>
        <v>45.434782608695649</v>
      </c>
      <c r="W155" s="16">
        <f t="shared" si="86"/>
        <v>65.760869565217391</v>
      </c>
      <c r="X155" s="16">
        <f t="shared" si="87"/>
        <v>86.086956521739125</v>
      </c>
      <c r="Y155" s="16">
        <f t="shared" si="88"/>
        <v>23.089130434782604</v>
      </c>
      <c r="Z155" s="16">
        <f t="shared" si="89"/>
        <v>33.559782608695649</v>
      </c>
      <c r="AA155" s="16">
        <f t="shared" si="90"/>
        <v>44.030434782608694</v>
      </c>
      <c r="AB155">
        <f t="shared" si="91"/>
        <v>50.845999999999997</v>
      </c>
      <c r="AC155">
        <f t="shared" si="92"/>
        <v>125.59</v>
      </c>
      <c r="AD155">
        <f t="shared" si="93"/>
        <v>323.69913043478266</v>
      </c>
      <c r="AE155">
        <f t="shared" si="94"/>
        <v>334.16978260869564</v>
      </c>
      <c r="AF155">
        <f t="shared" si="95"/>
        <v>344.64043478260874</v>
      </c>
      <c r="AG155">
        <f t="shared" si="97"/>
        <v>728.84345815630934</v>
      </c>
      <c r="AH155">
        <f t="shared" si="98"/>
        <v>971.79127754174579</v>
      </c>
      <c r="AI155">
        <f t="shared" si="99"/>
        <v>1214.7390969271823</v>
      </c>
      <c r="AJ155">
        <f t="shared" si="100"/>
        <v>1797.2064939037662</v>
      </c>
      <c r="AK155">
        <f t="shared" si="101"/>
        <v>2396.2753252050215</v>
      </c>
      <c r="AL155">
        <f t="shared" si="102"/>
        <v>2995.3441565062772</v>
      </c>
      <c r="AM155">
        <f t="shared" si="103"/>
        <v>1473.5073634689834</v>
      </c>
      <c r="AN155">
        <f t="shared" si="104"/>
        <v>1463.0367112950705</v>
      </c>
      <c r="AO155">
        <f t="shared" si="105"/>
        <v>1452.5660591211574</v>
      </c>
      <c r="AP155">
        <f t="shared" si="106"/>
        <v>2072.576194770239</v>
      </c>
      <c r="AQ155">
        <f t="shared" si="107"/>
        <v>2062.1055425963259</v>
      </c>
      <c r="AR155">
        <f t="shared" si="108"/>
        <v>2051.6348904224128</v>
      </c>
      <c r="AS155">
        <f t="shared" si="109"/>
        <v>2671.6450260714946</v>
      </c>
      <c r="AT155">
        <f t="shared" si="110"/>
        <v>2661.1743738975815</v>
      </c>
      <c r="AU155">
        <f t="shared" si="111"/>
        <v>2650.7037217236684</v>
      </c>
      <c r="BF155" t="str">
        <f t="shared" si="96"/>
        <v>IN  2021 7 N 4 15 160 Y Endura_Sporecaster 0 . . 80.9826064618122 5446.08028455687 1473.50736346898 1463.03671129507 1452.56605912116 2072.57619477024 2062.10554259633 2051.63489042241 2671.64502607149 2661.17437389758 2650.70372172367</v>
      </c>
    </row>
    <row r="156" spans="1:58" x14ac:dyDescent="0.35">
      <c r="A156" s="16" t="s">
        <v>26</v>
      </c>
      <c r="B156" s="16">
        <v>2021</v>
      </c>
      <c r="C156" s="16">
        <v>7</v>
      </c>
      <c r="D156" s="16" t="s">
        <v>16</v>
      </c>
      <c r="E156" s="16">
        <v>411</v>
      </c>
      <c r="F156" s="16">
        <v>4</v>
      </c>
      <c r="G156" s="16">
        <v>1</v>
      </c>
      <c r="H156" s="4">
        <v>100</v>
      </c>
      <c r="I156" s="16" t="s">
        <v>16</v>
      </c>
      <c r="J156" s="16" t="s">
        <v>27</v>
      </c>
      <c r="K156" s="16" t="s">
        <v>14</v>
      </c>
      <c r="L156" s="16" t="str">
        <f t="shared" si="81"/>
        <v>.</v>
      </c>
      <c r="M156" s="16" t="str">
        <f t="shared" si="82"/>
        <v>.</v>
      </c>
      <c r="N156" s="16" t="s">
        <v>14</v>
      </c>
      <c r="O156" s="16">
        <v>0</v>
      </c>
      <c r="P156" s="16" t="s">
        <v>14</v>
      </c>
      <c r="Q156" s="16" t="s">
        <v>14</v>
      </c>
      <c r="R156" s="16">
        <v>66.242317241379311</v>
      </c>
      <c r="S156" s="16">
        <v>4454.7958344827584</v>
      </c>
      <c r="T156" s="16">
        <f t="shared" si="83"/>
        <v>44.29</v>
      </c>
      <c r="U156" s="16">
        <f t="shared" si="84"/>
        <v>109.39</v>
      </c>
      <c r="V156" s="16">
        <f t="shared" si="85"/>
        <v>0</v>
      </c>
      <c r="W156" s="16">
        <f t="shared" si="86"/>
        <v>0</v>
      </c>
      <c r="X156" s="16">
        <f t="shared" si="87"/>
        <v>0</v>
      </c>
      <c r="Y156" s="16">
        <f t="shared" si="88"/>
        <v>0</v>
      </c>
      <c r="Z156" s="16">
        <f t="shared" si="89"/>
        <v>0</v>
      </c>
      <c r="AA156" s="16">
        <f t="shared" si="90"/>
        <v>0</v>
      </c>
      <c r="AB156">
        <f t="shared" si="91"/>
        <v>0</v>
      </c>
      <c r="AC156">
        <f t="shared" si="92"/>
        <v>0</v>
      </c>
      <c r="AD156">
        <f t="shared" si="93"/>
        <v>109.39</v>
      </c>
      <c r="AE156">
        <f t="shared" si="94"/>
        <v>109.39</v>
      </c>
      <c r="AF156">
        <f t="shared" si="95"/>
        <v>109.39</v>
      </c>
      <c r="AG156">
        <f t="shared" si="97"/>
        <v>596.18085517241377</v>
      </c>
      <c r="AH156">
        <f t="shared" si="98"/>
        <v>794.90780689655173</v>
      </c>
      <c r="AI156">
        <f t="shared" si="99"/>
        <v>993.63475862068969</v>
      </c>
      <c r="AJ156">
        <f t="shared" si="100"/>
        <v>1470.0826253793105</v>
      </c>
      <c r="AK156">
        <f t="shared" si="101"/>
        <v>1960.1101671724136</v>
      </c>
      <c r="AL156">
        <f t="shared" si="102"/>
        <v>2450.1377089655175</v>
      </c>
      <c r="AM156">
        <f t="shared" si="103"/>
        <v>1360.6926253793104</v>
      </c>
      <c r="AN156">
        <f t="shared" si="104"/>
        <v>1360.6926253793104</v>
      </c>
      <c r="AO156">
        <f t="shared" si="105"/>
        <v>1360.6926253793104</v>
      </c>
      <c r="AP156">
        <f t="shared" si="106"/>
        <v>1850.7201671724135</v>
      </c>
      <c r="AQ156">
        <f t="shared" si="107"/>
        <v>1850.7201671724135</v>
      </c>
      <c r="AR156">
        <f t="shared" si="108"/>
        <v>1850.7201671724135</v>
      </c>
      <c r="AS156">
        <f t="shared" si="109"/>
        <v>2340.7477089655176</v>
      </c>
      <c r="AT156">
        <f t="shared" si="110"/>
        <v>2340.7477089655176</v>
      </c>
      <c r="AU156">
        <f t="shared" si="111"/>
        <v>2340.7477089655176</v>
      </c>
      <c r="BF156" t="str">
        <f t="shared" si="96"/>
        <v>IN  2021 7 N 4 1 100 N Non-Treated 0 . . 66.2423172413793 4454.79583448276 1360.69262537931 1360.69262537931 1360.69262537931 1850.72016717241 1850.72016717241 1850.72016717241 2340.74770896552 2340.74770896552 2340.74770896552</v>
      </c>
    </row>
    <row r="157" spans="1:58" x14ac:dyDescent="0.35">
      <c r="A157" s="16" t="s">
        <v>26</v>
      </c>
      <c r="B157" s="16">
        <v>2021</v>
      </c>
      <c r="C157" s="16">
        <v>7</v>
      </c>
      <c r="D157" s="16" t="s">
        <v>16</v>
      </c>
      <c r="E157" s="16">
        <v>412</v>
      </c>
      <c r="F157" s="16">
        <v>4</v>
      </c>
      <c r="G157" s="16">
        <v>14</v>
      </c>
      <c r="H157" s="4">
        <v>160</v>
      </c>
      <c r="I157" s="16" t="s">
        <v>17</v>
      </c>
      <c r="J157" s="16" t="s">
        <v>29</v>
      </c>
      <c r="K157" s="16">
        <v>110</v>
      </c>
      <c r="L157" s="16">
        <f t="shared" si="81"/>
        <v>239.13043478260869</v>
      </c>
      <c r="M157" s="16">
        <f t="shared" si="82"/>
        <v>268.47826086956519</v>
      </c>
      <c r="N157" s="16" t="s">
        <v>14</v>
      </c>
      <c r="O157" s="16">
        <v>0</v>
      </c>
      <c r="P157" s="16" t="s">
        <v>14</v>
      </c>
      <c r="Q157" s="16" t="s">
        <v>14</v>
      </c>
      <c r="R157" s="16">
        <v>79.447551547303263</v>
      </c>
      <c r="S157" s="16">
        <v>5342.8478415561449</v>
      </c>
      <c r="T157" s="16">
        <f t="shared" si="83"/>
        <v>70.86</v>
      </c>
      <c r="U157" s="16">
        <f t="shared" si="84"/>
        <v>175.02</v>
      </c>
      <c r="V157" s="16">
        <f t="shared" si="85"/>
        <v>45.434782608695649</v>
      </c>
      <c r="W157" s="16">
        <f t="shared" si="86"/>
        <v>65.760869565217391</v>
      </c>
      <c r="X157" s="16">
        <f t="shared" si="87"/>
        <v>86.086956521739125</v>
      </c>
      <c r="Y157" s="16">
        <f t="shared" si="88"/>
        <v>23.089130434782604</v>
      </c>
      <c r="Z157" s="16">
        <f t="shared" si="89"/>
        <v>33.559782608695649</v>
      </c>
      <c r="AA157" s="16">
        <f t="shared" si="90"/>
        <v>44.030434782608694</v>
      </c>
      <c r="AB157">
        <f t="shared" si="91"/>
        <v>50.845999999999997</v>
      </c>
      <c r="AC157">
        <f t="shared" si="92"/>
        <v>125.59</v>
      </c>
      <c r="AD157">
        <f t="shared" si="93"/>
        <v>323.69913043478266</v>
      </c>
      <c r="AE157">
        <f t="shared" si="94"/>
        <v>334.16978260869564</v>
      </c>
      <c r="AF157">
        <f t="shared" si="95"/>
        <v>344.64043478260874</v>
      </c>
      <c r="AG157">
        <f t="shared" si="97"/>
        <v>715.02796392572941</v>
      </c>
      <c r="AH157">
        <f t="shared" si="98"/>
        <v>953.37061856763921</v>
      </c>
      <c r="AI157">
        <f t="shared" si="99"/>
        <v>1191.713273209549</v>
      </c>
      <c r="AJ157">
        <f t="shared" si="100"/>
        <v>1763.139787713528</v>
      </c>
      <c r="AK157">
        <f t="shared" si="101"/>
        <v>2350.8530502847038</v>
      </c>
      <c r="AL157">
        <f t="shared" si="102"/>
        <v>2938.5663128558799</v>
      </c>
      <c r="AM157">
        <f t="shared" si="103"/>
        <v>1439.4406572787452</v>
      </c>
      <c r="AN157">
        <f t="shared" si="104"/>
        <v>1428.9700051048324</v>
      </c>
      <c r="AO157">
        <f t="shared" si="105"/>
        <v>1418.4993529309193</v>
      </c>
      <c r="AP157">
        <f t="shared" si="106"/>
        <v>2027.1539198499213</v>
      </c>
      <c r="AQ157">
        <f t="shared" si="107"/>
        <v>2016.6832676760082</v>
      </c>
      <c r="AR157">
        <f t="shared" si="108"/>
        <v>2006.2126155020951</v>
      </c>
      <c r="AS157">
        <f t="shared" si="109"/>
        <v>2614.8671824210974</v>
      </c>
      <c r="AT157">
        <f t="shared" si="110"/>
        <v>2604.3965302471843</v>
      </c>
      <c r="AU157">
        <f t="shared" si="111"/>
        <v>2593.9258780732712</v>
      </c>
      <c r="BF157" t="str">
        <f t="shared" si="96"/>
        <v>IN  2021 7 N 4 14 160 Y Endura_R3 0 . . 79.4475515473033 5342.84784155614 1439.44065727875 1428.97000510483 1418.49935293092 2027.15391984992 2016.68326767601 2006.2126155021 2614.8671824211 2604.39653024718 2593.92587807327</v>
      </c>
    </row>
    <row r="158" spans="1:58" x14ac:dyDescent="0.35">
      <c r="A158" s="16" t="s">
        <v>26</v>
      </c>
      <c r="B158" s="16">
        <v>2021</v>
      </c>
      <c r="C158" s="16">
        <v>7</v>
      </c>
      <c r="D158" s="16" t="s">
        <v>16</v>
      </c>
      <c r="E158" s="16">
        <v>413</v>
      </c>
      <c r="F158" s="16">
        <v>4</v>
      </c>
      <c r="G158" s="16">
        <v>2</v>
      </c>
      <c r="H158" s="4">
        <v>100</v>
      </c>
      <c r="I158" s="16" t="s">
        <v>16</v>
      </c>
      <c r="J158" s="16" t="s">
        <v>29</v>
      </c>
      <c r="K158" s="16" t="s">
        <v>14</v>
      </c>
      <c r="L158" s="16" t="str">
        <f t="shared" si="81"/>
        <v>.</v>
      </c>
      <c r="M158" s="16" t="str">
        <f t="shared" si="82"/>
        <v>.</v>
      </c>
      <c r="N158" s="16" t="s">
        <v>14</v>
      </c>
      <c r="O158" s="16">
        <v>0</v>
      </c>
      <c r="P158" s="16" t="s">
        <v>14</v>
      </c>
      <c r="Q158" s="16" t="s">
        <v>14</v>
      </c>
      <c r="R158" s="16">
        <v>72.250581377431232</v>
      </c>
      <c r="S158" s="16">
        <v>4858.8515976322506</v>
      </c>
      <c r="T158" s="16">
        <f t="shared" si="83"/>
        <v>44.29</v>
      </c>
      <c r="U158" s="16">
        <f t="shared" si="84"/>
        <v>109.39</v>
      </c>
      <c r="V158" s="16">
        <f t="shared" si="85"/>
        <v>0</v>
      </c>
      <c r="W158" s="16">
        <f t="shared" si="86"/>
        <v>0</v>
      </c>
      <c r="X158" s="16">
        <f t="shared" si="87"/>
        <v>0</v>
      </c>
      <c r="Y158" s="16">
        <f t="shared" si="88"/>
        <v>0</v>
      </c>
      <c r="Z158" s="16">
        <f t="shared" si="89"/>
        <v>0</v>
      </c>
      <c r="AA158" s="16">
        <f t="shared" si="90"/>
        <v>0</v>
      </c>
      <c r="AB158">
        <f t="shared" si="91"/>
        <v>50.845999999999997</v>
      </c>
      <c r="AC158">
        <f t="shared" si="92"/>
        <v>125.59</v>
      </c>
      <c r="AD158">
        <f t="shared" si="93"/>
        <v>234.98000000000002</v>
      </c>
      <c r="AE158">
        <f t="shared" si="94"/>
        <v>234.98000000000002</v>
      </c>
      <c r="AF158">
        <f t="shared" si="95"/>
        <v>234.98000000000002</v>
      </c>
      <c r="AG158">
        <f t="shared" si="97"/>
        <v>650.25523239688107</v>
      </c>
      <c r="AH158">
        <f t="shared" si="98"/>
        <v>867.00697652917484</v>
      </c>
      <c r="AI158">
        <f t="shared" si="99"/>
        <v>1083.7587206614685</v>
      </c>
      <c r="AJ158">
        <f t="shared" si="100"/>
        <v>1603.4210272186428</v>
      </c>
      <c r="AK158">
        <f t="shared" si="101"/>
        <v>2137.8947029581905</v>
      </c>
      <c r="AL158">
        <f t="shared" si="102"/>
        <v>2672.3683786977381</v>
      </c>
      <c r="AM158">
        <f t="shared" si="103"/>
        <v>1368.4410272186428</v>
      </c>
      <c r="AN158">
        <f t="shared" si="104"/>
        <v>1368.4410272186428</v>
      </c>
      <c r="AO158">
        <f t="shared" si="105"/>
        <v>1368.4410272186428</v>
      </c>
      <c r="AP158">
        <f t="shared" si="106"/>
        <v>1902.9147029581904</v>
      </c>
      <c r="AQ158">
        <f t="shared" si="107"/>
        <v>1902.9147029581904</v>
      </c>
      <c r="AR158">
        <f t="shared" si="108"/>
        <v>1902.9147029581904</v>
      </c>
      <c r="AS158">
        <f t="shared" si="109"/>
        <v>2437.3883786977381</v>
      </c>
      <c r="AT158">
        <f t="shared" si="110"/>
        <v>2437.3883786977381</v>
      </c>
      <c r="AU158">
        <f t="shared" si="111"/>
        <v>2437.3883786977381</v>
      </c>
      <c r="BF158" t="str">
        <f t="shared" si="96"/>
        <v>IN  2021 7 N 4 2 100 N Endura_R3 0 . . 72.2505813774312 4858.85159763225 1368.44102721864 1368.44102721864 1368.44102721864 1902.91470295819 1902.91470295819 1902.91470295819 2437.38837869774 2437.38837869774 2437.38837869774</v>
      </c>
    </row>
    <row r="159" spans="1:58" x14ac:dyDescent="0.35">
      <c r="A159" s="16" t="s">
        <v>26</v>
      </c>
      <c r="B159" s="16">
        <v>2021</v>
      </c>
      <c r="C159" s="16">
        <v>7</v>
      </c>
      <c r="D159" s="16" t="s">
        <v>16</v>
      </c>
      <c r="E159" s="16">
        <v>414</v>
      </c>
      <c r="F159" s="16">
        <v>4</v>
      </c>
      <c r="G159" s="16">
        <v>8</v>
      </c>
      <c r="H159" s="4">
        <v>160</v>
      </c>
      <c r="I159" s="16" t="s">
        <v>16</v>
      </c>
      <c r="J159" s="16" t="s">
        <v>28</v>
      </c>
      <c r="K159" s="16" t="s">
        <v>14</v>
      </c>
      <c r="L159" s="16" t="str">
        <f t="shared" si="81"/>
        <v>.</v>
      </c>
      <c r="M159" s="16" t="str">
        <f t="shared" si="82"/>
        <v>.</v>
      </c>
      <c r="N159" s="16" t="s">
        <v>14</v>
      </c>
      <c r="O159" s="16">
        <v>0</v>
      </c>
      <c r="P159" s="16" t="s">
        <v>14</v>
      </c>
      <c r="Q159" s="16" t="s">
        <v>14</v>
      </c>
      <c r="R159" s="16">
        <v>73.718441962117609</v>
      </c>
      <c r="S159" s="16">
        <v>4957.565221952409</v>
      </c>
      <c r="T159" s="16">
        <f t="shared" si="83"/>
        <v>70.86</v>
      </c>
      <c r="U159" s="16">
        <f t="shared" si="84"/>
        <v>175.02</v>
      </c>
      <c r="V159" s="16">
        <f t="shared" si="85"/>
        <v>0</v>
      </c>
      <c r="W159" s="16">
        <f t="shared" si="86"/>
        <v>0</v>
      </c>
      <c r="X159" s="16">
        <f t="shared" si="87"/>
        <v>0</v>
      </c>
      <c r="Y159" s="16">
        <f t="shared" si="88"/>
        <v>0</v>
      </c>
      <c r="Z159" s="16">
        <f t="shared" si="89"/>
        <v>0</v>
      </c>
      <c r="AA159" s="16">
        <f t="shared" si="90"/>
        <v>0</v>
      </c>
      <c r="AB159">
        <f t="shared" si="91"/>
        <v>17.875</v>
      </c>
      <c r="AC159">
        <f t="shared" si="92"/>
        <v>44.15</v>
      </c>
      <c r="AD159">
        <f t="shared" si="93"/>
        <v>219.17000000000002</v>
      </c>
      <c r="AE159">
        <f t="shared" si="94"/>
        <v>219.17000000000002</v>
      </c>
      <c r="AF159">
        <f t="shared" si="95"/>
        <v>219.17000000000002</v>
      </c>
      <c r="AG159">
        <f t="shared" si="97"/>
        <v>663.46597765905847</v>
      </c>
      <c r="AH159">
        <f t="shared" si="98"/>
        <v>884.62130354541137</v>
      </c>
      <c r="AI159">
        <f t="shared" si="99"/>
        <v>1105.7766294317641</v>
      </c>
      <c r="AJ159">
        <f t="shared" si="100"/>
        <v>1635.9965232442951</v>
      </c>
      <c r="AK159">
        <f t="shared" si="101"/>
        <v>2181.3286976590598</v>
      </c>
      <c r="AL159">
        <f t="shared" si="102"/>
        <v>2726.660872073825</v>
      </c>
      <c r="AM159">
        <f t="shared" si="103"/>
        <v>1416.826523244295</v>
      </c>
      <c r="AN159">
        <f t="shared" si="104"/>
        <v>1416.826523244295</v>
      </c>
      <c r="AO159">
        <f t="shared" si="105"/>
        <v>1416.826523244295</v>
      </c>
      <c r="AP159">
        <f t="shared" si="106"/>
        <v>1962.1586976590597</v>
      </c>
      <c r="AQ159">
        <f t="shared" si="107"/>
        <v>1962.1586976590597</v>
      </c>
      <c r="AR159">
        <f t="shared" si="108"/>
        <v>1962.1586976590597</v>
      </c>
      <c r="AS159">
        <f t="shared" si="109"/>
        <v>2507.4908720738249</v>
      </c>
      <c r="AT159">
        <f t="shared" si="110"/>
        <v>2507.4908720738249</v>
      </c>
      <c r="AU159">
        <f t="shared" si="111"/>
        <v>2507.4908720738249</v>
      </c>
      <c r="BF159" t="str">
        <f t="shared" si="96"/>
        <v>IN  2021 7 N 4 8 160 N Cobra_V5 0 . . 73.7184419621176 4957.56522195241 1416.8265232443 1416.8265232443 1416.8265232443 1962.15869765906 1962.15869765906 1962.15869765906 2507.49087207382 2507.49087207382 2507.49087207382</v>
      </c>
    </row>
    <row r="160" spans="1:58" x14ac:dyDescent="0.35">
      <c r="A160" s="16" t="s">
        <v>26</v>
      </c>
      <c r="B160" s="16">
        <v>2021</v>
      </c>
      <c r="C160" s="16">
        <v>7</v>
      </c>
      <c r="D160" s="16" t="s">
        <v>16</v>
      </c>
      <c r="E160" s="16">
        <v>415</v>
      </c>
      <c r="F160" s="16">
        <v>4</v>
      </c>
      <c r="G160" s="16">
        <v>3</v>
      </c>
      <c r="H160" s="4">
        <v>100</v>
      </c>
      <c r="I160" s="16" t="s">
        <v>16</v>
      </c>
      <c r="J160" s="16" t="s">
        <v>30</v>
      </c>
      <c r="K160" s="16" t="s">
        <v>14</v>
      </c>
      <c r="L160" s="16" t="str">
        <f t="shared" si="81"/>
        <v>.</v>
      </c>
      <c r="M160" s="16" t="str">
        <f t="shared" si="82"/>
        <v>.</v>
      </c>
      <c r="N160" s="16" t="s">
        <v>17</v>
      </c>
      <c r="O160" s="16">
        <v>0</v>
      </c>
      <c r="P160" s="16" t="s">
        <v>14</v>
      </c>
      <c r="Q160" s="16" t="s">
        <v>14</v>
      </c>
      <c r="R160" s="16">
        <v>73.177044827586371</v>
      </c>
      <c r="S160" s="16">
        <v>4921.1562646551838</v>
      </c>
      <c r="T160" s="16">
        <f t="shared" si="83"/>
        <v>44.29</v>
      </c>
      <c r="U160" s="16">
        <f t="shared" si="84"/>
        <v>109.39</v>
      </c>
      <c r="V160" s="16">
        <f t="shared" si="85"/>
        <v>0</v>
      </c>
      <c r="W160" s="16">
        <f t="shared" si="86"/>
        <v>0</v>
      </c>
      <c r="X160" s="16">
        <f t="shared" si="87"/>
        <v>0</v>
      </c>
      <c r="Y160" s="16">
        <f t="shared" si="88"/>
        <v>0</v>
      </c>
      <c r="Z160" s="16">
        <f t="shared" si="89"/>
        <v>0</v>
      </c>
      <c r="AA160" s="16">
        <f t="shared" si="90"/>
        <v>0</v>
      </c>
      <c r="AB160">
        <f t="shared" si="91"/>
        <v>50.845999999999997</v>
      </c>
      <c r="AC160">
        <f t="shared" si="92"/>
        <v>125.59</v>
      </c>
      <c r="AD160">
        <f t="shared" si="93"/>
        <v>234.98000000000002</v>
      </c>
      <c r="AE160">
        <f t="shared" si="94"/>
        <v>234.98000000000002</v>
      </c>
      <c r="AF160">
        <f t="shared" si="95"/>
        <v>234.98000000000002</v>
      </c>
      <c r="AG160">
        <f t="shared" si="97"/>
        <v>658.59340344827729</v>
      </c>
      <c r="AH160">
        <f t="shared" si="98"/>
        <v>878.12453793103646</v>
      </c>
      <c r="AI160">
        <f t="shared" si="99"/>
        <v>1097.6556724137956</v>
      </c>
      <c r="AJ160">
        <f t="shared" si="100"/>
        <v>1623.9815673362107</v>
      </c>
      <c r="AK160">
        <f t="shared" si="101"/>
        <v>2165.3087564482807</v>
      </c>
      <c r="AL160">
        <f t="shared" si="102"/>
        <v>2706.6359455603515</v>
      </c>
      <c r="AM160">
        <f t="shared" si="103"/>
        <v>1389.0015673362107</v>
      </c>
      <c r="AN160">
        <f t="shared" si="104"/>
        <v>1389.0015673362107</v>
      </c>
      <c r="AO160">
        <f t="shared" si="105"/>
        <v>1389.0015673362107</v>
      </c>
      <c r="AP160">
        <f t="shared" si="106"/>
        <v>1930.3287564482807</v>
      </c>
      <c r="AQ160">
        <f t="shared" si="107"/>
        <v>1930.3287564482807</v>
      </c>
      <c r="AR160">
        <f t="shared" si="108"/>
        <v>1930.3287564482807</v>
      </c>
      <c r="AS160">
        <f t="shared" si="109"/>
        <v>2471.6559455603515</v>
      </c>
      <c r="AT160">
        <f t="shared" si="110"/>
        <v>2471.6559455603515</v>
      </c>
      <c r="AU160">
        <f t="shared" si="111"/>
        <v>2471.6559455603515</v>
      </c>
      <c r="BF160" t="str">
        <f t="shared" si="96"/>
        <v>IN  2021 7 N 4 3 100 N Endura_Sporecaster 0 . . 73.1770448275864 4921.15626465518 1389.00156733621 1389.00156733621 1389.00156733621 1930.32875644828 1930.32875644828 1930.32875644828 2471.65594556035 2471.65594556035 2471.65594556035</v>
      </c>
    </row>
    <row r="161" spans="1:58" x14ac:dyDescent="0.35">
      <c r="A161" s="16" t="s">
        <v>26</v>
      </c>
      <c r="B161" s="16">
        <v>2021</v>
      </c>
      <c r="C161" s="16">
        <v>7</v>
      </c>
      <c r="D161" s="16" t="s">
        <v>16</v>
      </c>
      <c r="E161" s="16">
        <v>416</v>
      </c>
      <c r="F161" s="16">
        <v>4</v>
      </c>
      <c r="G161" s="16">
        <v>6</v>
      </c>
      <c r="H161" s="4">
        <v>160</v>
      </c>
      <c r="I161" s="16" t="s">
        <v>16</v>
      </c>
      <c r="J161" s="16" t="s">
        <v>29</v>
      </c>
      <c r="K161" s="16" t="s">
        <v>14</v>
      </c>
      <c r="L161" s="16" t="str">
        <f t="shared" si="81"/>
        <v>.</v>
      </c>
      <c r="M161" s="16" t="str">
        <f t="shared" si="82"/>
        <v>.</v>
      </c>
      <c r="N161" s="16" t="s">
        <v>14</v>
      </c>
      <c r="O161" s="16">
        <v>0</v>
      </c>
      <c r="P161" s="16" t="s">
        <v>14</v>
      </c>
      <c r="Q161" s="16" t="s">
        <v>14</v>
      </c>
      <c r="R161" s="16">
        <v>78.141538790715529</v>
      </c>
      <c r="S161" s="16">
        <v>5255.0184836756198</v>
      </c>
      <c r="T161" s="16">
        <f t="shared" si="83"/>
        <v>70.86</v>
      </c>
      <c r="U161" s="16">
        <f t="shared" si="84"/>
        <v>175.02</v>
      </c>
      <c r="V161" s="16">
        <f t="shared" si="85"/>
        <v>0</v>
      </c>
      <c r="W161" s="16">
        <f t="shared" si="86"/>
        <v>0</v>
      </c>
      <c r="X161" s="16">
        <f t="shared" si="87"/>
        <v>0</v>
      </c>
      <c r="Y161" s="16">
        <f t="shared" si="88"/>
        <v>0</v>
      </c>
      <c r="Z161" s="16">
        <f t="shared" si="89"/>
        <v>0</v>
      </c>
      <c r="AA161" s="16">
        <f t="shared" si="90"/>
        <v>0</v>
      </c>
      <c r="AB161">
        <f t="shared" si="91"/>
        <v>50.845999999999997</v>
      </c>
      <c r="AC161">
        <f t="shared" si="92"/>
        <v>125.59</v>
      </c>
      <c r="AD161">
        <f t="shared" si="93"/>
        <v>300.61</v>
      </c>
      <c r="AE161">
        <f t="shared" si="94"/>
        <v>300.61</v>
      </c>
      <c r="AF161">
        <f t="shared" si="95"/>
        <v>300.61</v>
      </c>
      <c r="AG161">
        <f t="shared" si="97"/>
        <v>703.27384911643981</v>
      </c>
      <c r="AH161">
        <f t="shared" si="98"/>
        <v>937.69846548858641</v>
      </c>
      <c r="AI161">
        <f t="shared" si="99"/>
        <v>1172.123081860733</v>
      </c>
      <c r="AJ161">
        <f t="shared" si="100"/>
        <v>1734.1560996129547</v>
      </c>
      <c r="AK161">
        <f t="shared" si="101"/>
        <v>2312.2081328172726</v>
      </c>
      <c r="AL161">
        <f t="shared" si="102"/>
        <v>2890.260166021591</v>
      </c>
      <c r="AM161">
        <f t="shared" si="103"/>
        <v>1433.5460996129545</v>
      </c>
      <c r="AN161">
        <f t="shared" si="104"/>
        <v>1433.5460996129545</v>
      </c>
      <c r="AO161">
        <f t="shared" si="105"/>
        <v>1433.5460996129545</v>
      </c>
      <c r="AP161">
        <f t="shared" si="106"/>
        <v>2011.5981328172725</v>
      </c>
      <c r="AQ161">
        <f t="shared" si="107"/>
        <v>2011.5981328172725</v>
      </c>
      <c r="AR161">
        <f t="shared" si="108"/>
        <v>2011.5981328172725</v>
      </c>
      <c r="AS161">
        <f t="shared" si="109"/>
        <v>2589.6501660215908</v>
      </c>
      <c r="AT161">
        <f t="shared" si="110"/>
        <v>2589.6501660215908</v>
      </c>
      <c r="AU161">
        <f t="shared" si="111"/>
        <v>2589.6501660215908</v>
      </c>
      <c r="BF161" t="str">
        <f t="shared" si="96"/>
        <v>IN  2021 7 N 4 6 160 N Endura_R3 0 . . 78.1415387907155 5255.01848367562 1433.54609961295 1433.54609961295 1433.54609961295 2011.59813281727 2011.59813281727 2011.59813281727 2589.65016602159 2589.65016602159 2589.65016602159</v>
      </c>
    </row>
    <row r="162" spans="1:58" x14ac:dyDescent="0.35">
      <c r="A162" s="16" t="s">
        <v>22</v>
      </c>
      <c r="B162" s="16">
        <v>2021</v>
      </c>
      <c r="C162" s="16">
        <v>8</v>
      </c>
      <c r="D162" s="16" t="s">
        <v>17</v>
      </c>
      <c r="E162" s="16">
        <v>101</v>
      </c>
      <c r="F162" s="16">
        <v>1</v>
      </c>
      <c r="G162" s="16">
        <v>5</v>
      </c>
      <c r="H162" s="4">
        <v>160</v>
      </c>
      <c r="I162" s="16" t="s">
        <v>16</v>
      </c>
      <c r="J162" s="16" t="s">
        <v>27</v>
      </c>
      <c r="K162" s="16" t="s">
        <v>14</v>
      </c>
      <c r="L162" s="16" t="str">
        <f t="shared" si="81"/>
        <v>.</v>
      </c>
      <c r="M162" s="16" t="str">
        <f t="shared" si="82"/>
        <v>.</v>
      </c>
      <c r="N162" s="16" t="s">
        <v>14</v>
      </c>
      <c r="O162" s="16">
        <v>0</v>
      </c>
      <c r="P162" s="16">
        <v>0</v>
      </c>
      <c r="Q162" s="16">
        <v>0</v>
      </c>
      <c r="R162" s="16">
        <v>87.198546285714272</v>
      </c>
      <c r="S162" s="16">
        <v>5864.1022377142845</v>
      </c>
      <c r="T162" s="16">
        <f t="shared" si="83"/>
        <v>70.86</v>
      </c>
      <c r="U162" s="16">
        <f t="shared" si="84"/>
        <v>175.02</v>
      </c>
      <c r="V162" s="16">
        <f t="shared" si="85"/>
        <v>0</v>
      </c>
      <c r="W162" s="16">
        <f t="shared" si="86"/>
        <v>0</v>
      </c>
      <c r="X162" s="16">
        <f t="shared" si="87"/>
        <v>0</v>
      </c>
      <c r="Y162" s="16">
        <f t="shared" si="88"/>
        <v>0</v>
      </c>
      <c r="Z162" s="16">
        <f t="shared" si="89"/>
        <v>0</v>
      </c>
      <c r="AA162" s="16">
        <f t="shared" si="90"/>
        <v>0</v>
      </c>
      <c r="AB162">
        <f t="shared" si="91"/>
        <v>0</v>
      </c>
      <c r="AC162">
        <f t="shared" si="92"/>
        <v>0</v>
      </c>
      <c r="AD162">
        <f t="shared" si="93"/>
        <v>175.02</v>
      </c>
      <c r="AE162">
        <f t="shared" si="94"/>
        <v>175.02</v>
      </c>
      <c r="AF162">
        <f t="shared" si="95"/>
        <v>175.02</v>
      </c>
      <c r="AG162">
        <f t="shared" si="97"/>
        <v>784.78691657142849</v>
      </c>
      <c r="AH162">
        <f t="shared" si="98"/>
        <v>1046.3825554285713</v>
      </c>
      <c r="AI162">
        <f t="shared" si="99"/>
        <v>1307.9781942857142</v>
      </c>
      <c r="AJ162">
        <f t="shared" si="100"/>
        <v>1935.153738445714</v>
      </c>
      <c r="AK162">
        <f t="shared" si="101"/>
        <v>2580.2049845942852</v>
      </c>
      <c r="AL162">
        <f t="shared" si="102"/>
        <v>3225.2562307428566</v>
      </c>
      <c r="AM162">
        <f t="shared" si="103"/>
        <v>1760.133738445714</v>
      </c>
      <c r="AN162">
        <f t="shared" si="104"/>
        <v>1760.133738445714</v>
      </c>
      <c r="AO162">
        <f t="shared" si="105"/>
        <v>1760.133738445714</v>
      </c>
      <c r="AP162">
        <f t="shared" si="106"/>
        <v>2405.1849845942852</v>
      </c>
      <c r="AQ162">
        <f t="shared" si="107"/>
        <v>2405.1849845942852</v>
      </c>
      <c r="AR162">
        <f t="shared" si="108"/>
        <v>2405.1849845942852</v>
      </c>
      <c r="AS162">
        <f t="shared" si="109"/>
        <v>3050.2362307428566</v>
      </c>
      <c r="AT162">
        <f t="shared" si="110"/>
        <v>3050.2362307428566</v>
      </c>
      <c r="AU162">
        <f t="shared" si="111"/>
        <v>3050.2362307428566</v>
      </c>
      <c r="BF162" t="str">
        <f t="shared" si="96"/>
        <v>Inwood 2021 8 Y 1 5 160 N Non-Treated 0 0 0 87.1985462857143 5864.10223771428 1760.13373844571 1760.13373844571 1760.13373844571 2405.18498459429 2405.18498459429 2405.18498459429 3050.23623074286 3050.23623074286 3050.23623074286</v>
      </c>
    </row>
    <row r="163" spans="1:58" x14ac:dyDescent="0.35">
      <c r="A163" s="16" t="s">
        <v>22</v>
      </c>
      <c r="B163" s="16">
        <v>2021</v>
      </c>
      <c r="C163" s="16">
        <v>8</v>
      </c>
      <c r="D163" s="16" t="s">
        <v>17</v>
      </c>
      <c r="E163" s="16">
        <v>102</v>
      </c>
      <c r="F163" s="16">
        <v>1</v>
      </c>
      <c r="G163" s="16">
        <v>2</v>
      </c>
      <c r="H163" s="4">
        <v>100</v>
      </c>
      <c r="I163" s="16" t="s">
        <v>16</v>
      </c>
      <c r="J163" s="16" t="s">
        <v>29</v>
      </c>
      <c r="K163" s="16" t="s">
        <v>14</v>
      </c>
      <c r="L163" s="16" t="str">
        <f t="shared" si="81"/>
        <v>.</v>
      </c>
      <c r="M163" s="16" t="str">
        <f t="shared" si="82"/>
        <v>.</v>
      </c>
      <c r="N163" s="16" t="s">
        <v>14</v>
      </c>
      <c r="O163" s="16">
        <v>0</v>
      </c>
      <c r="P163" s="16">
        <v>0</v>
      </c>
      <c r="Q163" s="16">
        <v>0</v>
      </c>
      <c r="R163" s="16">
        <v>81.436838620689656</v>
      </c>
      <c r="S163" s="16">
        <v>5476.6273972413792</v>
      </c>
      <c r="T163" s="16">
        <f t="shared" si="83"/>
        <v>44.29</v>
      </c>
      <c r="U163" s="16">
        <f t="shared" si="84"/>
        <v>109.39</v>
      </c>
      <c r="V163" s="16">
        <f t="shared" si="85"/>
        <v>0</v>
      </c>
      <c r="W163" s="16">
        <f t="shared" si="86"/>
        <v>0</v>
      </c>
      <c r="X163" s="16">
        <f t="shared" si="87"/>
        <v>0</v>
      </c>
      <c r="Y163" s="16">
        <f t="shared" si="88"/>
        <v>0</v>
      </c>
      <c r="Z163" s="16">
        <f t="shared" si="89"/>
        <v>0</v>
      </c>
      <c r="AA163" s="16">
        <f t="shared" si="90"/>
        <v>0</v>
      </c>
      <c r="AB163">
        <f t="shared" si="91"/>
        <v>50.845999999999997</v>
      </c>
      <c r="AC163">
        <f t="shared" si="92"/>
        <v>125.59</v>
      </c>
      <c r="AD163">
        <f t="shared" si="93"/>
        <v>234.98000000000002</v>
      </c>
      <c r="AE163">
        <f t="shared" si="94"/>
        <v>234.98000000000002</v>
      </c>
      <c r="AF163">
        <f t="shared" si="95"/>
        <v>234.98000000000002</v>
      </c>
      <c r="AG163">
        <f t="shared" si="97"/>
        <v>732.93154758620688</v>
      </c>
      <c r="AH163">
        <f t="shared" si="98"/>
        <v>977.24206344827587</v>
      </c>
      <c r="AI163">
        <f t="shared" si="99"/>
        <v>1221.5525793103448</v>
      </c>
      <c r="AJ163">
        <f t="shared" si="100"/>
        <v>1807.2870410896553</v>
      </c>
      <c r="AK163">
        <f t="shared" si="101"/>
        <v>2409.7160547862068</v>
      </c>
      <c r="AL163">
        <f t="shared" si="102"/>
        <v>3012.1450684827587</v>
      </c>
      <c r="AM163">
        <f t="shared" si="103"/>
        <v>1572.3070410896553</v>
      </c>
      <c r="AN163">
        <f t="shared" si="104"/>
        <v>1572.3070410896553</v>
      </c>
      <c r="AO163">
        <f t="shared" si="105"/>
        <v>1572.3070410896553</v>
      </c>
      <c r="AP163">
        <f t="shared" si="106"/>
        <v>2174.7360547862068</v>
      </c>
      <c r="AQ163">
        <f t="shared" si="107"/>
        <v>2174.7360547862068</v>
      </c>
      <c r="AR163">
        <f t="shared" si="108"/>
        <v>2174.7360547862068</v>
      </c>
      <c r="AS163">
        <f t="shared" si="109"/>
        <v>2777.1650684827587</v>
      </c>
      <c r="AT163">
        <f t="shared" si="110"/>
        <v>2777.1650684827587</v>
      </c>
      <c r="AU163">
        <f t="shared" si="111"/>
        <v>2777.1650684827587</v>
      </c>
      <c r="BF163" t="str">
        <f t="shared" si="96"/>
        <v>Inwood 2021 8 Y 1 2 100 N Endura_R3 0 0 0 81.4368386206897 5476.62739724138 1572.30704108966 1572.30704108966 1572.30704108966 2174.73605478621 2174.73605478621 2174.73605478621 2777.16506848276 2777.16506848276 2777.16506848276</v>
      </c>
    </row>
    <row r="164" spans="1:58" x14ac:dyDescent="0.35">
      <c r="A164" s="16" t="s">
        <v>22</v>
      </c>
      <c r="B164" s="16">
        <v>2021</v>
      </c>
      <c r="C164" s="16">
        <v>8</v>
      </c>
      <c r="D164" s="16" t="s">
        <v>17</v>
      </c>
      <c r="E164" s="16">
        <v>103</v>
      </c>
      <c r="F164" s="16">
        <v>1</v>
      </c>
      <c r="G164" s="16">
        <v>1</v>
      </c>
      <c r="H164" s="4">
        <v>100</v>
      </c>
      <c r="I164" s="16" t="s">
        <v>16</v>
      </c>
      <c r="J164" s="16" t="s">
        <v>27</v>
      </c>
      <c r="K164" s="16" t="s">
        <v>14</v>
      </c>
      <c r="L164" s="16" t="str">
        <f t="shared" si="81"/>
        <v>.</v>
      </c>
      <c r="M164" s="16" t="str">
        <f t="shared" si="82"/>
        <v>.</v>
      </c>
      <c r="N164" s="16" t="s">
        <v>14</v>
      </c>
      <c r="O164" s="16">
        <v>0</v>
      </c>
      <c r="P164" s="16">
        <v>0</v>
      </c>
      <c r="Q164" s="16">
        <v>0</v>
      </c>
      <c r="R164" s="16">
        <v>86.32278762561576</v>
      </c>
      <c r="S164" s="16">
        <v>5805.20746782266</v>
      </c>
      <c r="T164" s="16">
        <f t="shared" si="83"/>
        <v>44.29</v>
      </c>
      <c r="U164" s="16">
        <f t="shared" si="84"/>
        <v>109.39</v>
      </c>
      <c r="V164" s="16">
        <f t="shared" si="85"/>
        <v>0</v>
      </c>
      <c r="W164" s="16">
        <f t="shared" si="86"/>
        <v>0</v>
      </c>
      <c r="X164" s="16">
        <f t="shared" si="87"/>
        <v>0</v>
      </c>
      <c r="Y164" s="16">
        <f t="shared" si="88"/>
        <v>0</v>
      </c>
      <c r="Z164" s="16">
        <f t="shared" si="89"/>
        <v>0</v>
      </c>
      <c r="AA164" s="16">
        <f t="shared" si="90"/>
        <v>0</v>
      </c>
      <c r="AB164">
        <f t="shared" si="91"/>
        <v>0</v>
      </c>
      <c r="AC164">
        <f t="shared" si="92"/>
        <v>0</v>
      </c>
      <c r="AD164">
        <f t="shared" si="93"/>
        <v>109.39</v>
      </c>
      <c r="AE164">
        <f t="shared" si="94"/>
        <v>109.39</v>
      </c>
      <c r="AF164">
        <f t="shared" si="95"/>
        <v>109.39</v>
      </c>
      <c r="AG164">
        <f t="shared" si="97"/>
        <v>776.90508863054185</v>
      </c>
      <c r="AH164">
        <f t="shared" si="98"/>
        <v>1035.8734515073891</v>
      </c>
      <c r="AI164">
        <f t="shared" si="99"/>
        <v>1294.8418143842364</v>
      </c>
      <c r="AJ164">
        <f t="shared" si="100"/>
        <v>1915.7184643814778</v>
      </c>
      <c r="AK164">
        <f t="shared" si="101"/>
        <v>2554.2912858419704</v>
      </c>
      <c r="AL164">
        <f t="shared" si="102"/>
        <v>3192.8641073024633</v>
      </c>
      <c r="AM164">
        <f t="shared" si="103"/>
        <v>1806.3284643814777</v>
      </c>
      <c r="AN164">
        <f t="shared" si="104"/>
        <v>1806.3284643814777</v>
      </c>
      <c r="AO164">
        <f t="shared" si="105"/>
        <v>1806.3284643814777</v>
      </c>
      <c r="AP164">
        <f t="shared" si="106"/>
        <v>2444.9012858419705</v>
      </c>
      <c r="AQ164">
        <f t="shared" si="107"/>
        <v>2444.9012858419705</v>
      </c>
      <c r="AR164">
        <f t="shared" si="108"/>
        <v>2444.9012858419705</v>
      </c>
      <c r="AS164">
        <f t="shared" si="109"/>
        <v>3083.4741073024634</v>
      </c>
      <c r="AT164">
        <f t="shared" si="110"/>
        <v>3083.4741073024634</v>
      </c>
      <c r="AU164">
        <f t="shared" si="111"/>
        <v>3083.4741073024634</v>
      </c>
      <c r="BF164" t="str">
        <f t="shared" si="96"/>
        <v>Inwood 2021 8 Y 1 1 100 N Non-Treated 0 0 0 86.3227876256158 5805.20746782266 1806.32846438148 1806.32846438148 1806.32846438148 2444.90128584197 2444.90128584197 2444.90128584197 3083.47410730246 3083.47410730246 3083.47410730246</v>
      </c>
    </row>
    <row r="165" spans="1:58" x14ac:dyDescent="0.35">
      <c r="A165" s="16" t="s">
        <v>22</v>
      </c>
      <c r="B165" s="16">
        <v>2021</v>
      </c>
      <c r="C165" s="16">
        <v>8</v>
      </c>
      <c r="D165" s="16" t="s">
        <v>17</v>
      </c>
      <c r="E165" s="16">
        <v>104</v>
      </c>
      <c r="F165" s="16">
        <v>1</v>
      </c>
      <c r="G165" s="16">
        <v>3</v>
      </c>
      <c r="H165" s="4">
        <v>100</v>
      </c>
      <c r="I165" s="16" t="s">
        <v>16</v>
      </c>
      <c r="J165" s="16" t="s">
        <v>30</v>
      </c>
      <c r="K165" s="16" t="s">
        <v>14</v>
      </c>
      <c r="L165" s="16" t="str">
        <f t="shared" si="81"/>
        <v>.</v>
      </c>
      <c r="M165" s="16" t="str">
        <f t="shared" si="82"/>
        <v>.</v>
      </c>
      <c r="N165" s="16" t="s">
        <v>16</v>
      </c>
      <c r="O165" s="16">
        <v>0</v>
      </c>
      <c r="P165" s="16">
        <v>0</v>
      </c>
      <c r="Q165" s="16">
        <v>0</v>
      </c>
      <c r="R165" s="16">
        <v>82.556456985221672</v>
      </c>
      <c r="S165" s="16">
        <v>5551.9217322561572</v>
      </c>
      <c r="T165" s="16">
        <f t="shared" si="83"/>
        <v>44.29</v>
      </c>
      <c r="U165" s="16">
        <f t="shared" si="84"/>
        <v>109.39</v>
      </c>
      <c r="V165" s="16">
        <f t="shared" si="85"/>
        <v>0</v>
      </c>
      <c r="W165" s="16">
        <f t="shared" si="86"/>
        <v>0</v>
      </c>
      <c r="X165" s="16">
        <f t="shared" si="87"/>
        <v>0</v>
      </c>
      <c r="Y165" s="16">
        <f t="shared" si="88"/>
        <v>0</v>
      </c>
      <c r="Z165" s="16">
        <f t="shared" si="89"/>
        <v>0</v>
      </c>
      <c r="AA165" s="16">
        <f t="shared" si="90"/>
        <v>0</v>
      </c>
      <c r="AB165">
        <f t="shared" si="91"/>
        <v>0</v>
      </c>
      <c r="AC165">
        <f t="shared" si="92"/>
        <v>0</v>
      </c>
      <c r="AD165">
        <f t="shared" si="93"/>
        <v>109.39</v>
      </c>
      <c r="AE165">
        <f t="shared" si="94"/>
        <v>109.39</v>
      </c>
      <c r="AF165">
        <f t="shared" si="95"/>
        <v>109.39</v>
      </c>
      <c r="AG165">
        <f t="shared" si="97"/>
        <v>743.00811286699502</v>
      </c>
      <c r="AH165">
        <f t="shared" si="98"/>
        <v>990.67748382266007</v>
      </c>
      <c r="AI165">
        <f t="shared" si="99"/>
        <v>1238.346854778325</v>
      </c>
      <c r="AJ165">
        <f t="shared" si="100"/>
        <v>1832.134171644532</v>
      </c>
      <c r="AK165">
        <f t="shared" si="101"/>
        <v>2442.8455621927092</v>
      </c>
      <c r="AL165">
        <f t="shared" si="102"/>
        <v>3053.5569527408866</v>
      </c>
      <c r="AM165">
        <f t="shared" si="103"/>
        <v>1722.7441716445319</v>
      </c>
      <c r="AN165">
        <f t="shared" si="104"/>
        <v>1722.7441716445319</v>
      </c>
      <c r="AO165">
        <f t="shared" si="105"/>
        <v>1722.7441716445319</v>
      </c>
      <c r="AP165">
        <f t="shared" si="106"/>
        <v>2333.4555621927093</v>
      </c>
      <c r="AQ165">
        <f t="shared" si="107"/>
        <v>2333.4555621927093</v>
      </c>
      <c r="AR165">
        <f t="shared" si="108"/>
        <v>2333.4555621927093</v>
      </c>
      <c r="AS165">
        <f t="shared" si="109"/>
        <v>2944.1669527408867</v>
      </c>
      <c r="AT165">
        <f t="shared" si="110"/>
        <v>2944.1669527408867</v>
      </c>
      <c r="AU165">
        <f t="shared" si="111"/>
        <v>2944.1669527408867</v>
      </c>
      <c r="BF165" t="str">
        <f t="shared" si="96"/>
        <v>Inwood 2021 8 Y 1 3 100 N Endura_Sporecaster 0 0 0 82.5564569852217 5551.92173225616 1722.74417164453 1722.74417164453 1722.74417164453 2333.45556219271 2333.45556219271 2333.45556219271 2944.16695274089 2944.16695274089 2944.16695274089</v>
      </c>
    </row>
    <row r="166" spans="1:58" x14ac:dyDescent="0.35">
      <c r="A166" s="16" t="s">
        <v>22</v>
      </c>
      <c r="B166" s="16">
        <v>2021</v>
      </c>
      <c r="C166" s="16">
        <v>8</v>
      </c>
      <c r="D166" s="16" t="s">
        <v>17</v>
      </c>
      <c r="E166" s="16">
        <v>105</v>
      </c>
      <c r="F166" s="16">
        <v>1</v>
      </c>
      <c r="G166" s="16">
        <v>8</v>
      </c>
      <c r="H166" s="4">
        <v>160</v>
      </c>
      <c r="I166" s="16" t="s">
        <v>16</v>
      </c>
      <c r="J166" s="16" t="s">
        <v>28</v>
      </c>
      <c r="K166" s="16" t="s">
        <v>14</v>
      </c>
      <c r="L166" s="16" t="str">
        <f t="shared" si="81"/>
        <v>.</v>
      </c>
      <c r="M166" s="16" t="str">
        <f t="shared" si="82"/>
        <v>.</v>
      </c>
      <c r="N166" s="16" t="s">
        <v>14</v>
      </c>
      <c r="O166" s="16">
        <v>0</v>
      </c>
      <c r="P166" s="16">
        <v>0</v>
      </c>
      <c r="Q166" s="16">
        <v>0</v>
      </c>
      <c r="R166" s="16">
        <v>88.456316847290665</v>
      </c>
      <c r="S166" s="16">
        <v>5948.6873079802972</v>
      </c>
      <c r="T166" s="16">
        <f t="shared" si="83"/>
        <v>70.86</v>
      </c>
      <c r="U166" s="16">
        <f t="shared" si="84"/>
        <v>175.02</v>
      </c>
      <c r="V166" s="16">
        <f t="shared" si="85"/>
        <v>0</v>
      </c>
      <c r="W166" s="16">
        <f t="shared" si="86"/>
        <v>0</v>
      </c>
      <c r="X166" s="16">
        <f t="shared" si="87"/>
        <v>0</v>
      </c>
      <c r="Y166" s="16">
        <f t="shared" si="88"/>
        <v>0</v>
      </c>
      <c r="Z166" s="16">
        <f t="shared" si="89"/>
        <v>0</v>
      </c>
      <c r="AA166" s="16">
        <f t="shared" si="90"/>
        <v>0</v>
      </c>
      <c r="AB166">
        <f t="shared" si="91"/>
        <v>17.875</v>
      </c>
      <c r="AC166">
        <f t="shared" si="92"/>
        <v>44.15</v>
      </c>
      <c r="AD166">
        <f t="shared" si="93"/>
        <v>219.17000000000002</v>
      </c>
      <c r="AE166">
        <f t="shared" si="94"/>
        <v>219.17000000000002</v>
      </c>
      <c r="AF166">
        <f t="shared" si="95"/>
        <v>219.17000000000002</v>
      </c>
      <c r="AG166">
        <f t="shared" si="97"/>
        <v>796.10685162561595</v>
      </c>
      <c r="AH166">
        <f t="shared" si="98"/>
        <v>1061.4758021674879</v>
      </c>
      <c r="AI166">
        <f t="shared" si="99"/>
        <v>1326.8447527093599</v>
      </c>
      <c r="AJ166">
        <f t="shared" si="100"/>
        <v>1963.0668116334982</v>
      </c>
      <c r="AK166">
        <f t="shared" si="101"/>
        <v>2617.4224155113307</v>
      </c>
      <c r="AL166">
        <f t="shared" si="102"/>
        <v>3271.7780193891635</v>
      </c>
      <c r="AM166">
        <f t="shared" si="103"/>
        <v>1743.8968116334981</v>
      </c>
      <c r="AN166">
        <f t="shared" si="104"/>
        <v>1743.8968116334981</v>
      </c>
      <c r="AO166">
        <f t="shared" si="105"/>
        <v>1743.8968116334981</v>
      </c>
      <c r="AP166">
        <f t="shared" si="106"/>
        <v>2398.2524155113306</v>
      </c>
      <c r="AQ166">
        <f t="shared" si="107"/>
        <v>2398.2524155113306</v>
      </c>
      <c r="AR166">
        <f t="shared" si="108"/>
        <v>2398.2524155113306</v>
      </c>
      <c r="AS166">
        <f t="shared" si="109"/>
        <v>3052.6080193891635</v>
      </c>
      <c r="AT166">
        <f t="shared" si="110"/>
        <v>3052.6080193891635</v>
      </c>
      <c r="AU166">
        <f t="shared" si="111"/>
        <v>3052.6080193891635</v>
      </c>
      <c r="BF166" t="str">
        <f t="shared" si="96"/>
        <v>Inwood 2021 8 Y 1 8 160 N Cobra_V5 0 0 0 88.4563168472907 5948.6873079803 1743.8968116335 1743.8968116335 1743.8968116335 2398.25241551133 2398.25241551133 2398.25241551133 3052.60801938916 3052.60801938916 3052.60801938916</v>
      </c>
    </row>
    <row r="167" spans="1:58" x14ac:dyDescent="0.35">
      <c r="A167" s="16" t="s">
        <v>22</v>
      </c>
      <c r="B167" s="16">
        <v>2021</v>
      </c>
      <c r="C167" s="16">
        <v>8</v>
      </c>
      <c r="D167" s="16" t="s">
        <v>17</v>
      </c>
      <c r="E167" s="16">
        <v>106</v>
      </c>
      <c r="F167" s="16">
        <v>1</v>
      </c>
      <c r="G167" s="16">
        <v>6</v>
      </c>
      <c r="H167" s="4">
        <v>160</v>
      </c>
      <c r="I167" s="16" t="s">
        <v>16</v>
      </c>
      <c r="J167" s="16" t="s">
        <v>29</v>
      </c>
      <c r="K167" s="16" t="s">
        <v>14</v>
      </c>
      <c r="L167" s="16" t="str">
        <f t="shared" si="81"/>
        <v>.</v>
      </c>
      <c r="M167" s="16" t="str">
        <f t="shared" si="82"/>
        <v>.</v>
      </c>
      <c r="N167" s="16" t="s">
        <v>14</v>
      </c>
      <c r="O167" s="16">
        <v>0</v>
      </c>
      <c r="P167" s="16">
        <v>0</v>
      </c>
      <c r="Q167" s="16">
        <v>0</v>
      </c>
      <c r="R167" s="16">
        <v>86.326430738916258</v>
      </c>
      <c r="S167" s="16">
        <v>5805.4524671921181</v>
      </c>
      <c r="T167" s="16">
        <f t="shared" si="83"/>
        <v>70.86</v>
      </c>
      <c r="U167" s="16">
        <f t="shared" si="84"/>
        <v>175.02</v>
      </c>
      <c r="V167" s="16">
        <f t="shared" si="85"/>
        <v>0</v>
      </c>
      <c r="W167" s="16">
        <f t="shared" si="86"/>
        <v>0</v>
      </c>
      <c r="X167" s="16">
        <f t="shared" si="87"/>
        <v>0</v>
      </c>
      <c r="Y167" s="16">
        <f t="shared" si="88"/>
        <v>0</v>
      </c>
      <c r="Z167" s="16">
        <f t="shared" si="89"/>
        <v>0</v>
      </c>
      <c r="AA167" s="16">
        <f t="shared" si="90"/>
        <v>0</v>
      </c>
      <c r="AB167">
        <f t="shared" si="91"/>
        <v>50.845999999999997</v>
      </c>
      <c r="AC167">
        <f t="shared" si="92"/>
        <v>125.59</v>
      </c>
      <c r="AD167">
        <f t="shared" si="93"/>
        <v>300.61</v>
      </c>
      <c r="AE167">
        <f t="shared" si="94"/>
        <v>300.61</v>
      </c>
      <c r="AF167">
        <f t="shared" si="95"/>
        <v>300.61</v>
      </c>
      <c r="AG167">
        <f t="shared" si="97"/>
        <v>776.93787665024638</v>
      </c>
      <c r="AH167">
        <f t="shared" si="98"/>
        <v>1035.9171688669951</v>
      </c>
      <c r="AI167">
        <f t="shared" si="99"/>
        <v>1294.8964610837438</v>
      </c>
      <c r="AJ167">
        <f t="shared" si="100"/>
        <v>1915.7993141733991</v>
      </c>
      <c r="AK167">
        <f t="shared" si="101"/>
        <v>2554.399085564532</v>
      </c>
      <c r="AL167">
        <f t="shared" si="102"/>
        <v>3192.9988569556654</v>
      </c>
      <c r="AM167">
        <f t="shared" si="103"/>
        <v>1615.189314173399</v>
      </c>
      <c r="AN167">
        <f t="shared" si="104"/>
        <v>1615.189314173399</v>
      </c>
      <c r="AO167">
        <f t="shared" si="105"/>
        <v>1615.189314173399</v>
      </c>
      <c r="AP167">
        <f t="shared" si="106"/>
        <v>2253.7890855645319</v>
      </c>
      <c r="AQ167">
        <f t="shared" si="107"/>
        <v>2253.7890855645319</v>
      </c>
      <c r="AR167">
        <f t="shared" si="108"/>
        <v>2253.7890855645319</v>
      </c>
      <c r="AS167">
        <f t="shared" si="109"/>
        <v>2892.3888569556652</v>
      </c>
      <c r="AT167">
        <f t="shared" si="110"/>
        <v>2892.3888569556652</v>
      </c>
      <c r="AU167">
        <f t="shared" si="111"/>
        <v>2892.3888569556652</v>
      </c>
      <c r="BF167" t="str">
        <f t="shared" si="96"/>
        <v>Inwood 2021 8 Y 1 6 160 N Endura_R3 0 0 0 86.3264307389163 5805.45246719212 1615.1893141734 1615.1893141734 1615.1893141734 2253.78908556453 2253.78908556453 2253.78908556453 2892.38885695567 2892.38885695567 2892.38885695567</v>
      </c>
    </row>
    <row r="168" spans="1:58" x14ac:dyDescent="0.35">
      <c r="A168" s="16" t="s">
        <v>22</v>
      </c>
      <c r="B168" s="16">
        <v>2021</v>
      </c>
      <c r="C168" s="16">
        <v>8</v>
      </c>
      <c r="D168" s="16" t="s">
        <v>17</v>
      </c>
      <c r="E168" s="16">
        <v>107</v>
      </c>
      <c r="F168" s="16">
        <v>1</v>
      </c>
      <c r="G168" s="16">
        <v>4</v>
      </c>
      <c r="H168" s="4">
        <v>100</v>
      </c>
      <c r="I168" s="16" t="s">
        <v>16</v>
      </c>
      <c r="J168" s="16" t="s">
        <v>28</v>
      </c>
      <c r="K168" s="16" t="s">
        <v>14</v>
      </c>
      <c r="L168" s="16" t="str">
        <f t="shared" si="81"/>
        <v>.</v>
      </c>
      <c r="M168" s="16" t="str">
        <f t="shared" si="82"/>
        <v>.</v>
      </c>
      <c r="N168" s="16" t="s">
        <v>14</v>
      </c>
      <c r="O168" s="16">
        <v>0</v>
      </c>
      <c r="P168" s="16">
        <v>0</v>
      </c>
      <c r="Q168" s="16">
        <v>0</v>
      </c>
      <c r="R168" s="16">
        <v>76.669271724137928</v>
      </c>
      <c r="S168" s="16">
        <v>5156.0085234482758</v>
      </c>
      <c r="T168" s="16">
        <f t="shared" si="83"/>
        <v>44.29</v>
      </c>
      <c r="U168" s="16">
        <f t="shared" si="84"/>
        <v>109.39</v>
      </c>
      <c r="V168" s="16">
        <f t="shared" si="85"/>
        <v>0</v>
      </c>
      <c r="W168" s="16">
        <f t="shared" si="86"/>
        <v>0</v>
      </c>
      <c r="X168" s="16">
        <f t="shared" si="87"/>
        <v>0</v>
      </c>
      <c r="Y168" s="16">
        <f t="shared" si="88"/>
        <v>0</v>
      </c>
      <c r="Z168" s="16">
        <f t="shared" si="89"/>
        <v>0</v>
      </c>
      <c r="AA168" s="16">
        <f t="shared" si="90"/>
        <v>0</v>
      </c>
      <c r="AB168">
        <f t="shared" si="91"/>
        <v>17.875</v>
      </c>
      <c r="AC168">
        <f t="shared" si="92"/>
        <v>44.15</v>
      </c>
      <c r="AD168">
        <f t="shared" si="93"/>
        <v>153.54</v>
      </c>
      <c r="AE168">
        <f t="shared" si="94"/>
        <v>153.54</v>
      </c>
      <c r="AF168">
        <f t="shared" si="95"/>
        <v>153.54</v>
      </c>
      <c r="AG168">
        <f t="shared" si="97"/>
        <v>690.02344551724138</v>
      </c>
      <c r="AH168">
        <f t="shared" si="98"/>
        <v>920.03126068965514</v>
      </c>
      <c r="AI168">
        <f t="shared" si="99"/>
        <v>1150.039075862069</v>
      </c>
      <c r="AJ168">
        <f t="shared" si="100"/>
        <v>1701.482812737931</v>
      </c>
      <c r="AK168">
        <f t="shared" si="101"/>
        <v>2268.6437503172415</v>
      </c>
      <c r="AL168">
        <f t="shared" si="102"/>
        <v>2835.804687896552</v>
      </c>
      <c r="AM168">
        <f t="shared" si="103"/>
        <v>1547.942812737931</v>
      </c>
      <c r="AN168">
        <f t="shared" si="104"/>
        <v>1547.942812737931</v>
      </c>
      <c r="AO168">
        <f t="shared" si="105"/>
        <v>1547.942812737931</v>
      </c>
      <c r="AP168">
        <f t="shared" si="106"/>
        <v>2115.1037503172415</v>
      </c>
      <c r="AQ168">
        <f t="shared" si="107"/>
        <v>2115.1037503172415</v>
      </c>
      <c r="AR168">
        <f t="shared" si="108"/>
        <v>2115.1037503172415</v>
      </c>
      <c r="AS168">
        <f t="shared" si="109"/>
        <v>2682.264687896552</v>
      </c>
      <c r="AT168">
        <f t="shared" si="110"/>
        <v>2682.264687896552</v>
      </c>
      <c r="AU168">
        <f t="shared" si="111"/>
        <v>2682.264687896552</v>
      </c>
      <c r="BF168" t="str">
        <f t="shared" si="96"/>
        <v>Inwood 2021 8 Y 1 4 100 N Cobra_V5 0 0 0 76.6692717241379 5156.00852344828 1547.94281273793 1547.94281273793 1547.94281273793 2115.10375031724 2115.10375031724 2115.10375031724 2682.26468789655 2682.26468789655 2682.26468789655</v>
      </c>
    </row>
    <row r="169" spans="1:58" x14ac:dyDescent="0.35">
      <c r="A169" s="16" t="s">
        <v>22</v>
      </c>
      <c r="B169" s="16">
        <v>2021</v>
      </c>
      <c r="C169" s="16">
        <v>8</v>
      </c>
      <c r="D169" s="16" t="s">
        <v>17</v>
      </c>
      <c r="E169" s="16">
        <v>108</v>
      </c>
      <c r="F169" s="16">
        <v>1</v>
      </c>
      <c r="G169" s="16">
        <v>7</v>
      </c>
      <c r="H169" s="4">
        <v>160</v>
      </c>
      <c r="I169" s="16" t="s">
        <v>16</v>
      </c>
      <c r="J169" s="16" t="s">
        <v>30</v>
      </c>
      <c r="K169" s="16" t="s">
        <v>14</v>
      </c>
      <c r="L169" s="16" t="str">
        <f t="shared" si="81"/>
        <v>.</v>
      </c>
      <c r="M169" s="16" t="str">
        <f t="shared" si="82"/>
        <v>.</v>
      </c>
      <c r="N169" s="16" t="s">
        <v>16</v>
      </c>
      <c r="O169" s="16">
        <v>0</v>
      </c>
      <c r="P169" s="16">
        <v>0</v>
      </c>
      <c r="Q169" s="16">
        <v>0</v>
      </c>
      <c r="R169" s="16">
        <v>81.933255724137936</v>
      </c>
      <c r="S169" s="16">
        <v>5510.0114474482762</v>
      </c>
      <c r="T169" s="16">
        <f t="shared" si="83"/>
        <v>70.86</v>
      </c>
      <c r="U169" s="16">
        <f t="shared" si="84"/>
        <v>175.02</v>
      </c>
      <c r="V169" s="16">
        <f t="shared" si="85"/>
        <v>0</v>
      </c>
      <c r="W169" s="16">
        <f t="shared" si="86"/>
        <v>0</v>
      </c>
      <c r="X169" s="16">
        <f t="shared" si="87"/>
        <v>0</v>
      </c>
      <c r="Y169" s="16">
        <f t="shared" si="88"/>
        <v>0</v>
      </c>
      <c r="Z169" s="16">
        <f t="shared" si="89"/>
        <v>0</v>
      </c>
      <c r="AA169" s="16">
        <f t="shared" si="90"/>
        <v>0</v>
      </c>
      <c r="AB169">
        <f t="shared" si="91"/>
        <v>0</v>
      </c>
      <c r="AC169">
        <f t="shared" si="92"/>
        <v>0</v>
      </c>
      <c r="AD169">
        <f t="shared" si="93"/>
        <v>175.02</v>
      </c>
      <c r="AE169">
        <f t="shared" si="94"/>
        <v>175.02</v>
      </c>
      <c r="AF169">
        <f t="shared" si="95"/>
        <v>175.02</v>
      </c>
      <c r="AG169">
        <f t="shared" si="97"/>
        <v>737.39930151724138</v>
      </c>
      <c r="AH169">
        <f t="shared" si="98"/>
        <v>983.19906868965518</v>
      </c>
      <c r="AI169">
        <f t="shared" si="99"/>
        <v>1228.998835862069</v>
      </c>
      <c r="AJ169">
        <f t="shared" si="100"/>
        <v>1818.3037776579313</v>
      </c>
      <c r="AK169">
        <f t="shared" si="101"/>
        <v>2424.4050368772414</v>
      </c>
      <c r="AL169">
        <f t="shared" si="102"/>
        <v>3030.506296096552</v>
      </c>
      <c r="AM169">
        <f t="shared" si="103"/>
        <v>1643.2837776579313</v>
      </c>
      <c r="AN169">
        <f t="shared" si="104"/>
        <v>1643.2837776579313</v>
      </c>
      <c r="AO169">
        <f t="shared" si="105"/>
        <v>1643.2837776579313</v>
      </c>
      <c r="AP169">
        <f t="shared" si="106"/>
        <v>2249.3850368772414</v>
      </c>
      <c r="AQ169">
        <f t="shared" si="107"/>
        <v>2249.3850368772414</v>
      </c>
      <c r="AR169">
        <f t="shared" si="108"/>
        <v>2249.3850368772414</v>
      </c>
      <c r="AS169">
        <f t="shared" si="109"/>
        <v>2855.486296096552</v>
      </c>
      <c r="AT169">
        <f t="shared" si="110"/>
        <v>2855.486296096552</v>
      </c>
      <c r="AU169">
        <f t="shared" si="111"/>
        <v>2855.486296096552</v>
      </c>
      <c r="BF169" t="str">
        <f t="shared" si="96"/>
        <v>Inwood 2021 8 Y 1 7 160 N Endura_Sporecaster 0 0 0 81.9332557241379 5510.01144744828 1643.28377765793 1643.28377765793 1643.28377765793 2249.38503687724 2249.38503687724 2249.38503687724 2855.48629609655 2855.48629609655 2855.48629609655</v>
      </c>
    </row>
    <row r="170" spans="1:58" x14ac:dyDescent="0.35">
      <c r="A170" s="16" t="s">
        <v>22</v>
      </c>
      <c r="B170" s="16">
        <v>2021</v>
      </c>
      <c r="C170" s="16">
        <v>8</v>
      </c>
      <c r="D170" s="16" t="s">
        <v>17</v>
      </c>
      <c r="E170" s="16">
        <v>109</v>
      </c>
      <c r="F170" s="16">
        <v>1</v>
      </c>
      <c r="G170" s="16">
        <v>13</v>
      </c>
      <c r="H170" s="4">
        <v>160</v>
      </c>
      <c r="I170" s="16" t="s">
        <v>17</v>
      </c>
      <c r="J170" s="16" t="s">
        <v>27</v>
      </c>
      <c r="K170" s="16">
        <v>150</v>
      </c>
      <c r="L170" s="16">
        <f t="shared" si="81"/>
        <v>326.08695652173913</v>
      </c>
      <c r="M170" s="16">
        <f t="shared" si="82"/>
        <v>366.10671936758894</v>
      </c>
      <c r="N170" s="16" t="s">
        <v>14</v>
      </c>
      <c r="O170" s="16">
        <v>0</v>
      </c>
      <c r="P170" s="16">
        <v>0</v>
      </c>
      <c r="Q170" s="16">
        <v>0</v>
      </c>
      <c r="R170" s="16">
        <v>86.059892177339904</v>
      </c>
      <c r="S170" s="16">
        <v>5787.5277489261089</v>
      </c>
      <c r="T170" s="16">
        <f t="shared" si="83"/>
        <v>70.86</v>
      </c>
      <c r="U170" s="16">
        <f t="shared" si="84"/>
        <v>175.02</v>
      </c>
      <c r="V170" s="16">
        <f t="shared" si="85"/>
        <v>61.956521739130437</v>
      </c>
      <c r="W170" s="16">
        <f t="shared" si="86"/>
        <v>89.673913043478265</v>
      </c>
      <c r="X170" s="16">
        <f t="shared" si="87"/>
        <v>117.39130434782608</v>
      </c>
      <c r="Y170" s="16">
        <f t="shared" si="88"/>
        <v>31.485177865612645</v>
      </c>
      <c r="Z170" s="16">
        <f t="shared" si="89"/>
        <v>45.763339920948617</v>
      </c>
      <c r="AA170" s="16">
        <f t="shared" si="90"/>
        <v>60.041501976284586</v>
      </c>
      <c r="AB170">
        <f t="shared" si="91"/>
        <v>0</v>
      </c>
      <c r="AC170">
        <f t="shared" si="92"/>
        <v>0</v>
      </c>
      <c r="AD170">
        <f t="shared" si="93"/>
        <v>206.50517786561267</v>
      </c>
      <c r="AE170">
        <f t="shared" si="94"/>
        <v>220.78333992094863</v>
      </c>
      <c r="AF170">
        <f t="shared" si="95"/>
        <v>235.0615019762846</v>
      </c>
      <c r="AG170">
        <f t="shared" si="97"/>
        <v>774.53902959605909</v>
      </c>
      <c r="AH170">
        <f t="shared" si="98"/>
        <v>1032.7187061280788</v>
      </c>
      <c r="AI170">
        <f t="shared" si="99"/>
        <v>1290.8983826600986</v>
      </c>
      <c r="AJ170">
        <f t="shared" si="100"/>
        <v>1909.884157145616</v>
      </c>
      <c r="AK170">
        <f t="shared" si="101"/>
        <v>2546.5122095274878</v>
      </c>
      <c r="AL170">
        <f t="shared" si="102"/>
        <v>3183.1402619093601</v>
      </c>
      <c r="AM170">
        <f t="shared" si="103"/>
        <v>1703.3789792800033</v>
      </c>
      <c r="AN170">
        <f t="shared" si="104"/>
        <v>1689.1008172246673</v>
      </c>
      <c r="AO170">
        <f t="shared" si="105"/>
        <v>1674.8226551693315</v>
      </c>
      <c r="AP170">
        <f t="shared" si="106"/>
        <v>2340.0070316618753</v>
      </c>
      <c r="AQ170">
        <f t="shared" si="107"/>
        <v>2325.7288696065393</v>
      </c>
      <c r="AR170">
        <f t="shared" si="108"/>
        <v>2311.4507075512033</v>
      </c>
      <c r="AS170">
        <f t="shared" si="109"/>
        <v>2976.6350840437476</v>
      </c>
      <c r="AT170">
        <f t="shared" si="110"/>
        <v>2962.3569219884116</v>
      </c>
      <c r="AU170">
        <f t="shared" si="111"/>
        <v>2948.0787599330756</v>
      </c>
      <c r="BF170" t="str">
        <f t="shared" si="96"/>
        <v>Inwood 2021 8 Y 1 13 160 Y Non-Treated 0 0 0 86.0598921773399 5787.52774892611 1703.37897928 1689.10081722467 1674.82265516933 2340.00703166188 2325.72886960654 2311.4507075512 2976.63508404375 2962.35692198841 2948.07875993308</v>
      </c>
    </row>
    <row r="171" spans="1:58" x14ac:dyDescent="0.35">
      <c r="A171" s="16" t="s">
        <v>22</v>
      </c>
      <c r="B171" s="16">
        <v>2021</v>
      </c>
      <c r="C171" s="16">
        <v>8</v>
      </c>
      <c r="D171" s="16" t="s">
        <v>17</v>
      </c>
      <c r="E171" s="16">
        <v>110</v>
      </c>
      <c r="F171" s="16">
        <v>1</v>
      </c>
      <c r="G171" s="16">
        <v>15</v>
      </c>
      <c r="H171" s="4">
        <v>160</v>
      </c>
      <c r="I171" s="16" t="s">
        <v>17</v>
      </c>
      <c r="J171" s="16" t="s">
        <v>30</v>
      </c>
      <c r="K171" s="16">
        <v>150</v>
      </c>
      <c r="L171" s="16">
        <f t="shared" si="81"/>
        <v>326.08695652173913</v>
      </c>
      <c r="M171" s="16">
        <f t="shared" si="82"/>
        <v>366.10671936758894</v>
      </c>
      <c r="N171" s="16" t="s">
        <v>16</v>
      </c>
      <c r="O171" s="16">
        <v>0</v>
      </c>
      <c r="P171" s="16">
        <v>0</v>
      </c>
      <c r="Q171" s="16">
        <v>0</v>
      </c>
      <c r="R171" s="16">
        <v>83.160975369458129</v>
      </c>
      <c r="S171" s="16">
        <v>5592.5755935960588</v>
      </c>
      <c r="T171" s="16">
        <f t="shared" si="83"/>
        <v>70.86</v>
      </c>
      <c r="U171" s="16">
        <f t="shared" si="84"/>
        <v>175.02</v>
      </c>
      <c r="V171" s="16">
        <f t="shared" si="85"/>
        <v>61.956521739130437</v>
      </c>
      <c r="W171" s="16">
        <f t="shared" si="86"/>
        <v>89.673913043478265</v>
      </c>
      <c r="X171" s="16">
        <f t="shared" si="87"/>
        <v>117.39130434782608</v>
      </c>
      <c r="Y171" s="16">
        <f t="shared" si="88"/>
        <v>31.485177865612645</v>
      </c>
      <c r="Z171" s="16">
        <f t="shared" si="89"/>
        <v>45.763339920948617</v>
      </c>
      <c r="AA171" s="16">
        <f t="shared" si="90"/>
        <v>60.041501976284586</v>
      </c>
      <c r="AB171">
        <f t="shared" si="91"/>
        <v>0</v>
      </c>
      <c r="AC171">
        <f t="shared" si="92"/>
        <v>0</v>
      </c>
      <c r="AD171">
        <f t="shared" si="93"/>
        <v>206.50517786561267</v>
      </c>
      <c r="AE171">
        <f t="shared" si="94"/>
        <v>220.78333992094863</v>
      </c>
      <c r="AF171">
        <f t="shared" si="95"/>
        <v>235.0615019762846</v>
      </c>
      <c r="AG171">
        <f t="shared" si="97"/>
        <v>748.44877832512316</v>
      </c>
      <c r="AH171">
        <f t="shared" si="98"/>
        <v>997.93170443349754</v>
      </c>
      <c r="AI171">
        <f t="shared" si="99"/>
        <v>1247.4146305418719</v>
      </c>
      <c r="AJ171">
        <f t="shared" si="100"/>
        <v>1845.5499458866996</v>
      </c>
      <c r="AK171">
        <f t="shared" si="101"/>
        <v>2460.7332611822658</v>
      </c>
      <c r="AL171">
        <f t="shared" si="102"/>
        <v>3075.9165764778327</v>
      </c>
      <c r="AM171">
        <f t="shared" si="103"/>
        <v>1639.0447680210868</v>
      </c>
      <c r="AN171">
        <f t="shared" si="104"/>
        <v>1624.7666059657508</v>
      </c>
      <c r="AO171">
        <f t="shared" si="105"/>
        <v>1610.4884439104148</v>
      </c>
      <c r="AP171">
        <f t="shared" si="106"/>
        <v>2254.2280833166533</v>
      </c>
      <c r="AQ171">
        <f t="shared" si="107"/>
        <v>2239.9499212613173</v>
      </c>
      <c r="AR171">
        <f t="shared" si="108"/>
        <v>2225.6717592059813</v>
      </c>
      <c r="AS171">
        <f t="shared" si="109"/>
        <v>2869.4113986122202</v>
      </c>
      <c r="AT171">
        <f t="shared" si="110"/>
        <v>2855.1332365568842</v>
      </c>
      <c r="AU171">
        <f t="shared" si="111"/>
        <v>2840.8550745015482</v>
      </c>
      <c r="BF171" t="str">
        <f t="shared" si="96"/>
        <v>Inwood 2021 8 Y 1 15 160 Y Endura_Sporecaster 0 0 0 83.1609753694581 5592.57559359606 1639.04476802109 1624.76660596575 1610.48844391041 2254.22808331665 2239.94992126132 2225.67175920598 2869.41139861222 2855.13323655688 2840.85507450155</v>
      </c>
    </row>
    <row r="172" spans="1:58" x14ac:dyDescent="0.35">
      <c r="A172" s="16" t="s">
        <v>22</v>
      </c>
      <c r="B172" s="16">
        <v>2021</v>
      </c>
      <c r="C172" s="16">
        <v>8</v>
      </c>
      <c r="D172" s="16" t="s">
        <v>17</v>
      </c>
      <c r="E172" s="16">
        <v>111</v>
      </c>
      <c r="F172" s="16">
        <v>1</v>
      </c>
      <c r="G172" s="16">
        <v>14</v>
      </c>
      <c r="H172" s="4">
        <v>160</v>
      </c>
      <c r="I172" s="16" t="s">
        <v>17</v>
      </c>
      <c r="J172" s="16" t="s">
        <v>29</v>
      </c>
      <c r="K172" s="16">
        <v>150</v>
      </c>
      <c r="L172" s="16">
        <f t="shared" si="81"/>
        <v>326.08695652173913</v>
      </c>
      <c r="M172" s="16">
        <f t="shared" si="82"/>
        <v>366.10671936758894</v>
      </c>
      <c r="N172" s="16" t="s">
        <v>14</v>
      </c>
      <c r="O172" s="16">
        <v>0</v>
      </c>
      <c r="P172" s="16">
        <v>0</v>
      </c>
      <c r="Q172" s="16">
        <v>0</v>
      </c>
      <c r="R172" s="16">
        <v>84.46727944827586</v>
      </c>
      <c r="S172" s="16">
        <v>5680.4245428965514</v>
      </c>
      <c r="T172" s="16">
        <f t="shared" si="83"/>
        <v>70.86</v>
      </c>
      <c r="U172" s="16">
        <f t="shared" si="84"/>
        <v>175.02</v>
      </c>
      <c r="V172" s="16">
        <f t="shared" si="85"/>
        <v>61.956521739130437</v>
      </c>
      <c r="W172" s="16">
        <f t="shared" si="86"/>
        <v>89.673913043478265</v>
      </c>
      <c r="X172" s="16">
        <f t="shared" si="87"/>
        <v>117.39130434782608</v>
      </c>
      <c r="Y172" s="16">
        <f t="shared" si="88"/>
        <v>31.485177865612645</v>
      </c>
      <c r="Z172" s="16">
        <f t="shared" si="89"/>
        <v>45.763339920948617</v>
      </c>
      <c r="AA172" s="16">
        <f t="shared" si="90"/>
        <v>60.041501976284586</v>
      </c>
      <c r="AB172">
        <f t="shared" si="91"/>
        <v>50.845999999999997</v>
      </c>
      <c r="AC172">
        <f t="shared" si="92"/>
        <v>125.59</v>
      </c>
      <c r="AD172">
        <f t="shared" si="93"/>
        <v>332.09517786561264</v>
      </c>
      <c r="AE172">
        <f t="shared" si="94"/>
        <v>346.37333992094864</v>
      </c>
      <c r="AF172">
        <f t="shared" si="95"/>
        <v>360.65150197628464</v>
      </c>
      <c r="AG172">
        <f t="shared" si="97"/>
        <v>760.20551503448269</v>
      </c>
      <c r="AH172">
        <f t="shared" si="98"/>
        <v>1013.6073533793103</v>
      </c>
      <c r="AI172">
        <f t="shared" si="99"/>
        <v>1267.009191724138</v>
      </c>
      <c r="AJ172">
        <f t="shared" si="100"/>
        <v>1874.540099155862</v>
      </c>
      <c r="AK172">
        <f t="shared" si="101"/>
        <v>2499.3867988744828</v>
      </c>
      <c r="AL172">
        <f t="shared" si="102"/>
        <v>3124.2334985931034</v>
      </c>
      <c r="AM172">
        <f t="shared" si="103"/>
        <v>1542.4449212902493</v>
      </c>
      <c r="AN172">
        <f t="shared" si="104"/>
        <v>1528.1667592349133</v>
      </c>
      <c r="AO172">
        <f t="shared" si="105"/>
        <v>1513.8885971795773</v>
      </c>
      <c r="AP172">
        <f t="shared" si="106"/>
        <v>2167.2916210088702</v>
      </c>
      <c r="AQ172">
        <f t="shared" si="107"/>
        <v>2153.0134589535342</v>
      </c>
      <c r="AR172">
        <f t="shared" si="108"/>
        <v>2138.7352968981982</v>
      </c>
      <c r="AS172">
        <f t="shared" si="109"/>
        <v>2792.1383207274907</v>
      </c>
      <c r="AT172">
        <f t="shared" si="110"/>
        <v>2777.8601586721547</v>
      </c>
      <c r="AU172">
        <f t="shared" si="111"/>
        <v>2763.5819966168187</v>
      </c>
      <c r="BF172" t="str">
        <f t="shared" si="96"/>
        <v>Inwood 2021 8 Y 1 14 160 Y Endura_R3 0 0 0 84.4672794482759 5680.42454289655 1542.44492129025 1528.16675923491 1513.88859717958 2167.29162100887 2153.01345895353 2138.7352968982 2792.13832072749 2777.86015867215 2763.58199661682</v>
      </c>
    </row>
    <row r="173" spans="1:58" x14ac:dyDescent="0.35">
      <c r="A173" s="16" t="s">
        <v>22</v>
      </c>
      <c r="B173" s="16">
        <v>2021</v>
      </c>
      <c r="C173" s="16">
        <v>8</v>
      </c>
      <c r="D173" s="16" t="s">
        <v>17</v>
      </c>
      <c r="E173" s="16">
        <v>112</v>
      </c>
      <c r="F173" s="16">
        <v>1</v>
      </c>
      <c r="G173" s="16">
        <v>16</v>
      </c>
      <c r="H173" s="4">
        <v>160</v>
      </c>
      <c r="I173" s="16" t="s">
        <v>17</v>
      </c>
      <c r="J173" s="16" t="s">
        <v>28</v>
      </c>
      <c r="K173" s="16">
        <v>150</v>
      </c>
      <c r="L173" s="16">
        <f t="shared" si="81"/>
        <v>326.08695652173913</v>
      </c>
      <c r="M173" s="16">
        <f t="shared" si="82"/>
        <v>366.10671936758894</v>
      </c>
      <c r="N173" s="16" t="s">
        <v>14</v>
      </c>
      <c r="O173" s="16">
        <v>0</v>
      </c>
      <c r="P173" s="16">
        <v>0</v>
      </c>
      <c r="Q173" s="16">
        <v>0</v>
      </c>
      <c r="R173" s="16">
        <v>82.701723743842365</v>
      </c>
      <c r="S173" s="16">
        <v>5561.6909217733992</v>
      </c>
      <c r="T173" s="16">
        <f t="shared" si="83"/>
        <v>70.86</v>
      </c>
      <c r="U173" s="16">
        <f t="shared" si="84"/>
        <v>175.02</v>
      </c>
      <c r="V173" s="16">
        <f t="shared" si="85"/>
        <v>61.956521739130437</v>
      </c>
      <c r="W173" s="16">
        <f t="shared" si="86"/>
        <v>89.673913043478265</v>
      </c>
      <c r="X173" s="16">
        <f t="shared" si="87"/>
        <v>117.39130434782608</v>
      </c>
      <c r="Y173" s="16">
        <f t="shared" si="88"/>
        <v>31.485177865612645</v>
      </c>
      <c r="Z173" s="16">
        <f t="shared" si="89"/>
        <v>45.763339920948617</v>
      </c>
      <c r="AA173" s="16">
        <f t="shared" si="90"/>
        <v>60.041501976284586</v>
      </c>
      <c r="AB173">
        <f t="shared" si="91"/>
        <v>17.875</v>
      </c>
      <c r="AC173">
        <f t="shared" si="92"/>
        <v>44.15</v>
      </c>
      <c r="AD173">
        <f t="shared" si="93"/>
        <v>250.65517786561267</v>
      </c>
      <c r="AE173">
        <f t="shared" si="94"/>
        <v>264.93333992094864</v>
      </c>
      <c r="AF173">
        <f t="shared" si="95"/>
        <v>279.21150197628458</v>
      </c>
      <c r="AG173">
        <f t="shared" si="97"/>
        <v>744.31551369458134</v>
      </c>
      <c r="AH173">
        <f t="shared" si="98"/>
        <v>992.42068492610838</v>
      </c>
      <c r="AI173">
        <f t="shared" si="99"/>
        <v>1240.5258561576354</v>
      </c>
      <c r="AJ173">
        <f t="shared" si="100"/>
        <v>1835.3580041852217</v>
      </c>
      <c r="AK173">
        <f t="shared" si="101"/>
        <v>2447.1440055802955</v>
      </c>
      <c r="AL173">
        <f t="shared" si="102"/>
        <v>3058.9300069753699</v>
      </c>
      <c r="AM173">
        <f t="shared" si="103"/>
        <v>1584.7028263196091</v>
      </c>
      <c r="AN173">
        <f t="shared" si="104"/>
        <v>1570.4246642642731</v>
      </c>
      <c r="AO173">
        <f t="shared" si="105"/>
        <v>1556.1465022089371</v>
      </c>
      <c r="AP173">
        <f t="shared" si="106"/>
        <v>2196.4888277146829</v>
      </c>
      <c r="AQ173">
        <f t="shared" si="107"/>
        <v>2182.2106656593469</v>
      </c>
      <c r="AR173">
        <f t="shared" si="108"/>
        <v>2167.9325036040109</v>
      </c>
      <c r="AS173">
        <f t="shared" si="109"/>
        <v>2808.2748291097573</v>
      </c>
      <c r="AT173">
        <f t="shared" si="110"/>
        <v>2793.9966670544213</v>
      </c>
      <c r="AU173">
        <f t="shared" si="111"/>
        <v>2779.7185049990853</v>
      </c>
      <c r="BF173" t="str">
        <f t="shared" si="96"/>
        <v>Inwood 2021 8 Y 1 16 160 Y Cobra_V5 0 0 0 82.7017237438424 5561.6909217734 1584.70282631961 1570.42466426427 1556.14650220894 2196.48882771468 2182.21066565935 2167.93250360401 2808.27482910976 2793.99666705442 2779.71850499909</v>
      </c>
    </row>
    <row r="174" spans="1:58" x14ac:dyDescent="0.35">
      <c r="A174" s="16" t="s">
        <v>22</v>
      </c>
      <c r="B174" s="16">
        <v>2021</v>
      </c>
      <c r="C174" s="16">
        <v>8</v>
      </c>
      <c r="D174" s="16" t="s">
        <v>17</v>
      </c>
      <c r="E174" s="16">
        <v>113</v>
      </c>
      <c r="F174" s="16">
        <v>1</v>
      </c>
      <c r="G174" s="16">
        <v>10</v>
      </c>
      <c r="H174" s="4">
        <v>100</v>
      </c>
      <c r="I174" s="16" t="s">
        <v>17</v>
      </c>
      <c r="J174" s="16" t="s">
        <v>29</v>
      </c>
      <c r="K174" s="16">
        <v>150</v>
      </c>
      <c r="L174" s="16">
        <f t="shared" si="81"/>
        <v>326.08695652173913</v>
      </c>
      <c r="M174" s="16">
        <f t="shared" si="82"/>
        <v>366.10671936758894</v>
      </c>
      <c r="N174" s="16" t="s">
        <v>14</v>
      </c>
      <c r="O174" s="16">
        <v>0</v>
      </c>
      <c r="P174" s="16">
        <v>0</v>
      </c>
      <c r="Q174" s="16">
        <v>0</v>
      </c>
      <c r="R174" s="16">
        <v>82.063129852216747</v>
      </c>
      <c r="S174" s="16">
        <v>5518.745482561576</v>
      </c>
      <c r="T174" s="16">
        <f t="shared" si="83"/>
        <v>44.29</v>
      </c>
      <c r="U174" s="16">
        <f t="shared" si="84"/>
        <v>109.39</v>
      </c>
      <c r="V174" s="16">
        <f t="shared" si="85"/>
        <v>61.956521739130437</v>
      </c>
      <c r="W174" s="16">
        <f t="shared" si="86"/>
        <v>89.673913043478265</v>
      </c>
      <c r="X174" s="16">
        <f t="shared" si="87"/>
        <v>117.39130434782608</v>
      </c>
      <c r="Y174" s="16">
        <f t="shared" si="88"/>
        <v>31.485177865612645</v>
      </c>
      <c r="Z174" s="16">
        <f t="shared" si="89"/>
        <v>45.763339920948617</v>
      </c>
      <c r="AA174" s="16">
        <f t="shared" si="90"/>
        <v>60.041501976284586</v>
      </c>
      <c r="AB174">
        <f t="shared" si="91"/>
        <v>50.845999999999997</v>
      </c>
      <c r="AC174">
        <f t="shared" si="92"/>
        <v>125.59</v>
      </c>
      <c r="AD174">
        <f t="shared" si="93"/>
        <v>266.46517786561265</v>
      </c>
      <c r="AE174">
        <f t="shared" si="94"/>
        <v>280.74333992094864</v>
      </c>
      <c r="AF174">
        <f t="shared" si="95"/>
        <v>295.02150197628458</v>
      </c>
      <c r="AG174">
        <f t="shared" si="97"/>
        <v>738.56816866995075</v>
      </c>
      <c r="AH174">
        <f t="shared" si="98"/>
        <v>984.75755822660096</v>
      </c>
      <c r="AI174">
        <f t="shared" si="99"/>
        <v>1230.9469477832513</v>
      </c>
      <c r="AJ174">
        <f t="shared" si="100"/>
        <v>1821.1860092453201</v>
      </c>
      <c r="AK174">
        <f t="shared" si="101"/>
        <v>2428.2480123270934</v>
      </c>
      <c r="AL174">
        <f t="shared" si="102"/>
        <v>3035.310015408867</v>
      </c>
      <c r="AM174">
        <f t="shared" si="103"/>
        <v>1554.7208313797073</v>
      </c>
      <c r="AN174">
        <f t="shared" si="104"/>
        <v>1540.4426693243713</v>
      </c>
      <c r="AO174">
        <f t="shared" si="105"/>
        <v>1526.1645072690355</v>
      </c>
      <c r="AP174">
        <f t="shared" si="106"/>
        <v>2161.7828344614809</v>
      </c>
      <c r="AQ174">
        <f t="shared" si="107"/>
        <v>2147.5046724061449</v>
      </c>
      <c r="AR174">
        <f t="shared" si="108"/>
        <v>2133.2265103508089</v>
      </c>
      <c r="AS174">
        <f t="shared" si="109"/>
        <v>2768.8448375432545</v>
      </c>
      <c r="AT174">
        <f t="shared" si="110"/>
        <v>2754.5666754879185</v>
      </c>
      <c r="AU174">
        <f t="shared" si="111"/>
        <v>2740.2885134325825</v>
      </c>
      <c r="BF174" t="str">
        <f t="shared" si="96"/>
        <v>Inwood 2021 8 Y 1 10 100 Y Endura_R3 0 0 0 82.0631298522167 5518.74548256158 1554.72083137971 1540.44266932437 1526.16450726904 2161.78283446148 2147.50467240614 2133.22651035081 2768.84483754325 2754.56667548792 2740.28851343258</v>
      </c>
    </row>
    <row r="175" spans="1:58" x14ac:dyDescent="0.35">
      <c r="A175" s="16" t="s">
        <v>22</v>
      </c>
      <c r="B175" s="16">
        <v>2021</v>
      </c>
      <c r="C175" s="16">
        <v>8</v>
      </c>
      <c r="D175" s="16" t="s">
        <v>17</v>
      </c>
      <c r="E175" s="16">
        <v>114</v>
      </c>
      <c r="F175" s="16">
        <v>1</v>
      </c>
      <c r="G175" s="16">
        <v>9</v>
      </c>
      <c r="H175" s="4">
        <v>100</v>
      </c>
      <c r="I175" s="16" t="s">
        <v>17</v>
      </c>
      <c r="J175" s="16" t="s">
        <v>27</v>
      </c>
      <c r="K175" s="16">
        <v>150</v>
      </c>
      <c r="L175" s="16">
        <f t="shared" si="81"/>
        <v>326.08695652173913</v>
      </c>
      <c r="M175" s="16">
        <f t="shared" si="82"/>
        <v>366.10671936758894</v>
      </c>
      <c r="N175" s="16" t="s">
        <v>14</v>
      </c>
      <c r="O175" s="16">
        <v>0</v>
      </c>
      <c r="P175" s="16">
        <v>0</v>
      </c>
      <c r="Q175" s="16">
        <v>0</v>
      </c>
      <c r="R175" s="16">
        <v>73.991154285714302</v>
      </c>
      <c r="S175" s="16">
        <v>4975.9051257142864</v>
      </c>
      <c r="T175" s="16">
        <f t="shared" si="83"/>
        <v>44.29</v>
      </c>
      <c r="U175" s="16">
        <f t="shared" si="84"/>
        <v>109.39</v>
      </c>
      <c r="V175" s="16">
        <f t="shared" si="85"/>
        <v>61.956521739130437</v>
      </c>
      <c r="W175" s="16">
        <f t="shared" si="86"/>
        <v>89.673913043478265</v>
      </c>
      <c r="X175" s="16">
        <f t="shared" si="87"/>
        <v>117.39130434782608</v>
      </c>
      <c r="Y175" s="16">
        <f t="shared" si="88"/>
        <v>31.485177865612645</v>
      </c>
      <c r="Z175" s="16">
        <f t="shared" si="89"/>
        <v>45.763339920948617</v>
      </c>
      <c r="AA175" s="16">
        <f t="shared" si="90"/>
        <v>60.041501976284586</v>
      </c>
      <c r="AB175">
        <f t="shared" si="91"/>
        <v>0</v>
      </c>
      <c r="AC175">
        <f t="shared" si="92"/>
        <v>0</v>
      </c>
      <c r="AD175">
        <f t="shared" si="93"/>
        <v>140.87517786561264</v>
      </c>
      <c r="AE175">
        <f t="shared" si="94"/>
        <v>155.15333992094861</v>
      </c>
      <c r="AF175">
        <f t="shared" si="95"/>
        <v>169.43150197628458</v>
      </c>
      <c r="AG175">
        <f t="shared" si="97"/>
        <v>665.9203885714287</v>
      </c>
      <c r="AH175">
        <f t="shared" si="98"/>
        <v>887.89385142857168</v>
      </c>
      <c r="AI175">
        <f t="shared" si="99"/>
        <v>1109.8673142857144</v>
      </c>
      <c r="AJ175">
        <f t="shared" si="100"/>
        <v>1642.0486914857147</v>
      </c>
      <c r="AK175">
        <f t="shared" si="101"/>
        <v>2189.398255314286</v>
      </c>
      <c r="AL175">
        <f t="shared" si="102"/>
        <v>2736.7478191428577</v>
      </c>
      <c r="AM175">
        <f t="shared" si="103"/>
        <v>1501.1735136201021</v>
      </c>
      <c r="AN175">
        <f t="shared" si="104"/>
        <v>1486.8953515647661</v>
      </c>
      <c r="AO175">
        <f t="shared" si="105"/>
        <v>1472.6171895094301</v>
      </c>
      <c r="AP175">
        <f t="shared" si="106"/>
        <v>2048.5230774486731</v>
      </c>
      <c r="AQ175">
        <f t="shared" si="107"/>
        <v>2034.2449153933374</v>
      </c>
      <c r="AR175">
        <f t="shared" si="108"/>
        <v>2019.9667533380014</v>
      </c>
      <c r="AS175">
        <f t="shared" si="109"/>
        <v>2595.8726412772448</v>
      </c>
      <c r="AT175">
        <f t="shared" si="110"/>
        <v>2581.5944792219088</v>
      </c>
      <c r="AU175">
        <f t="shared" si="111"/>
        <v>2567.3163171665733</v>
      </c>
      <c r="BF175" t="str">
        <f t="shared" si="96"/>
        <v>Inwood 2021 8 Y 1 9 100 Y Non-Treated 0 0 0 73.9911542857143 4975.90512571429 1501.1735136201 1486.89535156477 1472.61718950943 2048.52307744867 2034.24491539334 2019.966753338 2595.87264127724 2581.59447922191 2567.31631716657</v>
      </c>
    </row>
    <row r="176" spans="1:58" x14ac:dyDescent="0.35">
      <c r="A176" s="16" t="s">
        <v>22</v>
      </c>
      <c r="B176" s="16">
        <v>2021</v>
      </c>
      <c r="C176" s="16">
        <v>8</v>
      </c>
      <c r="D176" s="16" t="s">
        <v>17</v>
      </c>
      <c r="E176" s="16">
        <v>115</v>
      </c>
      <c r="F176" s="16">
        <v>1</v>
      </c>
      <c r="G176" s="16">
        <v>11</v>
      </c>
      <c r="H176" s="4">
        <v>100</v>
      </c>
      <c r="I176" s="16" t="s">
        <v>17</v>
      </c>
      <c r="J176" s="16" t="s">
        <v>30</v>
      </c>
      <c r="K176" s="16">
        <v>150</v>
      </c>
      <c r="L176" s="16">
        <f t="shared" si="81"/>
        <v>326.08695652173913</v>
      </c>
      <c r="M176" s="16">
        <f t="shared" si="82"/>
        <v>366.10671936758894</v>
      </c>
      <c r="N176" s="16" t="s">
        <v>16</v>
      </c>
      <c r="O176" s="16">
        <v>0</v>
      </c>
      <c r="P176" s="16">
        <v>0</v>
      </c>
      <c r="Q176" s="16">
        <v>0</v>
      </c>
      <c r="R176" s="16">
        <v>77.194852807881773</v>
      </c>
      <c r="S176" s="16">
        <v>5191.3538513300491</v>
      </c>
      <c r="T176" s="16">
        <f t="shared" si="83"/>
        <v>44.29</v>
      </c>
      <c r="U176" s="16">
        <f t="shared" si="84"/>
        <v>109.39</v>
      </c>
      <c r="V176" s="16">
        <f t="shared" si="85"/>
        <v>61.956521739130437</v>
      </c>
      <c r="W176" s="16">
        <f t="shared" si="86"/>
        <v>89.673913043478265</v>
      </c>
      <c r="X176" s="16">
        <f t="shared" si="87"/>
        <v>117.39130434782608</v>
      </c>
      <c r="Y176" s="16">
        <f t="shared" si="88"/>
        <v>31.485177865612645</v>
      </c>
      <c r="Z176" s="16">
        <f t="shared" si="89"/>
        <v>45.763339920948617</v>
      </c>
      <c r="AA176" s="16">
        <f t="shared" si="90"/>
        <v>60.041501976284586</v>
      </c>
      <c r="AB176">
        <f t="shared" si="91"/>
        <v>0</v>
      </c>
      <c r="AC176">
        <f t="shared" si="92"/>
        <v>0</v>
      </c>
      <c r="AD176">
        <f t="shared" si="93"/>
        <v>140.87517786561264</v>
      </c>
      <c r="AE176">
        <f t="shared" si="94"/>
        <v>155.15333992094861</v>
      </c>
      <c r="AF176">
        <f t="shared" si="95"/>
        <v>169.43150197628458</v>
      </c>
      <c r="AG176">
        <f t="shared" si="97"/>
        <v>694.7536752709359</v>
      </c>
      <c r="AH176">
        <f t="shared" si="98"/>
        <v>926.33823369458128</v>
      </c>
      <c r="AI176">
        <f t="shared" si="99"/>
        <v>1157.9227921182267</v>
      </c>
      <c r="AJ176">
        <f t="shared" si="100"/>
        <v>1713.1467709389162</v>
      </c>
      <c r="AK176">
        <f t="shared" si="101"/>
        <v>2284.1956945852216</v>
      </c>
      <c r="AL176">
        <f t="shared" si="102"/>
        <v>2855.2446182315271</v>
      </c>
      <c r="AM176">
        <f t="shared" si="103"/>
        <v>1572.2715930733036</v>
      </c>
      <c r="AN176">
        <f t="shared" si="104"/>
        <v>1557.9934310179676</v>
      </c>
      <c r="AO176">
        <f t="shared" si="105"/>
        <v>1543.7152689626316</v>
      </c>
      <c r="AP176">
        <f t="shared" si="106"/>
        <v>2143.3205167196088</v>
      </c>
      <c r="AQ176">
        <f t="shared" si="107"/>
        <v>2129.0423546642733</v>
      </c>
      <c r="AR176">
        <f t="shared" si="108"/>
        <v>2114.7641926089373</v>
      </c>
      <c r="AS176">
        <f t="shared" si="109"/>
        <v>2714.3694403659142</v>
      </c>
      <c r="AT176">
        <f t="shared" si="110"/>
        <v>2700.0912783105787</v>
      </c>
      <c r="AU176">
        <f t="shared" si="111"/>
        <v>2685.8131162552427</v>
      </c>
      <c r="BF176" t="str">
        <f t="shared" si="96"/>
        <v>Inwood 2021 8 Y 1 11 100 Y Endura_Sporecaster 0 0 0 77.1948528078818 5191.35385133005 1572.2715930733 1557.99343101797 1543.71526896263 2143.32051671961 2129.04235466427 2114.76419260894 2714.36944036591 2700.09127831058 2685.81311625524</v>
      </c>
    </row>
    <row r="177" spans="1:58" x14ac:dyDescent="0.35">
      <c r="A177" s="16" t="s">
        <v>22</v>
      </c>
      <c r="B177" s="16">
        <v>2021</v>
      </c>
      <c r="C177" s="16">
        <v>8</v>
      </c>
      <c r="D177" s="16" t="s">
        <v>17</v>
      </c>
      <c r="E177" s="16">
        <v>116</v>
      </c>
      <c r="F177" s="16">
        <v>1</v>
      </c>
      <c r="G177" s="16">
        <v>12</v>
      </c>
      <c r="H177" s="4">
        <v>100</v>
      </c>
      <c r="I177" s="16" t="s">
        <v>17</v>
      </c>
      <c r="J177" s="16" t="s">
        <v>28</v>
      </c>
      <c r="K177" s="16">
        <v>150</v>
      </c>
      <c r="L177" s="16">
        <f t="shared" si="81"/>
        <v>326.08695652173913</v>
      </c>
      <c r="M177" s="16">
        <f t="shared" si="82"/>
        <v>366.10671936758894</v>
      </c>
      <c r="N177" s="16" t="s">
        <v>14</v>
      </c>
      <c r="O177" s="16">
        <v>0</v>
      </c>
      <c r="P177" s="16">
        <v>0</v>
      </c>
      <c r="Q177" s="16">
        <v>0</v>
      </c>
      <c r="R177" s="16">
        <v>80.057386167487692</v>
      </c>
      <c r="S177" s="16">
        <v>5383.8592197635471</v>
      </c>
      <c r="T177" s="16">
        <f t="shared" si="83"/>
        <v>44.29</v>
      </c>
      <c r="U177" s="16">
        <f t="shared" si="84"/>
        <v>109.39</v>
      </c>
      <c r="V177" s="16">
        <f t="shared" si="85"/>
        <v>61.956521739130437</v>
      </c>
      <c r="W177" s="16">
        <f t="shared" si="86"/>
        <v>89.673913043478265</v>
      </c>
      <c r="X177" s="16">
        <f t="shared" si="87"/>
        <v>117.39130434782608</v>
      </c>
      <c r="Y177" s="16">
        <f t="shared" si="88"/>
        <v>31.485177865612645</v>
      </c>
      <c r="Z177" s="16">
        <f t="shared" si="89"/>
        <v>45.763339920948617</v>
      </c>
      <c r="AA177" s="16">
        <f t="shared" si="90"/>
        <v>60.041501976284586</v>
      </c>
      <c r="AB177">
        <f t="shared" si="91"/>
        <v>17.875</v>
      </c>
      <c r="AC177">
        <f t="shared" si="92"/>
        <v>44.15</v>
      </c>
      <c r="AD177">
        <f t="shared" si="93"/>
        <v>185.02517786561265</v>
      </c>
      <c r="AE177">
        <f t="shared" si="94"/>
        <v>199.30333992094862</v>
      </c>
      <c r="AF177">
        <f t="shared" si="95"/>
        <v>213.58150197628458</v>
      </c>
      <c r="AG177">
        <f t="shared" si="97"/>
        <v>720.51647550738926</v>
      </c>
      <c r="AH177">
        <f t="shared" si="98"/>
        <v>960.68863400985231</v>
      </c>
      <c r="AI177">
        <f t="shared" si="99"/>
        <v>1200.8607925123154</v>
      </c>
      <c r="AJ177">
        <f t="shared" si="100"/>
        <v>1776.6735425219706</v>
      </c>
      <c r="AK177">
        <f t="shared" si="101"/>
        <v>2368.8980566959608</v>
      </c>
      <c r="AL177">
        <f t="shared" si="102"/>
        <v>2961.1225708699512</v>
      </c>
      <c r="AM177">
        <f t="shared" si="103"/>
        <v>1591.6483646563579</v>
      </c>
      <c r="AN177">
        <f t="shared" si="104"/>
        <v>1577.3702026010219</v>
      </c>
      <c r="AO177">
        <f t="shared" si="105"/>
        <v>1563.0920405456859</v>
      </c>
      <c r="AP177">
        <f t="shared" si="106"/>
        <v>2183.8728788303483</v>
      </c>
      <c r="AQ177">
        <f t="shared" si="107"/>
        <v>2169.5947167750123</v>
      </c>
      <c r="AR177">
        <f t="shared" si="108"/>
        <v>2155.3165547196763</v>
      </c>
      <c r="AS177">
        <f t="shared" si="109"/>
        <v>2776.0973930043388</v>
      </c>
      <c r="AT177">
        <f t="shared" si="110"/>
        <v>2761.8192309490028</v>
      </c>
      <c r="AU177">
        <f t="shared" si="111"/>
        <v>2747.5410688936668</v>
      </c>
      <c r="BF177" t="str">
        <f t="shared" si="96"/>
        <v>Inwood 2021 8 Y 1 12 100 Y Cobra_V5 0 0 0 80.0573861674877 5383.85921976355 1591.64836465636 1577.37020260102 1563.09204054569 2183.87287883035 2169.59471677501 2155.31655471968 2776.09739300434 2761.819230949 2747.54106889367</v>
      </c>
    </row>
    <row r="178" spans="1:58" x14ac:dyDescent="0.35">
      <c r="A178" s="16" t="s">
        <v>22</v>
      </c>
      <c r="B178" s="16">
        <v>2021</v>
      </c>
      <c r="C178" s="16">
        <v>8</v>
      </c>
      <c r="D178" s="16" t="s">
        <v>17</v>
      </c>
      <c r="E178" s="16">
        <v>201</v>
      </c>
      <c r="F178" s="16">
        <v>2</v>
      </c>
      <c r="G178" s="16">
        <v>5</v>
      </c>
      <c r="H178" s="4">
        <v>160</v>
      </c>
      <c r="I178" s="16" t="s">
        <v>16</v>
      </c>
      <c r="J178" s="16" t="s">
        <v>27</v>
      </c>
      <c r="K178" s="16" t="s">
        <v>14</v>
      </c>
      <c r="L178" s="16" t="str">
        <f t="shared" si="81"/>
        <v>.</v>
      </c>
      <c r="M178" s="16" t="str">
        <f t="shared" si="82"/>
        <v>.</v>
      </c>
      <c r="N178" s="16" t="s">
        <v>14</v>
      </c>
      <c r="O178" s="16">
        <v>0</v>
      </c>
      <c r="P178" s="16">
        <v>0</v>
      </c>
      <c r="Q178" s="16">
        <v>0</v>
      </c>
      <c r="R178" s="16">
        <v>86.69942068965517</v>
      </c>
      <c r="S178" s="16">
        <v>5830.5360413793105</v>
      </c>
      <c r="T178" s="16">
        <f t="shared" si="83"/>
        <v>70.86</v>
      </c>
      <c r="U178" s="16">
        <f t="shared" si="84"/>
        <v>175.02</v>
      </c>
      <c r="V178" s="16">
        <f t="shared" si="85"/>
        <v>0</v>
      </c>
      <c r="W178" s="16">
        <f t="shared" si="86"/>
        <v>0</v>
      </c>
      <c r="X178" s="16">
        <f t="shared" si="87"/>
        <v>0</v>
      </c>
      <c r="Y178" s="16">
        <f t="shared" si="88"/>
        <v>0</v>
      </c>
      <c r="Z178" s="16">
        <f t="shared" si="89"/>
        <v>0</v>
      </c>
      <c r="AA178" s="16">
        <f t="shared" si="90"/>
        <v>0</v>
      </c>
      <c r="AB178">
        <f t="shared" si="91"/>
        <v>0</v>
      </c>
      <c r="AC178">
        <f t="shared" si="92"/>
        <v>0</v>
      </c>
      <c r="AD178">
        <f t="shared" si="93"/>
        <v>175.02</v>
      </c>
      <c r="AE178">
        <f t="shared" si="94"/>
        <v>175.02</v>
      </c>
      <c r="AF178">
        <f t="shared" si="95"/>
        <v>175.02</v>
      </c>
      <c r="AG178">
        <f t="shared" si="97"/>
        <v>780.29478620689656</v>
      </c>
      <c r="AH178">
        <f t="shared" si="98"/>
        <v>1040.3930482758619</v>
      </c>
      <c r="AI178">
        <f t="shared" si="99"/>
        <v>1300.4913103448275</v>
      </c>
      <c r="AJ178">
        <f t="shared" si="100"/>
        <v>1924.0768936551726</v>
      </c>
      <c r="AK178">
        <f t="shared" si="101"/>
        <v>2565.4358582068967</v>
      </c>
      <c r="AL178">
        <f t="shared" si="102"/>
        <v>3206.7948227586212</v>
      </c>
      <c r="AM178">
        <f t="shared" si="103"/>
        <v>1749.0568936551726</v>
      </c>
      <c r="AN178">
        <f t="shared" si="104"/>
        <v>1749.0568936551726</v>
      </c>
      <c r="AO178">
        <f t="shared" si="105"/>
        <v>1749.0568936551726</v>
      </c>
      <c r="AP178">
        <f t="shared" si="106"/>
        <v>2390.4158582068967</v>
      </c>
      <c r="AQ178">
        <f t="shared" si="107"/>
        <v>2390.4158582068967</v>
      </c>
      <c r="AR178">
        <f t="shared" si="108"/>
        <v>2390.4158582068967</v>
      </c>
      <c r="AS178">
        <f t="shared" si="109"/>
        <v>3031.7748227586212</v>
      </c>
      <c r="AT178">
        <f t="shared" si="110"/>
        <v>3031.7748227586212</v>
      </c>
      <c r="AU178">
        <f t="shared" si="111"/>
        <v>3031.7748227586212</v>
      </c>
      <c r="BF178" t="str">
        <f t="shared" si="96"/>
        <v>Inwood 2021 8 Y 2 5 160 N Non-Treated 0 0 0 86.6994206896552 5830.53604137931 1749.05689365517 1749.05689365517 1749.05689365517 2390.4158582069 2390.4158582069 2390.4158582069 3031.77482275862 3031.77482275862 3031.77482275862</v>
      </c>
    </row>
    <row r="179" spans="1:58" x14ac:dyDescent="0.35">
      <c r="A179" s="16" t="s">
        <v>22</v>
      </c>
      <c r="B179" s="16">
        <v>2021</v>
      </c>
      <c r="C179" s="16">
        <v>8</v>
      </c>
      <c r="D179" s="16" t="s">
        <v>17</v>
      </c>
      <c r="E179" s="16">
        <v>202</v>
      </c>
      <c r="F179" s="16">
        <v>2</v>
      </c>
      <c r="G179" s="16">
        <v>1</v>
      </c>
      <c r="H179" s="4">
        <v>100</v>
      </c>
      <c r="I179" s="16" t="s">
        <v>16</v>
      </c>
      <c r="J179" s="16" t="s">
        <v>27</v>
      </c>
      <c r="K179" s="16" t="s">
        <v>14</v>
      </c>
      <c r="L179" s="16" t="str">
        <f t="shared" si="81"/>
        <v>.</v>
      </c>
      <c r="M179" s="16" t="str">
        <f t="shared" si="82"/>
        <v>.</v>
      </c>
      <c r="N179" s="16" t="s">
        <v>14</v>
      </c>
      <c r="O179" s="16">
        <v>0</v>
      </c>
      <c r="P179" s="16">
        <v>0</v>
      </c>
      <c r="Q179" s="16">
        <v>0</v>
      </c>
      <c r="R179" s="16">
        <v>81.591461123152698</v>
      </c>
      <c r="S179" s="16">
        <v>5487.0257605320185</v>
      </c>
      <c r="T179" s="16">
        <f t="shared" si="83"/>
        <v>44.29</v>
      </c>
      <c r="U179" s="16">
        <f t="shared" si="84"/>
        <v>109.39</v>
      </c>
      <c r="V179" s="16">
        <f t="shared" si="85"/>
        <v>0</v>
      </c>
      <c r="W179" s="16">
        <f t="shared" si="86"/>
        <v>0</v>
      </c>
      <c r="X179" s="16">
        <f t="shared" si="87"/>
        <v>0</v>
      </c>
      <c r="Y179" s="16">
        <f t="shared" si="88"/>
        <v>0</v>
      </c>
      <c r="Z179" s="16">
        <f t="shared" si="89"/>
        <v>0</v>
      </c>
      <c r="AA179" s="16">
        <f t="shared" si="90"/>
        <v>0</v>
      </c>
      <c r="AB179">
        <f t="shared" si="91"/>
        <v>0</v>
      </c>
      <c r="AC179">
        <f t="shared" si="92"/>
        <v>0</v>
      </c>
      <c r="AD179">
        <f t="shared" si="93"/>
        <v>109.39</v>
      </c>
      <c r="AE179">
        <f t="shared" si="94"/>
        <v>109.39</v>
      </c>
      <c r="AF179">
        <f t="shared" si="95"/>
        <v>109.39</v>
      </c>
      <c r="AG179">
        <f t="shared" si="97"/>
        <v>734.32315010837431</v>
      </c>
      <c r="AH179">
        <f t="shared" si="98"/>
        <v>979.09753347783237</v>
      </c>
      <c r="AI179">
        <f t="shared" si="99"/>
        <v>1223.8719168472905</v>
      </c>
      <c r="AJ179">
        <f t="shared" si="100"/>
        <v>1810.7185009755663</v>
      </c>
      <c r="AK179">
        <f t="shared" si="101"/>
        <v>2414.2913346340883</v>
      </c>
      <c r="AL179">
        <f t="shared" si="102"/>
        <v>3017.8641682926104</v>
      </c>
      <c r="AM179">
        <f t="shared" si="103"/>
        <v>1701.3285009755662</v>
      </c>
      <c r="AN179">
        <f t="shared" si="104"/>
        <v>1701.3285009755662</v>
      </c>
      <c r="AO179">
        <f t="shared" si="105"/>
        <v>1701.3285009755662</v>
      </c>
      <c r="AP179">
        <f t="shared" si="106"/>
        <v>2304.9013346340885</v>
      </c>
      <c r="AQ179">
        <f t="shared" si="107"/>
        <v>2304.9013346340885</v>
      </c>
      <c r="AR179">
        <f t="shared" si="108"/>
        <v>2304.9013346340885</v>
      </c>
      <c r="AS179">
        <f t="shared" si="109"/>
        <v>2908.4741682926106</v>
      </c>
      <c r="AT179">
        <f t="shared" si="110"/>
        <v>2908.4741682926106</v>
      </c>
      <c r="AU179">
        <f t="shared" si="111"/>
        <v>2908.4741682926106</v>
      </c>
      <c r="BF179" t="str">
        <f t="shared" si="96"/>
        <v>Inwood 2021 8 Y 2 1 100 N Non-Treated 0 0 0 81.5914611231527 5487.02576053202 1701.32850097557 1701.32850097557 1701.32850097557 2304.90133463409 2304.90133463409 2304.90133463409 2908.47416829261 2908.47416829261 2908.47416829261</v>
      </c>
    </row>
    <row r="180" spans="1:58" x14ac:dyDescent="0.35">
      <c r="A180" s="16" t="s">
        <v>22</v>
      </c>
      <c r="B180" s="16">
        <v>2021</v>
      </c>
      <c r="C180" s="16">
        <v>8</v>
      </c>
      <c r="D180" s="16" t="s">
        <v>17</v>
      </c>
      <c r="E180" s="16">
        <v>203</v>
      </c>
      <c r="F180" s="16">
        <v>2</v>
      </c>
      <c r="G180" s="16">
        <v>8</v>
      </c>
      <c r="H180" s="4">
        <v>160</v>
      </c>
      <c r="I180" s="16" t="s">
        <v>16</v>
      </c>
      <c r="J180" s="16" t="s">
        <v>28</v>
      </c>
      <c r="K180" s="16" t="s">
        <v>14</v>
      </c>
      <c r="L180" s="16" t="str">
        <f t="shared" si="81"/>
        <v>.</v>
      </c>
      <c r="M180" s="16" t="str">
        <f t="shared" si="82"/>
        <v>.</v>
      </c>
      <c r="N180" s="16" t="s">
        <v>14</v>
      </c>
      <c r="O180" s="16">
        <v>0</v>
      </c>
      <c r="P180" s="16">
        <v>0</v>
      </c>
      <c r="Q180" s="16">
        <v>0</v>
      </c>
      <c r="R180" s="16">
        <v>90.89920551724137</v>
      </c>
      <c r="S180" s="16">
        <v>6112.9715710344817</v>
      </c>
      <c r="T180" s="16">
        <f t="shared" si="83"/>
        <v>70.86</v>
      </c>
      <c r="U180" s="16">
        <f t="shared" si="84"/>
        <v>175.02</v>
      </c>
      <c r="V180" s="16">
        <f t="shared" si="85"/>
        <v>0</v>
      </c>
      <c r="W180" s="16">
        <f t="shared" si="86"/>
        <v>0</v>
      </c>
      <c r="X180" s="16">
        <f t="shared" si="87"/>
        <v>0</v>
      </c>
      <c r="Y180" s="16">
        <f t="shared" si="88"/>
        <v>0</v>
      </c>
      <c r="Z180" s="16">
        <f t="shared" si="89"/>
        <v>0</v>
      </c>
      <c r="AA180" s="16">
        <f t="shared" si="90"/>
        <v>0</v>
      </c>
      <c r="AB180">
        <f t="shared" si="91"/>
        <v>17.875</v>
      </c>
      <c r="AC180">
        <f t="shared" si="92"/>
        <v>44.15</v>
      </c>
      <c r="AD180">
        <f t="shared" si="93"/>
        <v>219.17000000000002</v>
      </c>
      <c r="AE180">
        <f t="shared" si="94"/>
        <v>219.17000000000002</v>
      </c>
      <c r="AF180">
        <f t="shared" si="95"/>
        <v>219.17000000000002</v>
      </c>
      <c r="AG180">
        <f t="shared" si="97"/>
        <v>818.09284965517236</v>
      </c>
      <c r="AH180">
        <f t="shared" si="98"/>
        <v>1090.7904662068963</v>
      </c>
      <c r="AI180">
        <f t="shared" si="99"/>
        <v>1363.4880827586205</v>
      </c>
      <c r="AJ180">
        <f t="shared" si="100"/>
        <v>2017.2806184413791</v>
      </c>
      <c r="AK180">
        <f t="shared" si="101"/>
        <v>2689.707491255172</v>
      </c>
      <c r="AL180">
        <f t="shared" si="102"/>
        <v>3362.1343640689652</v>
      </c>
      <c r="AM180">
        <f t="shared" si="103"/>
        <v>1798.1106184413791</v>
      </c>
      <c r="AN180">
        <f t="shared" si="104"/>
        <v>1798.1106184413791</v>
      </c>
      <c r="AO180">
        <f t="shared" si="105"/>
        <v>1798.1106184413791</v>
      </c>
      <c r="AP180">
        <f t="shared" si="106"/>
        <v>2470.537491255172</v>
      </c>
      <c r="AQ180">
        <f t="shared" si="107"/>
        <v>2470.537491255172</v>
      </c>
      <c r="AR180">
        <f t="shared" si="108"/>
        <v>2470.537491255172</v>
      </c>
      <c r="AS180">
        <f t="shared" si="109"/>
        <v>3142.9643640689651</v>
      </c>
      <c r="AT180">
        <f t="shared" si="110"/>
        <v>3142.9643640689651</v>
      </c>
      <c r="AU180">
        <f t="shared" si="111"/>
        <v>3142.9643640689651</v>
      </c>
      <c r="BF180" t="str">
        <f t="shared" si="96"/>
        <v>Inwood 2021 8 Y 2 8 160 N Cobra_V5 0 0 0 90.8992055172414 6112.97157103448 1798.11061844138 1798.11061844138 1798.11061844138 2470.53749125517 2470.53749125517 2470.53749125517 3142.96436406897 3142.96436406897 3142.96436406897</v>
      </c>
    </row>
    <row r="181" spans="1:58" x14ac:dyDescent="0.35">
      <c r="A181" s="16" t="s">
        <v>22</v>
      </c>
      <c r="B181" s="16">
        <v>2021</v>
      </c>
      <c r="C181" s="16">
        <v>8</v>
      </c>
      <c r="D181" s="16" t="s">
        <v>17</v>
      </c>
      <c r="E181" s="16">
        <v>204</v>
      </c>
      <c r="F181" s="16">
        <v>2</v>
      </c>
      <c r="G181" s="16">
        <v>7</v>
      </c>
      <c r="H181" s="4">
        <v>160</v>
      </c>
      <c r="I181" s="16" t="s">
        <v>16</v>
      </c>
      <c r="J181" s="16" t="s">
        <v>30</v>
      </c>
      <c r="K181" s="16" t="s">
        <v>14</v>
      </c>
      <c r="L181" s="16" t="str">
        <f t="shared" si="81"/>
        <v>.</v>
      </c>
      <c r="M181" s="16" t="str">
        <f t="shared" si="82"/>
        <v>.</v>
      </c>
      <c r="N181" s="16" t="s">
        <v>16</v>
      </c>
      <c r="O181" s="16">
        <v>0</v>
      </c>
      <c r="P181" s="16">
        <v>0</v>
      </c>
      <c r="Q181" s="16">
        <v>0</v>
      </c>
      <c r="R181" s="16">
        <v>85.095640197044347</v>
      </c>
      <c r="S181" s="16">
        <v>5722.6818032512319</v>
      </c>
      <c r="T181" s="16">
        <f t="shared" si="83"/>
        <v>70.86</v>
      </c>
      <c r="U181" s="16">
        <f t="shared" si="84"/>
        <v>175.02</v>
      </c>
      <c r="V181" s="16">
        <f t="shared" si="85"/>
        <v>0</v>
      </c>
      <c r="W181" s="16">
        <f t="shared" si="86"/>
        <v>0</v>
      </c>
      <c r="X181" s="16">
        <f t="shared" si="87"/>
        <v>0</v>
      </c>
      <c r="Y181" s="16">
        <f t="shared" si="88"/>
        <v>0</v>
      </c>
      <c r="Z181" s="16">
        <f t="shared" si="89"/>
        <v>0</v>
      </c>
      <c r="AA181" s="16">
        <f t="shared" si="90"/>
        <v>0</v>
      </c>
      <c r="AB181">
        <f t="shared" si="91"/>
        <v>0</v>
      </c>
      <c r="AC181">
        <f t="shared" si="92"/>
        <v>0</v>
      </c>
      <c r="AD181">
        <f t="shared" si="93"/>
        <v>175.02</v>
      </c>
      <c r="AE181">
        <f t="shared" si="94"/>
        <v>175.02</v>
      </c>
      <c r="AF181">
        <f t="shared" si="95"/>
        <v>175.02</v>
      </c>
      <c r="AG181">
        <f t="shared" si="97"/>
        <v>765.86076177339908</v>
      </c>
      <c r="AH181">
        <f t="shared" si="98"/>
        <v>1021.1476823645321</v>
      </c>
      <c r="AI181">
        <f t="shared" si="99"/>
        <v>1276.4346029556652</v>
      </c>
      <c r="AJ181">
        <f t="shared" si="100"/>
        <v>1888.4849950729067</v>
      </c>
      <c r="AK181">
        <f t="shared" si="101"/>
        <v>2517.979993430542</v>
      </c>
      <c r="AL181">
        <f t="shared" si="102"/>
        <v>3147.4749917881777</v>
      </c>
      <c r="AM181">
        <f t="shared" si="103"/>
        <v>1713.4649950729067</v>
      </c>
      <c r="AN181">
        <f t="shared" si="104"/>
        <v>1713.4649950729067</v>
      </c>
      <c r="AO181">
        <f t="shared" si="105"/>
        <v>1713.4649950729067</v>
      </c>
      <c r="AP181">
        <f t="shared" si="106"/>
        <v>2342.959993430542</v>
      </c>
      <c r="AQ181">
        <f t="shared" si="107"/>
        <v>2342.959993430542</v>
      </c>
      <c r="AR181">
        <f t="shared" si="108"/>
        <v>2342.959993430542</v>
      </c>
      <c r="AS181">
        <f t="shared" si="109"/>
        <v>2972.4549917881777</v>
      </c>
      <c r="AT181">
        <f t="shared" si="110"/>
        <v>2972.4549917881777</v>
      </c>
      <c r="AU181">
        <f t="shared" si="111"/>
        <v>2972.4549917881777</v>
      </c>
      <c r="BF181" t="str">
        <f t="shared" si="96"/>
        <v>Inwood 2021 8 Y 2 7 160 N Endura_Sporecaster 0 0 0 85.0956401970443 5722.68180325123 1713.46499507291 1713.46499507291 1713.46499507291 2342.95999343054 2342.95999343054 2342.95999343054 2972.45499178818 2972.45499178818 2972.45499178818</v>
      </c>
    </row>
    <row r="182" spans="1:58" x14ac:dyDescent="0.35">
      <c r="A182" s="16" t="s">
        <v>22</v>
      </c>
      <c r="B182" s="16">
        <v>2021</v>
      </c>
      <c r="C182" s="16">
        <v>8</v>
      </c>
      <c r="D182" s="16" t="s">
        <v>17</v>
      </c>
      <c r="E182" s="16">
        <v>205</v>
      </c>
      <c r="F182" s="16">
        <v>2</v>
      </c>
      <c r="G182" s="16">
        <v>6</v>
      </c>
      <c r="H182" s="4">
        <v>160</v>
      </c>
      <c r="I182" s="16" t="s">
        <v>16</v>
      </c>
      <c r="J182" s="16" t="s">
        <v>29</v>
      </c>
      <c r="K182" s="16" t="s">
        <v>14</v>
      </c>
      <c r="L182" s="16" t="str">
        <f t="shared" si="81"/>
        <v>.</v>
      </c>
      <c r="M182" s="16" t="str">
        <f t="shared" si="82"/>
        <v>.</v>
      </c>
      <c r="N182" s="16" t="s">
        <v>14</v>
      </c>
      <c r="O182" s="16">
        <v>0</v>
      </c>
      <c r="P182" s="16">
        <v>0</v>
      </c>
      <c r="Q182" s="16">
        <v>0</v>
      </c>
      <c r="R182" s="16">
        <v>79.732967881773391</v>
      </c>
      <c r="S182" s="16">
        <v>5362.0420900492609</v>
      </c>
      <c r="T182" s="16">
        <f t="shared" si="83"/>
        <v>70.86</v>
      </c>
      <c r="U182" s="16">
        <f t="shared" si="84"/>
        <v>175.02</v>
      </c>
      <c r="V182" s="16">
        <f t="shared" si="85"/>
        <v>0</v>
      </c>
      <c r="W182" s="16">
        <f t="shared" si="86"/>
        <v>0</v>
      </c>
      <c r="X182" s="16">
        <f t="shared" si="87"/>
        <v>0</v>
      </c>
      <c r="Y182" s="16">
        <f t="shared" si="88"/>
        <v>0</v>
      </c>
      <c r="Z182" s="16">
        <f t="shared" si="89"/>
        <v>0</v>
      </c>
      <c r="AA182" s="16">
        <f t="shared" si="90"/>
        <v>0</v>
      </c>
      <c r="AB182">
        <f t="shared" si="91"/>
        <v>50.845999999999997</v>
      </c>
      <c r="AC182">
        <f t="shared" si="92"/>
        <v>125.59</v>
      </c>
      <c r="AD182">
        <f t="shared" si="93"/>
        <v>300.61</v>
      </c>
      <c r="AE182">
        <f t="shared" si="94"/>
        <v>300.61</v>
      </c>
      <c r="AF182">
        <f t="shared" si="95"/>
        <v>300.61</v>
      </c>
      <c r="AG182">
        <f t="shared" si="97"/>
        <v>717.59671093596057</v>
      </c>
      <c r="AH182">
        <f t="shared" si="98"/>
        <v>956.79561458128069</v>
      </c>
      <c r="AI182">
        <f t="shared" si="99"/>
        <v>1195.9945182266008</v>
      </c>
      <c r="AJ182">
        <f t="shared" si="100"/>
        <v>1769.4738897162563</v>
      </c>
      <c r="AK182">
        <f t="shared" si="101"/>
        <v>2359.2985196216746</v>
      </c>
      <c r="AL182">
        <f t="shared" si="102"/>
        <v>2949.1231495270936</v>
      </c>
      <c r="AM182">
        <f t="shared" si="103"/>
        <v>1468.8638897162564</v>
      </c>
      <c r="AN182">
        <f t="shared" si="104"/>
        <v>1468.8638897162564</v>
      </c>
      <c r="AO182">
        <f t="shared" si="105"/>
        <v>1468.8638897162564</v>
      </c>
      <c r="AP182">
        <f t="shared" si="106"/>
        <v>2058.6885196216745</v>
      </c>
      <c r="AQ182">
        <f t="shared" si="107"/>
        <v>2058.6885196216745</v>
      </c>
      <c r="AR182">
        <f t="shared" si="108"/>
        <v>2058.6885196216745</v>
      </c>
      <c r="AS182">
        <f t="shared" si="109"/>
        <v>2648.5131495270934</v>
      </c>
      <c r="AT182">
        <f t="shared" si="110"/>
        <v>2648.5131495270934</v>
      </c>
      <c r="AU182">
        <f t="shared" si="111"/>
        <v>2648.5131495270934</v>
      </c>
      <c r="BF182" t="str">
        <f t="shared" si="96"/>
        <v>Inwood 2021 8 Y 2 6 160 N Endura_R3 0 0 0 79.7329678817734 5362.04209004926 1468.86388971626 1468.86388971626 1468.86388971626 2058.68851962167 2058.68851962167 2058.68851962167 2648.51314952709 2648.51314952709 2648.51314952709</v>
      </c>
    </row>
    <row r="183" spans="1:58" x14ac:dyDescent="0.35">
      <c r="A183" s="16" t="s">
        <v>22</v>
      </c>
      <c r="B183" s="16">
        <v>2021</v>
      </c>
      <c r="C183" s="16">
        <v>8</v>
      </c>
      <c r="D183" s="16" t="s">
        <v>17</v>
      </c>
      <c r="E183" s="16">
        <v>206</v>
      </c>
      <c r="F183" s="16">
        <v>2</v>
      </c>
      <c r="G183" s="16">
        <v>2</v>
      </c>
      <c r="H183" s="4">
        <v>100</v>
      </c>
      <c r="I183" s="16" t="s">
        <v>16</v>
      </c>
      <c r="J183" s="16" t="s">
        <v>29</v>
      </c>
      <c r="K183" s="16" t="s">
        <v>14</v>
      </c>
      <c r="L183" s="16" t="str">
        <f t="shared" si="81"/>
        <v>.</v>
      </c>
      <c r="M183" s="16" t="str">
        <f t="shared" si="82"/>
        <v>.</v>
      </c>
      <c r="N183" s="16" t="s">
        <v>14</v>
      </c>
      <c r="O183" s="16">
        <v>0</v>
      </c>
      <c r="P183" s="16">
        <v>0</v>
      </c>
      <c r="Q183" s="16">
        <v>0</v>
      </c>
      <c r="R183" s="16">
        <v>80.559935527093614</v>
      </c>
      <c r="S183" s="16">
        <v>5417.6556641970456</v>
      </c>
      <c r="T183" s="16">
        <f t="shared" si="83"/>
        <v>44.29</v>
      </c>
      <c r="U183" s="16">
        <f t="shared" si="84"/>
        <v>109.39</v>
      </c>
      <c r="V183" s="16">
        <f t="shared" si="85"/>
        <v>0</v>
      </c>
      <c r="W183" s="16">
        <f t="shared" si="86"/>
        <v>0</v>
      </c>
      <c r="X183" s="16">
        <f t="shared" si="87"/>
        <v>0</v>
      </c>
      <c r="Y183" s="16">
        <f t="shared" si="88"/>
        <v>0</v>
      </c>
      <c r="Z183" s="16">
        <f t="shared" si="89"/>
        <v>0</v>
      </c>
      <c r="AA183" s="16">
        <f t="shared" si="90"/>
        <v>0</v>
      </c>
      <c r="AB183">
        <f t="shared" si="91"/>
        <v>50.845999999999997</v>
      </c>
      <c r="AC183">
        <f t="shared" si="92"/>
        <v>125.59</v>
      </c>
      <c r="AD183">
        <f t="shared" si="93"/>
        <v>234.98000000000002</v>
      </c>
      <c r="AE183">
        <f t="shared" si="94"/>
        <v>234.98000000000002</v>
      </c>
      <c r="AF183">
        <f t="shared" si="95"/>
        <v>234.98000000000002</v>
      </c>
      <c r="AG183">
        <f t="shared" si="97"/>
        <v>725.03941974384247</v>
      </c>
      <c r="AH183">
        <f t="shared" si="98"/>
        <v>966.71922632512337</v>
      </c>
      <c r="AI183">
        <f t="shared" si="99"/>
        <v>1208.3990329064043</v>
      </c>
      <c r="AJ183">
        <f t="shared" si="100"/>
        <v>1787.8263691850252</v>
      </c>
      <c r="AK183">
        <f t="shared" si="101"/>
        <v>2383.7684922467001</v>
      </c>
      <c r="AL183">
        <f t="shared" si="102"/>
        <v>2979.7106153083755</v>
      </c>
      <c r="AM183">
        <f t="shared" si="103"/>
        <v>1552.8463691850252</v>
      </c>
      <c r="AN183">
        <f t="shared" si="104"/>
        <v>1552.8463691850252</v>
      </c>
      <c r="AO183">
        <f t="shared" si="105"/>
        <v>1552.8463691850252</v>
      </c>
      <c r="AP183">
        <f t="shared" si="106"/>
        <v>2148.7884922467001</v>
      </c>
      <c r="AQ183">
        <f t="shared" si="107"/>
        <v>2148.7884922467001</v>
      </c>
      <c r="AR183">
        <f t="shared" si="108"/>
        <v>2148.7884922467001</v>
      </c>
      <c r="AS183">
        <f t="shared" si="109"/>
        <v>2744.7306153083755</v>
      </c>
      <c r="AT183">
        <f t="shared" si="110"/>
        <v>2744.7306153083755</v>
      </c>
      <c r="AU183">
        <f t="shared" si="111"/>
        <v>2744.7306153083755</v>
      </c>
      <c r="BF183" t="str">
        <f t="shared" si="96"/>
        <v>Inwood 2021 8 Y 2 2 100 N Endura_R3 0 0 0 80.5599355270936 5417.65566419705 1552.84636918503 1552.84636918503 1552.84636918503 2148.7884922467 2148.7884922467 2148.7884922467 2744.73061530838 2744.73061530838 2744.73061530838</v>
      </c>
    </row>
    <row r="184" spans="1:58" x14ac:dyDescent="0.35">
      <c r="A184" s="16" t="s">
        <v>22</v>
      </c>
      <c r="B184" s="16">
        <v>2021</v>
      </c>
      <c r="C184" s="16">
        <v>8</v>
      </c>
      <c r="D184" s="16" t="s">
        <v>17</v>
      </c>
      <c r="E184" s="16">
        <v>207</v>
      </c>
      <c r="F184" s="16">
        <v>2</v>
      </c>
      <c r="G184" s="16">
        <v>4</v>
      </c>
      <c r="H184" s="4">
        <v>100</v>
      </c>
      <c r="I184" s="16" t="s">
        <v>16</v>
      </c>
      <c r="J184" s="16" t="s">
        <v>28</v>
      </c>
      <c r="K184" s="16" t="s">
        <v>14</v>
      </c>
      <c r="L184" s="16" t="str">
        <f t="shared" si="81"/>
        <v>.</v>
      </c>
      <c r="M184" s="16" t="str">
        <f t="shared" si="82"/>
        <v>.</v>
      </c>
      <c r="N184" s="16" t="s">
        <v>14</v>
      </c>
      <c r="O184" s="16">
        <v>0</v>
      </c>
      <c r="P184" s="16">
        <v>0</v>
      </c>
      <c r="Q184" s="16">
        <v>0</v>
      </c>
      <c r="R184" s="16">
        <v>77.582529655172422</v>
      </c>
      <c r="S184" s="16">
        <v>5217.4251193103455</v>
      </c>
      <c r="T184" s="16">
        <f t="shared" si="83"/>
        <v>44.29</v>
      </c>
      <c r="U184" s="16">
        <f t="shared" si="84"/>
        <v>109.39</v>
      </c>
      <c r="V184" s="16">
        <f t="shared" si="85"/>
        <v>0</v>
      </c>
      <c r="W184" s="16">
        <f t="shared" si="86"/>
        <v>0</v>
      </c>
      <c r="X184" s="16">
        <f t="shared" si="87"/>
        <v>0</v>
      </c>
      <c r="Y184" s="16">
        <f t="shared" si="88"/>
        <v>0</v>
      </c>
      <c r="Z184" s="16">
        <f t="shared" si="89"/>
        <v>0</v>
      </c>
      <c r="AA184" s="16">
        <f t="shared" si="90"/>
        <v>0</v>
      </c>
      <c r="AB184">
        <f t="shared" si="91"/>
        <v>17.875</v>
      </c>
      <c r="AC184">
        <f t="shared" si="92"/>
        <v>44.15</v>
      </c>
      <c r="AD184">
        <f t="shared" si="93"/>
        <v>153.54</v>
      </c>
      <c r="AE184">
        <f t="shared" si="94"/>
        <v>153.54</v>
      </c>
      <c r="AF184">
        <f t="shared" si="95"/>
        <v>153.54</v>
      </c>
      <c r="AG184">
        <f t="shared" si="97"/>
        <v>698.24276689655176</v>
      </c>
      <c r="AH184">
        <f t="shared" si="98"/>
        <v>930.99035586206901</v>
      </c>
      <c r="AI184">
        <f t="shared" si="99"/>
        <v>1163.7379448275863</v>
      </c>
      <c r="AJ184">
        <f t="shared" si="100"/>
        <v>1721.750289372414</v>
      </c>
      <c r="AK184">
        <f t="shared" si="101"/>
        <v>2295.6670524965521</v>
      </c>
      <c r="AL184">
        <f t="shared" si="102"/>
        <v>2869.5838156206901</v>
      </c>
      <c r="AM184">
        <f t="shared" si="103"/>
        <v>1568.2102893724141</v>
      </c>
      <c r="AN184">
        <f t="shared" si="104"/>
        <v>1568.2102893724141</v>
      </c>
      <c r="AO184">
        <f t="shared" si="105"/>
        <v>1568.2102893724141</v>
      </c>
      <c r="AP184">
        <f t="shared" si="106"/>
        <v>2142.1270524965521</v>
      </c>
      <c r="AQ184">
        <f t="shared" si="107"/>
        <v>2142.1270524965521</v>
      </c>
      <c r="AR184">
        <f t="shared" si="108"/>
        <v>2142.1270524965521</v>
      </c>
      <c r="AS184">
        <f t="shared" si="109"/>
        <v>2716.0438156206901</v>
      </c>
      <c r="AT184">
        <f t="shared" si="110"/>
        <v>2716.0438156206901</v>
      </c>
      <c r="AU184">
        <f t="shared" si="111"/>
        <v>2716.0438156206901</v>
      </c>
      <c r="BF184" t="str">
        <f t="shared" si="96"/>
        <v>Inwood 2021 8 Y 2 4 100 N Cobra_V5 0 0 0 77.5825296551724 5217.42511931035 1568.21028937241 1568.21028937241 1568.21028937241 2142.12705249655 2142.12705249655 2142.12705249655 2716.04381562069 2716.04381562069 2716.04381562069</v>
      </c>
    </row>
    <row r="185" spans="1:58" x14ac:dyDescent="0.35">
      <c r="A185" s="16" t="s">
        <v>22</v>
      </c>
      <c r="B185" s="16">
        <v>2021</v>
      </c>
      <c r="C185" s="16">
        <v>8</v>
      </c>
      <c r="D185" s="16" t="s">
        <v>17</v>
      </c>
      <c r="E185" s="16">
        <v>208</v>
      </c>
      <c r="F185" s="16">
        <v>2</v>
      </c>
      <c r="G185" s="16">
        <v>3</v>
      </c>
      <c r="H185" s="4">
        <v>100</v>
      </c>
      <c r="I185" s="16" t="s">
        <v>16</v>
      </c>
      <c r="J185" s="16" t="s">
        <v>30</v>
      </c>
      <c r="K185" s="16" t="s">
        <v>14</v>
      </c>
      <c r="L185" s="16" t="str">
        <f t="shared" si="81"/>
        <v>.</v>
      </c>
      <c r="M185" s="16" t="str">
        <f t="shared" si="82"/>
        <v>.</v>
      </c>
      <c r="N185" s="16" t="s">
        <v>16</v>
      </c>
      <c r="O185" s="16">
        <v>0</v>
      </c>
      <c r="P185" s="16">
        <v>0</v>
      </c>
      <c r="Q185" s="16">
        <v>0</v>
      </c>
      <c r="R185" s="16">
        <v>81.003527487684735</v>
      </c>
      <c r="S185" s="16">
        <v>5447.4872235467983</v>
      </c>
      <c r="T185" s="16">
        <f t="shared" si="83"/>
        <v>44.29</v>
      </c>
      <c r="U185" s="16">
        <f t="shared" si="84"/>
        <v>109.39</v>
      </c>
      <c r="V185" s="16">
        <f t="shared" si="85"/>
        <v>0</v>
      </c>
      <c r="W185" s="16">
        <f t="shared" si="86"/>
        <v>0</v>
      </c>
      <c r="X185" s="16">
        <f t="shared" si="87"/>
        <v>0</v>
      </c>
      <c r="Y185" s="16">
        <f t="shared" si="88"/>
        <v>0</v>
      </c>
      <c r="Z185" s="16">
        <f t="shared" si="89"/>
        <v>0</v>
      </c>
      <c r="AA185" s="16">
        <f t="shared" si="90"/>
        <v>0</v>
      </c>
      <c r="AB185">
        <f t="shared" si="91"/>
        <v>0</v>
      </c>
      <c r="AC185">
        <f t="shared" si="92"/>
        <v>0</v>
      </c>
      <c r="AD185">
        <f t="shared" si="93"/>
        <v>109.39</v>
      </c>
      <c r="AE185">
        <f t="shared" si="94"/>
        <v>109.39</v>
      </c>
      <c r="AF185">
        <f t="shared" si="95"/>
        <v>109.39</v>
      </c>
      <c r="AG185">
        <f t="shared" si="97"/>
        <v>729.03174738916266</v>
      </c>
      <c r="AH185">
        <f t="shared" si="98"/>
        <v>972.04232985221688</v>
      </c>
      <c r="AI185">
        <f t="shared" si="99"/>
        <v>1215.052912315271</v>
      </c>
      <c r="AJ185">
        <f t="shared" si="100"/>
        <v>1797.6707837704434</v>
      </c>
      <c r="AK185">
        <f t="shared" si="101"/>
        <v>2396.8943783605914</v>
      </c>
      <c r="AL185">
        <f t="shared" si="102"/>
        <v>2996.1179729507394</v>
      </c>
      <c r="AM185">
        <f t="shared" si="103"/>
        <v>1688.2807837704433</v>
      </c>
      <c r="AN185">
        <f t="shared" si="104"/>
        <v>1688.2807837704433</v>
      </c>
      <c r="AO185">
        <f t="shared" si="105"/>
        <v>1688.2807837704433</v>
      </c>
      <c r="AP185">
        <f t="shared" si="106"/>
        <v>2287.5043783605915</v>
      </c>
      <c r="AQ185">
        <f t="shared" si="107"/>
        <v>2287.5043783605915</v>
      </c>
      <c r="AR185">
        <f t="shared" si="108"/>
        <v>2287.5043783605915</v>
      </c>
      <c r="AS185">
        <f t="shared" si="109"/>
        <v>2886.7279729507395</v>
      </c>
      <c r="AT185">
        <f t="shared" si="110"/>
        <v>2886.7279729507395</v>
      </c>
      <c r="AU185">
        <f t="shared" si="111"/>
        <v>2886.7279729507395</v>
      </c>
      <c r="BF185" t="str">
        <f t="shared" si="96"/>
        <v>Inwood 2021 8 Y 2 3 100 N Endura_Sporecaster 0 0 0 81.0035274876847 5447.4872235468 1688.28078377044 1688.28078377044 1688.28078377044 2287.50437836059 2287.50437836059 2287.50437836059 2886.72797295074 2886.72797295074 2886.72797295074</v>
      </c>
    </row>
    <row r="186" spans="1:58" x14ac:dyDescent="0.35">
      <c r="A186" s="16" t="s">
        <v>22</v>
      </c>
      <c r="B186" s="16">
        <v>2021</v>
      </c>
      <c r="C186" s="16">
        <v>8</v>
      </c>
      <c r="D186" s="16" t="s">
        <v>17</v>
      </c>
      <c r="E186" s="16">
        <v>209</v>
      </c>
      <c r="F186" s="16">
        <v>2</v>
      </c>
      <c r="G186" s="16">
        <v>9</v>
      </c>
      <c r="H186" s="4">
        <v>100</v>
      </c>
      <c r="I186" s="16" t="s">
        <v>17</v>
      </c>
      <c r="J186" s="16" t="s">
        <v>27</v>
      </c>
      <c r="K186" s="16">
        <v>150</v>
      </c>
      <c r="L186" s="16">
        <f t="shared" si="81"/>
        <v>326.08695652173913</v>
      </c>
      <c r="M186" s="16">
        <f t="shared" si="82"/>
        <v>366.10671936758894</v>
      </c>
      <c r="N186" s="16" t="s">
        <v>14</v>
      </c>
      <c r="O186" s="16">
        <v>0</v>
      </c>
      <c r="P186" s="16">
        <v>0</v>
      </c>
      <c r="Q186" s="16">
        <v>0</v>
      </c>
      <c r="R186" s="16">
        <v>74.222644571428575</v>
      </c>
      <c r="S186" s="16">
        <v>4991.4728474285712</v>
      </c>
      <c r="T186" s="16">
        <f t="shared" si="83"/>
        <v>44.29</v>
      </c>
      <c r="U186" s="16">
        <f t="shared" si="84"/>
        <v>109.39</v>
      </c>
      <c r="V186" s="16">
        <f t="shared" si="85"/>
        <v>61.956521739130437</v>
      </c>
      <c r="W186" s="16">
        <f t="shared" si="86"/>
        <v>89.673913043478265</v>
      </c>
      <c r="X186" s="16">
        <f t="shared" si="87"/>
        <v>117.39130434782608</v>
      </c>
      <c r="Y186" s="16">
        <f t="shared" si="88"/>
        <v>31.485177865612645</v>
      </c>
      <c r="Z186" s="16">
        <f t="shared" si="89"/>
        <v>45.763339920948617</v>
      </c>
      <c r="AA186" s="16">
        <f t="shared" si="90"/>
        <v>60.041501976284586</v>
      </c>
      <c r="AB186">
        <f t="shared" si="91"/>
        <v>0</v>
      </c>
      <c r="AC186">
        <f t="shared" si="92"/>
        <v>0</v>
      </c>
      <c r="AD186">
        <f t="shared" si="93"/>
        <v>140.87517786561264</v>
      </c>
      <c r="AE186">
        <f t="shared" si="94"/>
        <v>155.15333992094861</v>
      </c>
      <c r="AF186">
        <f t="shared" si="95"/>
        <v>169.43150197628458</v>
      </c>
      <c r="AG186">
        <f t="shared" si="97"/>
        <v>668.00380114285713</v>
      </c>
      <c r="AH186">
        <f t="shared" si="98"/>
        <v>890.67173485714284</v>
      </c>
      <c r="AI186">
        <f t="shared" si="99"/>
        <v>1113.3396685714285</v>
      </c>
      <c r="AJ186">
        <f t="shared" si="100"/>
        <v>1647.1860396514285</v>
      </c>
      <c r="AK186">
        <f t="shared" si="101"/>
        <v>2196.2480528685714</v>
      </c>
      <c r="AL186">
        <f t="shared" si="102"/>
        <v>2745.3100660857144</v>
      </c>
      <c r="AM186">
        <f t="shared" si="103"/>
        <v>1506.3108617858159</v>
      </c>
      <c r="AN186">
        <f t="shared" si="104"/>
        <v>1492.0326997304799</v>
      </c>
      <c r="AO186">
        <f t="shared" si="105"/>
        <v>1477.7545376751439</v>
      </c>
      <c r="AP186">
        <f t="shared" si="106"/>
        <v>2055.3728750029586</v>
      </c>
      <c r="AQ186">
        <f t="shared" si="107"/>
        <v>2041.0947129476228</v>
      </c>
      <c r="AR186">
        <f t="shared" si="108"/>
        <v>2026.8165508922868</v>
      </c>
      <c r="AS186">
        <f t="shared" si="109"/>
        <v>2604.4348882201016</v>
      </c>
      <c r="AT186">
        <f t="shared" si="110"/>
        <v>2590.156726164766</v>
      </c>
      <c r="AU186">
        <f t="shared" si="111"/>
        <v>2575.87856410943</v>
      </c>
      <c r="BF186" t="str">
        <f t="shared" si="96"/>
        <v>Inwood 2021 8 Y 2 9 100 Y Non-Treated 0 0 0 74.2226445714286 4991.47284742857 1506.31086178582 1492.03269973048 1477.75453767514 2055.37287500296 2041.09471294762 2026.81655089229 2604.4348882201 2590.15672616477 2575.87856410943</v>
      </c>
    </row>
    <row r="187" spans="1:58" x14ac:dyDescent="0.35">
      <c r="A187" s="16" t="s">
        <v>22</v>
      </c>
      <c r="B187" s="16">
        <v>2021</v>
      </c>
      <c r="C187" s="16">
        <v>8</v>
      </c>
      <c r="D187" s="16" t="s">
        <v>17</v>
      </c>
      <c r="E187" s="16">
        <v>210</v>
      </c>
      <c r="F187" s="16">
        <v>2</v>
      </c>
      <c r="G187" s="16">
        <v>14</v>
      </c>
      <c r="H187" s="4">
        <v>160</v>
      </c>
      <c r="I187" s="16" t="s">
        <v>17</v>
      </c>
      <c r="J187" s="16" t="s">
        <v>29</v>
      </c>
      <c r="K187" s="16">
        <v>150</v>
      </c>
      <c r="L187" s="16">
        <f t="shared" si="81"/>
        <v>326.08695652173913</v>
      </c>
      <c r="M187" s="16">
        <f t="shared" si="82"/>
        <v>366.10671936758894</v>
      </c>
      <c r="N187" s="16" t="s">
        <v>14</v>
      </c>
      <c r="O187" s="16">
        <v>0</v>
      </c>
      <c r="P187" s="16">
        <v>0</v>
      </c>
      <c r="Q187" s="16">
        <v>0</v>
      </c>
      <c r="R187" s="16">
        <v>79.001980059113293</v>
      </c>
      <c r="S187" s="16">
        <v>5312.883158975369</v>
      </c>
      <c r="T187" s="16">
        <f t="shared" si="83"/>
        <v>70.86</v>
      </c>
      <c r="U187" s="16">
        <f t="shared" si="84"/>
        <v>175.02</v>
      </c>
      <c r="V187" s="16">
        <f t="shared" si="85"/>
        <v>61.956521739130437</v>
      </c>
      <c r="W187" s="16">
        <f t="shared" si="86"/>
        <v>89.673913043478265</v>
      </c>
      <c r="X187" s="16">
        <f t="shared" si="87"/>
        <v>117.39130434782608</v>
      </c>
      <c r="Y187" s="16">
        <f t="shared" si="88"/>
        <v>31.485177865612645</v>
      </c>
      <c r="Z187" s="16">
        <f t="shared" si="89"/>
        <v>45.763339920948617</v>
      </c>
      <c r="AA187" s="16">
        <f t="shared" si="90"/>
        <v>60.041501976284586</v>
      </c>
      <c r="AB187">
        <f t="shared" si="91"/>
        <v>50.845999999999997</v>
      </c>
      <c r="AC187">
        <f t="shared" si="92"/>
        <v>125.59</v>
      </c>
      <c r="AD187">
        <f t="shared" si="93"/>
        <v>332.09517786561264</v>
      </c>
      <c r="AE187">
        <f t="shared" si="94"/>
        <v>346.37333992094864</v>
      </c>
      <c r="AF187">
        <f t="shared" si="95"/>
        <v>360.65150197628464</v>
      </c>
      <c r="AG187">
        <f t="shared" si="97"/>
        <v>711.01782053201964</v>
      </c>
      <c r="AH187">
        <f t="shared" si="98"/>
        <v>948.02376070935952</v>
      </c>
      <c r="AI187">
        <f t="shared" si="99"/>
        <v>1185.0297008866994</v>
      </c>
      <c r="AJ187">
        <f t="shared" si="100"/>
        <v>1753.2514424618719</v>
      </c>
      <c r="AK187">
        <f t="shared" si="101"/>
        <v>2337.6685899491622</v>
      </c>
      <c r="AL187">
        <f t="shared" si="102"/>
        <v>2922.0857374364532</v>
      </c>
      <c r="AM187">
        <f t="shared" si="103"/>
        <v>1421.1562645962592</v>
      </c>
      <c r="AN187">
        <f t="shared" si="104"/>
        <v>1406.8781025409232</v>
      </c>
      <c r="AO187">
        <f t="shared" si="105"/>
        <v>1392.5999404855872</v>
      </c>
      <c r="AP187">
        <f t="shared" si="106"/>
        <v>2005.5734120835496</v>
      </c>
      <c r="AQ187">
        <f t="shared" si="107"/>
        <v>1991.2952500282136</v>
      </c>
      <c r="AR187">
        <f t="shared" si="108"/>
        <v>1977.0170879728776</v>
      </c>
      <c r="AS187">
        <f t="shared" si="109"/>
        <v>2589.9905595708406</v>
      </c>
      <c r="AT187">
        <f t="shared" si="110"/>
        <v>2575.7123975155046</v>
      </c>
      <c r="AU187">
        <f t="shared" si="111"/>
        <v>2561.4342354601686</v>
      </c>
      <c r="BF187" t="str">
        <f t="shared" si="96"/>
        <v>Inwood 2021 8 Y 2 14 160 Y Endura_R3 0 0 0 79.0019800591133 5312.88315897537 1421.15626459626 1406.87810254092 1392.59994048559 2005.57341208355 1991.29525002821 1977.01708797288 2589.99055957084 2575.7123975155 2561.43423546017</v>
      </c>
    </row>
    <row r="188" spans="1:58" x14ac:dyDescent="0.35">
      <c r="A188" s="16" t="s">
        <v>22</v>
      </c>
      <c r="B188" s="16">
        <v>2021</v>
      </c>
      <c r="C188" s="16">
        <v>8</v>
      </c>
      <c r="D188" s="16" t="s">
        <v>17</v>
      </c>
      <c r="E188" s="16">
        <v>211</v>
      </c>
      <c r="F188" s="16">
        <v>2</v>
      </c>
      <c r="G188" s="16">
        <v>10</v>
      </c>
      <c r="H188" s="4">
        <v>100</v>
      </c>
      <c r="I188" s="16" t="s">
        <v>17</v>
      </c>
      <c r="J188" s="16" t="s">
        <v>29</v>
      </c>
      <c r="K188" s="16">
        <v>150</v>
      </c>
      <c r="L188" s="16">
        <f t="shared" si="81"/>
        <v>326.08695652173913</v>
      </c>
      <c r="M188" s="16">
        <f t="shared" si="82"/>
        <v>366.10671936758894</v>
      </c>
      <c r="N188" s="16" t="s">
        <v>14</v>
      </c>
      <c r="O188" s="16">
        <v>0</v>
      </c>
      <c r="P188" s="16">
        <v>0</v>
      </c>
      <c r="Q188" s="16">
        <v>0</v>
      </c>
      <c r="R188" s="16">
        <v>79.123576118226595</v>
      </c>
      <c r="S188" s="16">
        <v>5321.0604939507384</v>
      </c>
      <c r="T188" s="16">
        <f t="shared" si="83"/>
        <v>44.29</v>
      </c>
      <c r="U188" s="16">
        <f t="shared" si="84"/>
        <v>109.39</v>
      </c>
      <c r="V188" s="16">
        <f t="shared" si="85"/>
        <v>61.956521739130437</v>
      </c>
      <c r="W188" s="16">
        <f t="shared" si="86"/>
        <v>89.673913043478265</v>
      </c>
      <c r="X188" s="16">
        <f t="shared" si="87"/>
        <v>117.39130434782608</v>
      </c>
      <c r="Y188" s="16">
        <f t="shared" si="88"/>
        <v>31.485177865612645</v>
      </c>
      <c r="Z188" s="16">
        <f t="shared" si="89"/>
        <v>45.763339920948617</v>
      </c>
      <c r="AA188" s="16">
        <f t="shared" si="90"/>
        <v>60.041501976284586</v>
      </c>
      <c r="AB188">
        <f t="shared" si="91"/>
        <v>50.845999999999997</v>
      </c>
      <c r="AC188">
        <f t="shared" si="92"/>
        <v>125.59</v>
      </c>
      <c r="AD188">
        <f t="shared" si="93"/>
        <v>266.46517786561265</v>
      </c>
      <c r="AE188">
        <f t="shared" si="94"/>
        <v>280.74333992094864</v>
      </c>
      <c r="AF188">
        <f t="shared" si="95"/>
        <v>295.02150197628458</v>
      </c>
      <c r="AG188">
        <f t="shared" si="97"/>
        <v>712.11218506403929</v>
      </c>
      <c r="AH188">
        <f t="shared" si="98"/>
        <v>949.48291341871914</v>
      </c>
      <c r="AI188">
        <f t="shared" si="99"/>
        <v>1186.853641773399</v>
      </c>
      <c r="AJ188">
        <f t="shared" si="100"/>
        <v>1755.9499630037437</v>
      </c>
      <c r="AK188">
        <f t="shared" si="101"/>
        <v>2341.266617338325</v>
      </c>
      <c r="AL188">
        <f t="shared" si="102"/>
        <v>2926.5832716729064</v>
      </c>
      <c r="AM188">
        <f t="shared" si="103"/>
        <v>1489.484785138131</v>
      </c>
      <c r="AN188">
        <f t="shared" si="104"/>
        <v>1475.206623082795</v>
      </c>
      <c r="AO188">
        <f t="shared" si="105"/>
        <v>1460.9284610274592</v>
      </c>
      <c r="AP188">
        <f t="shared" si="106"/>
        <v>2074.8014394727124</v>
      </c>
      <c r="AQ188">
        <f t="shared" si="107"/>
        <v>2060.5232774173764</v>
      </c>
      <c r="AR188">
        <f t="shared" si="108"/>
        <v>2046.2451153620405</v>
      </c>
      <c r="AS188">
        <f t="shared" si="109"/>
        <v>2660.1180938072939</v>
      </c>
      <c r="AT188">
        <f t="shared" si="110"/>
        <v>2645.8399317519579</v>
      </c>
      <c r="AU188">
        <f t="shared" si="111"/>
        <v>2631.5617696966219</v>
      </c>
      <c r="BF188" t="str">
        <f t="shared" si="96"/>
        <v>Inwood 2021 8 Y 2 10 100 Y Endura_R3 0 0 0 79.1235761182266 5321.06049395074 1489.48478513813 1475.20662308279 1460.92846102746 2074.80143947271 2060.52327741738 2046.24511536204 2660.11809380729 2645.83993175196 2631.56176969662</v>
      </c>
    </row>
    <row r="189" spans="1:58" x14ac:dyDescent="0.35">
      <c r="A189" s="16" t="s">
        <v>22</v>
      </c>
      <c r="B189" s="16">
        <v>2021</v>
      </c>
      <c r="C189" s="16">
        <v>8</v>
      </c>
      <c r="D189" s="16" t="s">
        <v>17</v>
      </c>
      <c r="E189" s="16">
        <v>212</v>
      </c>
      <c r="F189" s="16">
        <v>2</v>
      </c>
      <c r="G189" s="16">
        <v>11</v>
      </c>
      <c r="H189" s="4">
        <v>100</v>
      </c>
      <c r="I189" s="16" t="s">
        <v>17</v>
      </c>
      <c r="J189" s="16" t="s">
        <v>30</v>
      </c>
      <c r="K189" s="16">
        <v>150</v>
      </c>
      <c r="L189" s="16">
        <f t="shared" si="81"/>
        <v>326.08695652173913</v>
      </c>
      <c r="M189" s="16">
        <f t="shared" si="82"/>
        <v>366.10671936758894</v>
      </c>
      <c r="N189" s="16" t="s">
        <v>16</v>
      </c>
      <c r="O189" s="16">
        <v>0</v>
      </c>
      <c r="P189" s="16">
        <v>0</v>
      </c>
      <c r="Q189" s="16">
        <v>0</v>
      </c>
      <c r="R189" s="16">
        <v>77.152899783251229</v>
      </c>
      <c r="S189" s="16">
        <v>5188.5325104236454</v>
      </c>
      <c r="T189" s="16">
        <f t="shared" si="83"/>
        <v>44.29</v>
      </c>
      <c r="U189" s="16">
        <f t="shared" si="84"/>
        <v>109.39</v>
      </c>
      <c r="V189" s="16">
        <f t="shared" si="85"/>
        <v>61.956521739130437</v>
      </c>
      <c r="W189" s="16">
        <f t="shared" si="86"/>
        <v>89.673913043478265</v>
      </c>
      <c r="X189" s="16">
        <f t="shared" si="87"/>
        <v>117.39130434782608</v>
      </c>
      <c r="Y189" s="16">
        <f t="shared" si="88"/>
        <v>31.485177865612645</v>
      </c>
      <c r="Z189" s="16">
        <f t="shared" si="89"/>
        <v>45.763339920948617</v>
      </c>
      <c r="AA189" s="16">
        <f t="shared" si="90"/>
        <v>60.041501976284586</v>
      </c>
      <c r="AB189">
        <f t="shared" si="91"/>
        <v>0</v>
      </c>
      <c r="AC189">
        <f t="shared" si="92"/>
        <v>0</v>
      </c>
      <c r="AD189">
        <f t="shared" si="93"/>
        <v>140.87517786561264</v>
      </c>
      <c r="AE189">
        <f t="shared" si="94"/>
        <v>155.15333992094861</v>
      </c>
      <c r="AF189">
        <f t="shared" si="95"/>
        <v>169.43150197628458</v>
      </c>
      <c r="AG189">
        <f t="shared" si="97"/>
        <v>694.37609804926103</v>
      </c>
      <c r="AH189">
        <f t="shared" si="98"/>
        <v>925.83479739901475</v>
      </c>
      <c r="AI189">
        <f t="shared" si="99"/>
        <v>1157.2934967487683</v>
      </c>
      <c r="AJ189">
        <f t="shared" si="100"/>
        <v>1712.2157284398031</v>
      </c>
      <c r="AK189">
        <f t="shared" si="101"/>
        <v>2282.9543045864039</v>
      </c>
      <c r="AL189">
        <f t="shared" si="102"/>
        <v>2853.692880733005</v>
      </c>
      <c r="AM189">
        <f t="shared" si="103"/>
        <v>1571.3405505741905</v>
      </c>
      <c r="AN189">
        <f t="shared" si="104"/>
        <v>1557.0623885188545</v>
      </c>
      <c r="AO189">
        <f t="shared" si="105"/>
        <v>1542.7842264635185</v>
      </c>
      <c r="AP189">
        <f t="shared" si="106"/>
        <v>2142.079126720791</v>
      </c>
      <c r="AQ189">
        <f t="shared" si="107"/>
        <v>2127.8009646654555</v>
      </c>
      <c r="AR189">
        <f t="shared" si="108"/>
        <v>2113.5228026101195</v>
      </c>
      <c r="AS189">
        <f t="shared" si="109"/>
        <v>2712.8177028673922</v>
      </c>
      <c r="AT189">
        <f t="shared" si="110"/>
        <v>2698.5395408120567</v>
      </c>
      <c r="AU189">
        <f t="shared" si="111"/>
        <v>2684.2613787567207</v>
      </c>
      <c r="BF189" t="str">
        <f t="shared" si="96"/>
        <v>Inwood 2021 8 Y 2 11 100 Y Endura_Sporecaster 0 0 0 77.1528997832512 5188.53251042365 1571.34055057419 1557.06238851885 1542.78422646352 2142.07912672079 2127.80096466546 2113.52280261012 2712.81770286739 2698.53954081206 2684.26137875672</v>
      </c>
    </row>
    <row r="190" spans="1:58" x14ac:dyDescent="0.35">
      <c r="A190" s="16" t="s">
        <v>22</v>
      </c>
      <c r="B190" s="16">
        <v>2021</v>
      </c>
      <c r="C190" s="16">
        <v>8</v>
      </c>
      <c r="D190" s="16" t="s">
        <v>17</v>
      </c>
      <c r="E190" s="16">
        <v>213</v>
      </c>
      <c r="F190" s="16">
        <v>2</v>
      </c>
      <c r="G190" s="16">
        <v>15</v>
      </c>
      <c r="H190" s="4">
        <v>160</v>
      </c>
      <c r="I190" s="16" t="s">
        <v>17</v>
      </c>
      <c r="J190" s="16" t="s">
        <v>30</v>
      </c>
      <c r="K190" s="16">
        <v>150</v>
      </c>
      <c r="L190" s="16">
        <f t="shared" si="81"/>
        <v>326.08695652173913</v>
      </c>
      <c r="M190" s="16">
        <f t="shared" si="82"/>
        <v>366.10671936758894</v>
      </c>
      <c r="N190" s="16" t="s">
        <v>16</v>
      </c>
      <c r="O190" s="16">
        <v>0</v>
      </c>
      <c r="P190" s="16">
        <v>0</v>
      </c>
      <c r="Q190" s="16">
        <v>0</v>
      </c>
      <c r="R190" s="16">
        <v>87.9005036453202</v>
      </c>
      <c r="S190" s="16">
        <v>5911.3088701477836</v>
      </c>
      <c r="T190" s="16">
        <f t="shared" si="83"/>
        <v>70.86</v>
      </c>
      <c r="U190" s="16">
        <f t="shared" si="84"/>
        <v>175.02</v>
      </c>
      <c r="V190" s="16">
        <f t="shared" si="85"/>
        <v>61.956521739130437</v>
      </c>
      <c r="W190" s="16">
        <f t="shared" si="86"/>
        <v>89.673913043478265</v>
      </c>
      <c r="X190" s="16">
        <f t="shared" si="87"/>
        <v>117.39130434782608</v>
      </c>
      <c r="Y190" s="16">
        <f t="shared" si="88"/>
        <v>31.485177865612645</v>
      </c>
      <c r="Z190" s="16">
        <f t="shared" si="89"/>
        <v>45.763339920948617</v>
      </c>
      <c r="AA190" s="16">
        <f t="shared" si="90"/>
        <v>60.041501976284586</v>
      </c>
      <c r="AB190">
        <f t="shared" si="91"/>
        <v>0</v>
      </c>
      <c r="AC190">
        <f t="shared" si="92"/>
        <v>0</v>
      </c>
      <c r="AD190">
        <f t="shared" si="93"/>
        <v>206.50517786561267</v>
      </c>
      <c r="AE190">
        <f t="shared" si="94"/>
        <v>220.78333992094863</v>
      </c>
      <c r="AF190">
        <f t="shared" si="95"/>
        <v>235.0615019762846</v>
      </c>
      <c r="AG190">
        <f t="shared" si="97"/>
        <v>791.10453280788181</v>
      </c>
      <c r="AH190">
        <f t="shared" si="98"/>
        <v>1054.8060437438423</v>
      </c>
      <c r="AI190">
        <f t="shared" si="99"/>
        <v>1318.507554679803</v>
      </c>
      <c r="AJ190">
        <f t="shared" si="100"/>
        <v>1950.7319271487686</v>
      </c>
      <c r="AK190">
        <f t="shared" si="101"/>
        <v>2600.9759028650246</v>
      </c>
      <c r="AL190">
        <f t="shared" si="102"/>
        <v>3251.2198785812811</v>
      </c>
      <c r="AM190">
        <f t="shared" si="103"/>
        <v>1744.2267492831559</v>
      </c>
      <c r="AN190">
        <f t="shared" si="104"/>
        <v>1729.9485872278199</v>
      </c>
      <c r="AO190">
        <f t="shared" si="105"/>
        <v>1715.6704251724841</v>
      </c>
      <c r="AP190">
        <f t="shared" si="106"/>
        <v>2394.4707249994121</v>
      </c>
      <c r="AQ190">
        <f t="shared" si="107"/>
        <v>2380.1925629440761</v>
      </c>
      <c r="AR190">
        <f t="shared" si="108"/>
        <v>2365.9144008887401</v>
      </c>
      <c r="AS190">
        <f t="shared" si="109"/>
        <v>3044.7147007156686</v>
      </c>
      <c r="AT190">
        <f t="shared" si="110"/>
        <v>3030.4365386603326</v>
      </c>
      <c r="AU190">
        <f t="shared" si="111"/>
        <v>3016.1583766049966</v>
      </c>
      <c r="BF190" t="str">
        <f t="shared" si="96"/>
        <v>Inwood 2021 8 Y 2 15 160 Y Endura_Sporecaster 0 0 0 87.9005036453202 5911.30887014778 1744.22674928316 1729.94858722782 1715.67042517248 2394.47072499941 2380.19256294408 2365.91440088874 3044.71470071567 3030.43653866033 3016.158376605</v>
      </c>
    </row>
    <row r="191" spans="1:58" x14ac:dyDescent="0.35">
      <c r="A191" s="16" t="s">
        <v>22</v>
      </c>
      <c r="B191" s="16">
        <v>2021</v>
      </c>
      <c r="C191" s="16">
        <v>8</v>
      </c>
      <c r="D191" s="16" t="s">
        <v>17</v>
      </c>
      <c r="E191" s="16">
        <v>214</v>
      </c>
      <c r="F191" s="16">
        <v>2</v>
      </c>
      <c r="G191" s="16">
        <v>13</v>
      </c>
      <c r="H191" s="4">
        <v>160</v>
      </c>
      <c r="I191" s="16" t="s">
        <v>17</v>
      </c>
      <c r="J191" s="16" t="s">
        <v>27</v>
      </c>
      <c r="K191" s="16">
        <v>150</v>
      </c>
      <c r="L191" s="16">
        <f t="shared" si="81"/>
        <v>326.08695652173913</v>
      </c>
      <c r="M191" s="16">
        <f t="shared" si="82"/>
        <v>366.10671936758894</v>
      </c>
      <c r="N191" s="16" t="s">
        <v>14</v>
      </c>
      <c r="O191" s="16">
        <v>0</v>
      </c>
      <c r="P191" s="16">
        <v>0</v>
      </c>
      <c r="Q191" s="16">
        <v>0</v>
      </c>
      <c r="R191" s="16">
        <v>91.215927487684738</v>
      </c>
      <c r="S191" s="16">
        <v>6134.2711235467987</v>
      </c>
      <c r="T191" s="16">
        <f t="shared" si="83"/>
        <v>70.86</v>
      </c>
      <c r="U191" s="16">
        <f t="shared" si="84"/>
        <v>175.02</v>
      </c>
      <c r="V191" s="16">
        <f t="shared" si="85"/>
        <v>61.956521739130437</v>
      </c>
      <c r="W191" s="16">
        <f t="shared" si="86"/>
        <v>89.673913043478265</v>
      </c>
      <c r="X191" s="16">
        <f t="shared" si="87"/>
        <v>117.39130434782608</v>
      </c>
      <c r="Y191" s="16">
        <f t="shared" si="88"/>
        <v>31.485177865612645</v>
      </c>
      <c r="Z191" s="16">
        <f t="shared" si="89"/>
        <v>45.763339920948617</v>
      </c>
      <c r="AA191" s="16">
        <f t="shared" si="90"/>
        <v>60.041501976284586</v>
      </c>
      <c r="AB191">
        <f t="shared" si="91"/>
        <v>0</v>
      </c>
      <c r="AC191">
        <f t="shared" si="92"/>
        <v>0</v>
      </c>
      <c r="AD191">
        <f t="shared" si="93"/>
        <v>206.50517786561267</v>
      </c>
      <c r="AE191">
        <f t="shared" si="94"/>
        <v>220.78333992094863</v>
      </c>
      <c r="AF191">
        <f t="shared" si="95"/>
        <v>235.0615019762846</v>
      </c>
      <c r="AG191">
        <f t="shared" si="97"/>
        <v>820.94334738916268</v>
      </c>
      <c r="AH191">
        <f t="shared" si="98"/>
        <v>1094.5911298522169</v>
      </c>
      <c r="AI191">
        <f t="shared" si="99"/>
        <v>1368.2389123152711</v>
      </c>
      <c r="AJ191">
        <f t="shared" si="100"/>
        <v>2024.3094707704436</v>
      </c>
      <c r="AK191">
        <f t="shared" si="101"/>
        <v>2699.0792943605916</v>
      </c>
      <c r="AL191">
        <f t="shared" si="102"/>
        <v>3373.8491179507396</v>
      </c>
      <c r="AM191">
        <f t="shared" si="103"/>
        <v>1817.8042929048308</v>
      </c>
      <c r="AN191">
        <f t="shared" si="104"/>
        <v>1803.5261308494948</v>
      </c>
      <c r="AO191">
        <f t="shared" si="105"/>
        <v>1789.2479687941591</v>
      </c>
      <c r="AP191">
        <f t="shared" si="106"/>
        <v>2492.5741164949791</v>
      </c>
      <c r="AQ191">
        <f t="shared" si="107"/>
        <v>2478.2959544396431</v>
      </c>
      <c r="AR191">
        <f t="shared" si="108"/>
        <v>2464.0177923843071</v>
      </c>
      <c r="AS191">
        <f t="shared" si="109"/>
        <v>3167.3439400851271</v>
      </c>
      <c r="AT191">
        <f t="shared" si="110"/>
        <v>3153.0657780297911</v>
      </c>
      <c r="AU191">
        <f t="shared" si="111"/>
        <v>3138.7876159744551</v>
      </c>
      <c r="BF191" t="str">
        <f t="shared" si="96"/>
        <v>Inwood 2021 8 Y 2 13 160 Y Non-Treated 0 0 0 91.2159274876847 6134.2711235468 1817.80429290483 1803.52613084949 1789.24796879416 2492.57411649498 2478.29595443964 2464.01779238431 3167.34394008513 3153.06577802979 3138.78761597446</v>
      </c>
    </row>
    <row r="192" spans="1:58" x14ac:dyDescent="0.35">
      <c r="A192" s="16" t="s">
        <v>22</v>
      </c>
      <c r="B192" s="16">
        <v>2021</v>
      </c>
      <c r="C192" s="16">
        <v>8</v>
      </c>
      <c r="D192" s="16" t="s">
        <v>17</v>
      </c>
      <c r="E192" s="16">
        <v>215</v>
      </c>
      <c r="F192" s="16">
        <v>2</v>
      </c>
      <c r="G192" s="16">
        <v>12</v>
      </c>
      <c r="H192" s="4">
        <v>100</v>
      </c>
      <c r="I192" s="16" t="s">
        <v>17</v>
      </c>
      <c r="J192" s="16" t="s">
        <v>28</v>
      </c>
      <c r="K192" s="16">
        <v>150</v>
      </c>
      <c r="L192" s="16">
        <f t="shared" si="81"/>
        <v>326.08695652173913</v>
      </c>
      <c r="M192" s="16">
        <f t="shared" si="82"/>
        <v>366.10671936758894</v>
      </c>
      <c r="N192" s="16" t="s">
        <v>14</v>
      </c>
      <c r="O192" s="16">
        <v>0</v>
      </c>
      <c r="P192" s="16">
        <v>0</v>
      </c>
      <c r="Q192" s="16">
        <v>0</v>
      </c>
      <c r="R192" s="16">
        <v>83.454379507389163</v>
      </c>
      <c r="S192" s="16">
        <v>5612.3070218719213</v>
      </c>
      <c r="T192" s="16">
        <f t="shared" si="83"/>
        <v>44.29</v>
      </c>
      <c r="U192" s="16">
        <f t="shared" si="84"/>
        <v>109.39</v>
      </c>
      <c r="V192" s="16">
        <f t="shared" si="85"/>
        <v>61.956521739130437</v>
      </c>
      <c r="W192" s="16">
        <f t="shared" si="86"/>
        <v>89.673913043478265</v>
      </c>
      <c r="X192" s="16">
        <f t="shared" si="87"/>
        <v>117.39130434782608</v>
      </c>
      <c r="Y192" s="16">
        <f t="shared" si="88"/>
        <v>31.485177865612645</v>
      </c>
      <c r="Z192" s="16">
        <f t="shared" si="89"/>
        <v>45.763339920948617</v>
      </c>
      <c r="AA192" s="16">
        <f t="shared" si="90"/>
        <v>60.041501976284586</v>
      </c>
      <c r="AB192">
        <f t="shared" si="91"/>
        <v>17.875</v>
      </c>
      <c r="AC192">
        <f t="shared" si="92"/>
        <v>44.15</v>
      </c>
      <c r="AD192">
        <f t="shared" si="93"/>
        <v>185.02517786561265</v>
      </c>
      <c r="AE192">
        <f t="shared" si="94"/>
        <v>199.30333992094862</v>
      </c>
      <c r="AF192">
        <f t="shared" si="95"/>
        <v>213.58150197628458</v>
      </c>
      <c r="AG192">
        <f t="shared" si="97"/>
        <v>751.08941556650245</v>
      </c>
      <c r="AH192">
        <f t="shared" si="98"/>
        <v>1001.45255408867</v>
      </c>
      <c r="AI192">
        <f t="shared" si="99"/>
        <v>1251.8156926108375</v>
      </c>
      <c r="AJ192">
        <f t="shared" si="100"/>
        <v>1852.0613172177341</v>
      </c>
      <c r="AK192">
        <f t="shared" si="101"/>
        <v>2469.4150896236456</v>
      </c>
      <c r="AL192">
        <f t="shared" si="102"/>
        <v>3086.7688620295571</v>
      </c>
      <c r="AM192">
        <f t="shared" si="103"/>
        <v>1667.0361393521214</v>
      </c>
      <c r="AN192">
        <f t="shared" si="104"/>
        <v>1652.7579772967854</v>
      </c>
      <c r="AO192">
        <f t="shared" si="105"/>
        <v>1638.4798152414496</v>
      </c>
      <c r="AP192">
        <f t="shared" si="106"/>
        <v>2284.3899117580331</v>
      </c>
      <c r="AQ192">
        <f t="shared" si="107"/>
        <v>2270.1117497026971</v>
      </c>
      <c r="AR192">
        <f t="shared" si="108"/>
        <v>2255.8335876473611</v>
      </c>
      <c r="AS192">
        <f t="shared" si="109"/>
        <v>2901.7436841639446</v>
      </c>
      <c r="AT192">
        <f t="shared" si="110"/>
        <v>2887.4655221086086</v>
      </c>
      <c r="AU192">
        <f t="shared" si="111"/>
        <v>2873.1873600532726</v>
      </c>
      <c r="BF192" t="str">
        <f t="shared" si="96"/>
        <v>Inwood 2021 8 Y 2 12 100 Y Cobra_V5 0 0 0 83.4543795073892 5612.30702187192 1667.03613935212 1652.75797729679 1638.47981524145 2284.38991175803 2270.1117497027 2255.83358764736 2901.74368416394 2887.46552210861 2873.18736005327</v>
      </c>
    </row>
    <row r="193" spans="1:58" x14ac:dyDescent="0.35">
      <c r="A193" s="16" t="s">
        <v>22</v>
      </c>
      <c r="B193" s="16">
        <v>2021</v>
      </c>
      <c r="C193" s="16">
        <v>8</v>
      </c>
      <c r="D193" s="16" t="s">
        <v>17</v>
      </c>
      <c r="E193" s="16">
        <v>216</v>
      </c>
      <c r="F193" s="16">
        <v>2</v>
      </c>
      <c r="G193" s="16">
        <v>16</v>
      </c>
      <c r="H193" s="4">
        <v>160</v>
      </c>
      <c r="I193" s="16" t="s">
        <v>17</v>
      </c>
      <c r="J193" s="16" t="s">
        <v>28</v>
      </c>
      <c r="K193" s="16">
        <v>150</v>
      </c>
      <c r="L193" s="16">
        <f t="shared" si="81"/>
        <v>326.08695652173913</v>
      </c>
      <c r="M193" s="16">
        <f t="shared" si="82"/>
        <v>366.10671936758894</v>
      </c>
      <c r="N193" s="16" t="s">
        <v>14</v>
      </c>
      <c r="O193" s="16">
        <v>0</v>
      </c>
      <c r="P193" s="16">
        <v>0</v>
      </c>
      <c r="Q193" s="16">
        <v>0</v>
      </c>
      <c r="R193" s="16">
        <v>90.10182147783253</v>
      </c>
      <c r="S193" s="16">
        <v>6059.3474943842375</v>
      </c>
      <c r="T193" s="16">
        <f t="shared" si="83"/>
        <v>70.86</v>
      </c>
      <c r="U193" s="16">
        <f t="shared" si="84"/>
        <v>175.02</v>
      </c>
      <c r="V193" s="16">
        <f t="shared" si="85"/>
        <v>61.956521739130437</v>
      </c>
      <c r="W193" s="16">
        <f t="shared" si="86"/>
        <v>89.673913043478265</v>
      </c>
      <c r="X193" s="16">
        <f t="shared" si="87"/>
        <v>117.39130434782608</v>
      </c>
      <c r="Y193" s="16">
        <f t="shared" si="88"/>
        <v>31.485177865612645</v>
      </c>
      <c r="Z193" s="16">
        <f t="shared" si="89"/>
        <v>45.763339920948617</v>
      </c>
      <c r="AA193" s="16">
        <f t="shared" si="90"/>
        <v>60.041501976284586</v>
      </c>
      <c r="AB193">
        <f t="shared" si="91"/>
        <v>17.875</v>
      </c>
      <c r="AC193">
        <f t="shared" si="92"/>
        <v>44.15</v>
      </c>
      <c r="AD193">
        <f t="shared" si="93"/>
        <v>250.65517786561267</v>
      </c>
      <c r="AE193">
        <f t="shared" si="94"/>
        <v>264.93333992094864</v>
      </c>
      <c r="AF193">
        <f t="shared" si="95"/>
        <v>279.21150197628458</v>
      </c>
      <c r="AG193">
        <f t="shared" si="97"/>
        <v>810.91639330049281</v>
      </c>
      <c r="AH193">
        <f t="shared" si="98"/>
        <v>1081.2218577339904</v>
      </c>
      <c r="AI193">
        <f t="shared" si="99"/>
        <v>1351.5273221674879</v>
      </c>
      <c r="AJ193">
        <f t="shared" si="100"/>
        <v>1999.5846731467984</v>
      </c>
      <c r="AK193">
        <f t="shared" si="101"/>
        <v>2666.1128975290644</v>
      </c>
      <c r="AL193">
        <f t="shared" si="102"/>
        <v>3332.6411219113311</v>
      </c>
      <c r="AM193">
        <f t="shared" si="103"/>
        <v>1748.9294952811858</v>
      </c>
      <c r="AN193">
        <f t="shared" si="104"/>
        <v>1734.6513332258498</v>
      </c>
      <c r="AO193">
        <f t="shared" si="105"/>
        <v>1720.3731711705138</v>
      </c>
      <c r="AP193">
        <f t="shared" si="106"/>
        <v>2415.4577196634518</v>
      </c>
      <c r="AQ193">
        <f t="shared" si="107"/>
        <v>2401.1795576081158</v>
      </c>
      <c r="AR193">
        <f t="shared" si="108"/>
        <v>2386.9013955527798</v>
      </c>
      <c r="AS193">
        <f t="shared" si="109"/>
        <v>3081.9859440457185</v>
      </c>
      <c r="AT193">
        <f t="shared" si="110"/>
        <v>3067.7077819903825</v>
      </c>
      <c r="AU193">
        <f t="shared" si="111"/>
        <v>3053.4296199350465</v>
      </c>
      <c r="BF193" t="str">
        <f t="shared" si="96"/>
        <v>Inwood 2021 8 Y 2 16 160 Y Cobra_V5 0 0 0 90.1018214778325 6059.34749438424 1748.92949528119 1734.65133322585 1720.37317117051 2415.45771966345 2401.17955760812 2386.90139555278 3081.98594404572 3067.70778199038 3053.42961993505</v>
      </c>
    </row>
    <row r="194" spans="1:58" x14ac:dyDescent="0.35">
      <c r="A194" s="16" t="s">
        <v>22</v>
      </c>
      <c r="B194" s="16">
        <v>2021</v>
      </c>
      <c r="C194" s="16">
        <v>8</v>
      </c>
      <c r="D194" s="16" t="s">
        <v>17</v>
      </c>
      <c r="E194" s="16">
        <v>301</v>
      </c>
      <c r="F194" s="16">
        <v>3</v>
      </c>
      <c r="G194" s="16">
        <v>3</v>
      </c>
      <c r="H194" s="4">
        <v>100</v>
      </c>
      <c r="I194" s="16" t="s">
        <v>16</v>
      </c>
      <c r="J194" s="16" t="s">
        <v>30</v>
      </c>
      <c r="K194" s="16" t="s">
        <v>14</v>
      </c>
      <c r="L194" s="16" t="str">
        <f t="shared" ref="L194:L257" si="112">IF(I194="Y",(K194*100)/46,".")</f>
        <v>.</v>
      </c>
      <c r="M194" s="16" t="str">
        <f t="shared" ref="M194:M257" si="113">IF(I194="Y",(L194/2.2)*2.47,".")</f>
        <v>.</v>
      </c>
      <c r="N194" s="16" t="s">
        <v>16</v>
      </c>
      <c r="O194" s="16">
        <v>0</v>
      </c>
      <c r="P194" s="16">
        <v>0</v>
      </c>
      <c r="Q194" s="16">
        <v>0</v>
      </c>
      <c r="R194" s="16">
        <v>74.965696630541871</v>
      </c>
      <c r="S194" s="16">
        <v>5041.4430984039409</v>
      </c>
      <c r="T194" s="16">
        <f t="shared" ref="T194:T257" si="114">IF(H194=100,44.29,70.86)</f>
        <v>44.29</v>
      </c>
      <c r="U194" s="16">
        <f t="shared" ref="U194:U257" si="115">IF(H194=100,109.39,175.02)</f>
        <v>109.39</v>
      </c>
      <c r="V194" s="16">
        <f t="shared" ref="V194:V257" si="116">IF($I194="Y",$L194*0.19,0)</f>
        <v>0</v>
      </c>
      <c r="W194" s="16">
        <f t="shared" ref="W194:W257" si="117">IF($I194="Y",$L194*0.275,0)</f>
        <v>0</v>
      </c>
      <c r="X194" s="16">
        <f t="shared" ref="X194:X257" si="118">IF($I194="Y",$L194*0.36,0)</f>
        <v>0</v>
      </c>
      <c r="Y194" s="16">
        <f t="shared" ref="Y194:Y257" si="119">IF(I194="Y",M194*0.086,0)</f>
        <v>0</v>
      </c>
      <c r="Z194" s="16">
        <f t="shared" ref="Z194:Z257" si="120">IF(I194="Y",M194*0.125,0)</f>
        <v>0</v>
      </c>
      <c r="AA194" s="16">
        <f t="shared" ref="AA194:AA257" si="121">IF(I194="Y",M194*0.164,0)</f>
        <v>0</v>
      </c>
      <c r="AB194">
        <f t="shared" ref="AB194:AB257" si="122">IF(J194="Endura_R3",50.846,IF(J194="Cobra_V5",17.875,IF((AND(J194="Endura_Sporecaster",N194="Y")),50.846,0)))</f>
        <v>0</v>
      </c>
      <c r="AC194">
        <f t="shared" ref="AC194:AC257" si="123">IF(J194="Endura_R3",125.59,IF(J194="Cobra_V5",44.15,IF((AND(J194="Endura_Sporecaster",N194="Y")),125.59,0)))</f>
        <v>0</v>
      </c>
      <c r="AD194">
        <f t="shared" ref="AD194:AD257" si="124">SUM(U194,Y194,AC194)</f>
        <v>109.39</v>
      </c>
      <c r="AE194">
        <f t="shared" ref="AE194:AE257" si="125">SUM(U194,Z194,AC194)</f>
        <v>109.39</v>
      </c>
      <c r="AF194">
        <f t="shared" ref="AF194:AF257" si="126">SUM(U194,AA194,AC194)</f>
        <v>109.39</v>
      </c>
      <c r="AG194">
        <f t="shared" si="97"/>
        <v>674.69126967487682</v>
      </c>
      <c r="AH194">
        <f t="shared" si="98"/>
        <v>899.5883595665025</v>
      </c>
      <c r="AI194">
        <f t="shared" si="99"/>
        <v>1124.485449458128</v>
      </c>
      <c r="AJ194">
        <f t="shared" si="100"/>
        <v>1663.6762224733006</v>
      </c>
      <c r="AK194">
        <f t="shared" si="101"/>
        <v>2218.2349632977339</v>
      </c>
      <c r="AL194">
        <f t="shared" si="102"/>
        <v>2772.7937041221676</v>
      </c>
      <c r="AM194">
        <f t="shared" si="103"/>
        <v>1554.2862224733005</v>
      </c>
      <c r="AN194">
        <f t="shared" si="104"/>
        <v>1554.2862224733005</v>
      </c>
      <c r="AO194">
        <f t="shared" si="105"/>
        <v>1554.2862224733005</v>
      </c>
      <c r="AP194">
        <f t="shared" si="106"/>
        <v>2108.844963297734</v>
      </c>
      <c r="AQ194">
        <f t="shared" si="107"/>
        <v>2108.844963297734</v>
      </c>
      <c r="AR194">
        <f t="shared" si="108"/>
        <v>2108.844963297734</v>
      </c>
      <c r="AS194">
        <f t="shared" si="109"/>
        <v>2663.4037041221677</v>
      </c>
      <c r="AT194">
        <f t="shared" si="110"/>
        <v>2663.4037041221677</v>
      </c>
      <c r="AU194">
        <f t="shared" si="111"/>
        <v>2663.4037041221677</v>
      </c>
      <c r="BF194" t="str">
        <f t="shared" si="96"/>
        <v>Inwood 2021 8 Y 3 3 100 N Endura_Sporecaster 0 0 0 74.9656966305419 5041.44309840394 1554.2862224733 1554.2862224733 1554.2862224733 2108.84496329773 2108.84496329773 2108.84496329773 2663.40370412217 2663.40370412217 2663.40370412217</v>
      </c>
    </row>
    <row r="195" spans="1:58" x14ac:dyDescent="0.35">
      <c r="A195" s="16" t="s">
        <v>22</v>
      </c>
      <c r="B195" s="16">
        <v>2021</v>
      </c>
      <c r="C195" s="16">
        <v>8</v>
      </c>
      <c r="D195" s="16" t="s">
        <v>17</v>
      </c>
      <c r="E195" s="16">
        <v>302</v>
      </c>
      <c r="F195" s="16">
        <v>3</v>
      </c>
      <c r="G195" s="16">
        <v>6</v>
      </c>
      <c r="H195" s="4">
        <v>160</v>
      </c>
      <c r="I195" s="16" t="s">
        <v>16</v>
      </c>
      <c r="J195" s="16" t="s">
        <v>29</v>
      </c>
      <c r="K195" s="16" t="s">
        <v>14</v>
      </c>
      <c r="L195" s="16" t="str">
        <f t="shared" si="112"/>
        <v>.</v>
      </c>
      <c r="M195" s="16" t="str">
        <f t="shared" si="113"/>
        <v>.</v>
      </c>
      <c r="N195" s="16" t="s">
        <v>14</v>
      </c>
      <c r="O195" s="16">
        <v>0</v>
      </c>
      <c r="P195" s="16">
        <v>0</v>
      </c>
      <c r="Q195" s="16">
        <v>0</v>
      </c>
      <c r="R195" s="16">
        <v>71.604915073891618</v>
      </c>
      <c r="S195" s="16">
        <v>4815.4305387192117</v>
      </c>
      <c r="T195" s="16">
        <f t="shared" si="114"/>
        <v>70.86</v>
      </c>
      <c r="U195" s="16">
        <f t="shared" si="115"/>
        <v>175.02</v>
      </c>
      <c r="V195" s="16">
        <f t="shared" si="116"/>
        <v>0</v>
      </c>
      <c r="W195" s="16">
        <f t="shared" si="117"/>
        <v>0</v>
      </c>
      <c r="X195" s="16">
        <f t="shared" si="118"/>
        <v>0</v>
      </c>
      <c r="Y195" s="16">
        <f t="shared" si="119"/>
        <v>0</v>
      </c>
      <c r="Z195" s="16">
        <f t="shared" si="120"/>
        <v>0</v>
      </c>
      <c r="AA195" s="16">
        <f t="shared" si="121"/>
        <v>0</v>
      </c>
      <c r="AB195">
        <f t="shared" si="122"/>
        <v>50.845999999999997</v>
      </c>
      <c r="AC195">
        <f t="shared" si="123"/>
        <v>125.59</v>
      </c>
      <c r="AD195">
        <f t="shared" si="124"/>
        <v>300.61</v>
      </c>
      <c r="AE195">
        <f t="shared" si="125"/>
        <v>300.61</v>
      </c>
      <c r="AF195">
        <f t="shared" si="126"/>
        <v>300.61</v>
      </c>
      <c r="AG195">
        <f t="shared" si="97"/>
        <v>644.44423566502451</v>
      </c>
      <c r="AH195">
        <f t="shared" si="98"/>
        <v>859.25898088669942</v>
      </c>
      <c r="AI195">
        <f t="shared" si="99"/>
        <v>1074.0737261083743</v>
      </c>
      <c r="AJ195">
        <f t="shared" si="100"/>
        <v>1589.0920777773399</v>
      </c>
      <c r="AK195">
        <f t="shared" si="101"/>
        <v>2118.7894370364534</v>
      </c>
      <c r="AL195">
        <f t="shared" si="102"/>
        <v>2648.4867962955668</v>
      </c>
      <c r="AM195">
        <f t="shared" si="103"/>
        <v>1288.4820777773398</v>
      </c>
      <c r="AN195">
        <f t="shared" si="104"/>
        <v>1288.4820777773398</v>
      </c>
      <c r="AO195">
        <f t="shared" si="105"/>
        <v>1288.4820777773398</v>
      </c>
      <c r="AP195">
        <f t="shared" si="106"/>
        <v>1818.1794370364532</v>
      </c>
      <c r="AQ195">
        <f t="shared" si="107"/>
        <v>1818.1794370364532</v>
      </c>
      <c r="AR195">
        <f t="shared" si="108"/>
        <v>1818.1794370364532</v>
      </c>
      <c r="AS195">
        <f t="shared" si="109"/>
        <v>2347.8767962955667</v>
      </c>
      <c r="AT195">
        <f t="shared" si="110"/>
        <v>2347.8767962955667</v>
      </c>
      <c r="AU195">
        <f t="shared" si="111"/>
        <v>2347.8767962955667</v>
      </c>
      <c r="BF195" t="str">
        <f t="shared" ref="BF195:BF258" si="127">_xlfn.CONCAT(A195," ",B195," ",C195," ",D195," ",F195," ",G195," ",H195," ",I195," ",J195," ",O195," ",P195," ",Q195," ",R195," ",S195," ",AM195," ",AN195," ",AO195," ",AP195," ",AQ195," ",AR195," ",AS195," ",AT195," ",AU195)</f>
        <v>Inwood 2021 8 Y 3 6 160 N Endura_R3 0 0 0 71.6049150738916 4815.43053871921 1288.48207777734 1288.48207777734 1288.48207777734 1818.17943703645 1818.17943703645 1818.17943703645 2347.87679629557 2347.87679629557 2347.87679629557</v>
      </c>
    </row>
    <row r="196" spans="1:58" x14ac:dyDescent="0.35">
      <c r="A196" s="16" t="s">
        <v>22</v>
      </c>
      <c r="B196" s="16">
        <v>2021</v>
      </c>
      <c r="C196" s="16">
        <v>8</v>
      </c>
      <c r="D196" s="16" t="s">
        <v>17</v>
      </c>
      <c r="E196" s="16">
        <v>303</v>
      </c>
      <c r="F196" s="16">
        <v>3</v>
      </c>
      <c r="G196" s="16">
        <v>1</v>
      </c>
      <c r="H196" s="4">
        <v>100</v>
      </c>
      <c r="I196" s="16" t="s">
        <v>16</v>
      </c>
      <c r="J196" s="16" t="s">
        <v>27</v>
      </c>
      <c r="K196" s="16" t="s">
        <v>14</v>
      </c>
      <c r="L196" s="16" t="str">
        <f t="shared" si="112"/>
        <v>.</v>
      </c>
      <c r="M196" s="16" t="str">
        <f t="shared" si="113"/>
        <v>.</v>
      </c>
      <c r="N196" s="16" t="s">
        <v>14</v>
      </c>
      <c r="O196" s="16">
        <v>0</v>
      </c>
      <c r="P196" s="16">
        <v>0</v>
      </c>
      <c r="Q196" s="16">
        <v>0</v>
      </c>
      <c r="R196" s="16">
        <v>67.582994285714292</v>
      </c>
      <c r="S196" s="16">
        <v>4544.9563657142862</v>
      </c>
      <c r="T196" s="16">
        <f t="shared" si="114"/>
        <v>44.29</v>
      </c>
      <c r="U196" s="16">
        <f t="shared" si="115"/>
        <v>109.39</v>
      </c>
      <c r="V196" s="16">
        <f t="shared" si="116"/>
        <v>0</v>
      </c>
      <c r="W196" s="16">
        <f t="shared" si="117"/>
        <v>0</v>
      </c>
      <c r="X196" s="16">
        <f t="shared" si="118"/>
        <v>0</v>
      </c>
      <c r="Y196" s="16">
        <f t="shared" si="119"/>
        <v>0</v>
      </c>
      <c r="Z196" s="16">
        <f t="shared" si="120"/>
        <v>0</v>
      </c>
      <c r="AA196" s="16">
        <f t="shared" si="121"/>
        <v>0</v>
      </c>
      <c r="AB196">
        <f t="shared" si="122"/>
        <v>0</v>
      </c>
      <c r="AC196">
        <f t="shared" si="123"/>
        <v>0</v>
      </c>
      <c r="AD196">
        <f t="shared" si="124"/>
        <v>109.39</v>
      </c>
      <c r="AE196">
        <f t="shared" si="125"/>
        <v>109.39</v>
      </c>
      <c r="AF196">
        <f t="shared" si="126"/>
        <v>109.39</v>
      </c>
      <c r="AG196">
        <f t="shared" si="97"/>
        <v>608.24694857142867</v>
      </c>
      <c r="AH196">
        <f t="shared" si="98"/>
        <v>810.99593142857157</v>
      </c>
      <c r="AI196">
        <f t="shared" si="99"/>
        <v>1013.7449142857143</v>
      </c>
      <c r="AJ196">
        <f t="shared" si="100"/>
        <v>1499.8356006857146</v>
      </c>
      <c r="AK196">
        <f t="shared" si="101"/>
        <v>1999.7808009142859</v>
      </c>
      <c r="AL196">
        <f t="shared" si="102"/>
        <v>2499.7260011428575</v>
      </c>
      <c r="AM196">
        <f t="shared" si="103"/>
        <v>1390.4456006857145</v>
      </c>
      <c r="AN196">
        <f t="shared" si="104"/>
        <v>1390.4456006857145</v>
      </c>
      <c r="AO196">
        <f t="shared" si="105"/>
        <v>1390.4456006857145</v>
      </c>
      <c r="AP196">
        <f t="shared" si="106"/>
        <v>1890.3908009142858</v>
      </c>
      <c r="AQ196">
        <f t="shared" si="107"/>
        <v>1890.3908009142858</v>
      </c>
      <c r="AR196">
        <f t="shared" si="108"/>
        <v>1890.3908009142858</v>
      </c>
      <c r="AS196">
        <f t="shared" si="109"/>
        <v>2390.3360011428576</v>
      </c>
      <c r="AT196">
        <f t="shared" si="110"/>
        <v>2390.3360011428576</v>
      </c>
      <c r="AU196">
        <f t="shared" si="111"/>
        <v>2390.3360011428576</v>
      </c>
      <c r="BF196" t="str">
        <f t="shared" si="127"/>
        <v>Inwood 2021 8 Y 3 1 100 N Non-Treated 0 0 0 67.5829942857143 4544.95636571429 1390.44560068571 1390.44560068571 1390.44560068571 1890.39080091429 1890.39080091429 1890.39080091429 2390.33600114286 2390.33600114286 2390.33600114286</v>
      </c>
    </row>
    <row r="197" spans="1:58" x14ac:dyDescent="0.35">
      <c r="A197" s="16" t="s">
        <v>22</v>
      </c>
      <c r="B197" s="16">
        <v>2021</v>
      </c>
      <c r="C197" s="16">
        <v>8</v>
      </c>
      <c r="D197" s="16" t="s">
        <v>17</v>
      </c>
      <c r="E197" s="16">
        <v>304</v>
      </c>
      <c r="F197" s="16">
        <v>3</v>
      </c>
      <c r="G197" s="16">
        <v>4</v>
      </c>
      <c r="H197" s="4">
        <v>100</v>
      </c>
      <c r="I197" s="16" t="s">
        <v>16</v>
      </c>
      <c r="J197" s="16" t="s">
        <v>28</v>
      </c>
      <c r="K197" s="16" t="s">
        <v>14</v>
      </c>
      <c r="L197" s="16" t="str">
        <f t="shared" si="112"/>
        <v>.</v>
      </c>
      <c r="M197" s="16" t="str">
        <f t="shared" si="113"/>
        <v>.</v>
      </c>
      <c r="N197" s="16" t="s">
        <v>14</v>
      </c>
      <c r="O197" s="16">
        <v>0</v>
      </c>
      <c r="P197" s="16">
        <v>0</v>
      </c>
      <c r="Q197" s="16">
        <v>0</v>
      </c>
      <c r="R197" s="16">
        <v>71.528819783251237</v>
      </c>
      <c r="S197" s="16">
        <v>4810.3131304236458</v>
      </c>
      <c r="T197" s="16">
        <f t="shared" si="114"/>
        <v>44.29</v>
      </c>
      <c r="U197" s="16">
        <f t="shared" si="115"/>
        <v>109.39</v>
      </c>
      <c r="V197" s="16">
        <f t="shared" si="116"/>
        <v>0</v>
      </c>
      <c r="W197" s="16">
        <f t="shared" si="117"/>
        <v>0</v>
      </c>
      <c r="X197" s="16">
        <f t="shared" si="118"/>
        <v>0</v>
      </c>
      <c r="Y197" s="16">
        <f t="shared" si="119"/>
        <v>0</v>
      </c>
      <c r="Z197" s="16">
        <f t="shared" si="120"/>
        <v>0</v>
      </c>
      <c r="AA197" s="16">
        <f t="shared" si="121"/>
        <v>0</v>
      </c>
      <c r="AB197">
        <f t="shared" si="122"/>
        <v>17.875</v>
      </c>
      <c r="AC197">
        <f t="shared" si="123"/>
        <v>44.15</v>
      </c>
      <c r="AD197">
        <f t="shared" si="124"/>
        <v>153.54</v>
      </c>
      <c r="AE197">
        <f t="shared" si="125"/>
        <v>153.54</v>
      </c>
      <c r="AF197">
        <f t="shared" si="126"/>
        <v>153.54</v>
      </c>
      <c r="AG197">
        <f t="shared" si="97"/>
        <v>643.75937804926116</v>
      </c>
      <c r="AH197">
        <f t="shared" si="98"/>
        <v>858.34583739901484</v>
      </c>
      <c r="AI197">
        <f t="shared" si="99"/>
        <v>1072.9322967487685</v>
      </c>
      <c r="AJ197">
        <f t="shared" si="100"/>
        <v>1587.4033330398031</v>
      </c>
      <c r="AK197">
        <f t="shared" si="101"/>
        <v>2116.5377773864043</v>
      </c>
      <c r="AL197">
        <f t="shared" si="102"/>
        <v>2645.6722217330052</v>
      </c>
      <c r="AM197">
        <f t="shared" si="103"/>
        <v>1433.8633330398031</v>
      </c>
      <c r="AN197">
        <f t="shared" si="104"/>
        <v>1433.8633330398031</v>
      </c>
      <c r="AO197">
        <f t="shared" si="105"/>
        <v>1433.8633330398031</v>
      </c>
      <c r="AP197">
        <f t="shared" si="106"/>
        <v>1962.9977773864043</v>
      </c>
      <c r="AQ197">
        <f t="shared" si="107"/>
        <v>1962.9977773864043</v>
      </c>
      <c r="AR197">
        <f t="shared" si="108"/>
        <v>1962.9977773864043</v>
      </c>
      <c r="AS197">
        <f t="shared" si="109"/>
        <v>2492.1322217330053</v>
      </c>
      <c r="AT197">
        <f t="shared" si="110"/>
        <v>2492.1322217330053</v>
      </c>
      <c r="AU197">
        <f t="shared" si="111"/>
        <v>2492.1322217330053</v>
      </c>
      <c r="BF197" t="str">
        <f t="shared" si="127"/>
        <v>Inwood 2021 8 Y 3 4 100 N Cobra_V5 0 0 0 71.5288197832512 4810.31313042365 1433.8633330398 1433.8633330398 1433.8633330398 1962.9977773864 1962.9977773864 1962.9977773864 2492.13222173301 2492.13222173301 2492.13222173301</v>
      </c>
    </row>
    <row r="198" spans="1:58" x14ac:dyDescent="0.35">
      <c r="A198" s="16" t="s">
        <v>22</v>
      </c>
      <c r="B198" s="16">
        <v>2021</v>
      </c>
      <c r="C198" s="16">
        <v>8</v>
      </c>
      <c r="D198" s="16" t="s">
        <v>17</v>
      </c>
      <c r="E198" s="16">
        <v>305</v>
      </c>
      <c r="F198" s="16">
        <v>3</v>
      </c>
      <c r="G198" s="16">
        <v>2</v>
      </c>
      <c r="H198" s="4">
        <v>100</v>
      </c>
      <c r="I198" s="16" t="s">
        <v>16</v>
      </c>
      <c r="J198" s="16" t="s">
        <v>29</v>
      </c>
      <c r="K198" s="16" t="s">
        <v>14</v>
      </c>
      <c r="L198" s="16" t="str">
        <f t="shared" si="112"/>
        <v>.</v>
      </c>
      <c r="M198" s="16" t="str">
        <f t="shared" si="113"/>
        <v>.</v>
      </c>
      <c r="N198" s="16" t="s">
        <v>14</v>
      </c>
      <c r="O198" s="16">
        <v>0</v>
      </c>
      <c r="P198" s="16">
        <v>0</v>
      </c>
      <c r="Q198" s="16">
        <v>0</v>
      </c>
      <c r="R198" s="16">
        <v>69.570922955665026</v>
      </c>
      <c r="S198" s="16">
        <v>4678.6445687684727</v>
      </c>
      <c r="T198" s="16">
        <f t="shared" si="114"/>
        <v>44.29</v>
      </c>
      <c r="U198" s="16">
        <f t="shared" si="115"/>
        <v>109.39</v>
      </c>
      <c r="V198" s="16">
        <f t="shared" si="116"/>
        <v>0</v>
      </c>
      <c r="W198" s="16">
        <f t="shared" si="117"/>
        <v>0</v>
      </c>
      <c r="X198" s="16">
        <f t="shared" si="118"/>
        <v>0</v>
      </c>
      <c r="Y198" s="16">
        <f t="shared" si="119"/>
        <v>0</v>
      </c>
      <c r="Z198" s="16">
        <f t="shared" si="120"/>
        <v>0</v>
      </c>
      <c r="AA198" s="16">
        <f t="shared" si="121"/>
        <v>0</v>
      </c>
      <c r="AB198">
        <f t="shared" si="122"/>
        <v>50.845999999999997</v>
      </c>
      <c r="AC198">
        <f t="shared" si="123"/>
        <v>125.59</v>
      </c>
      <c r="AD198">
        <f t="shared" si="124"/>
        <v>234.98000000000002</v>
      </c>
      <c r="AE198">
        <f t="shared" si="125"/>
        <v>234.98000000000002</v>
      </c>
      <c r="AF198">
        <f t="shared" si="126"/>
        <v>234.98000000000002</v>
      </c>
      <c r="AG198">
        <f t="shared" si="97"/>
        <v>626.13830660098529</v>
      </c>
      <c r="AH198">
        <f t="shared" si="98"/>
        <v>834.85107546798031</v>
      </c>
      <c r="AI198">
        <f t="shared" si="99"/>
        <v>1043.5638443349753</v>
      </c>
      <c r="AJ198">
        <f t="shared" si="100"/>
        <v>1543.952707693596</v>
      </c>
      <c r="AK198">
        <f t="shared" si="101"/>
        <v>2058.6036102581279</v>
      </c>
      <c r="AL198">
        <f t="shared" si="102"/>
        <v>2573.2545128226602</v>
      </c>
      <c r="AM198">
        <f t="shared" si="103"/>
        <v>1308.972707693596</v>
      </c>
      <c r="AN198">
        <f t="shared" si="104"/>
        <v>1308.972707693596</v>
      </c>
      <c r="AO198">
        <f t="shared" si="105"/>
        <v>1308.972707693596</v>
      </c>
      <c r="AP198">
        <f t="shared" si="106"/>
        <v>1823.6236102581279</v>
      </c>
      <c r="AQ198">
        <f t="shared" si="107"/>
        <v>1823.6236102581279</v>
      </c>
      <c r="AR198">
        <f t="shared" si="108"/>
        <v>1823.6236102581279</v>
      </c>
      <c r="AS198">
        <f t="shared" si="109"/>
        <v>2338.2745128226602</v>
      </c>
      <c r="AT198">
        <f t="shared" si="110"/>
        <v>2338.2745128226602</v>
      </c>
      <c r="AU198">
        <f t="shared" si="111"/>
        <v>2338.2745128226602</v>
      </c>
      <c r="BF198" t="str">
        <f t="shared" si="127"/>
        <v>Inwood 2021 8 Y 3 2 100 N Endura_R3 0 0 0 69.570922955665 4678.64456876847 1308.9727076936 1308.9727076936 1308.9727076936 1823.62361025813 1823.62361025813 1823.62361025813 2338.27451282266 2338.27451282266 2338.27451282266</v>
      </c>
    </row>
    <row r="199" spans="1:58" x14ac:dyDescent="0.35">
      <c r="A199" s="16" t="s">
        <v>22</v>
      </c>
      <c r="B199" s="16">
        <v>2021</v>
      </c>
      <c r="C199" s="16">
        <v>8</v>
      </c>
      <c r="D199" s="16" t="s">
        <v>17</v>
      </c>
      <c r="E199" s="16">
        <v>306</v>
      </c>
      <c r="F199" s="16">
        <v>3</v>
      </c>
      <c r="G199" s="16">
        <v>7</v>
      </c>
      <c r="H199" s="4">
        <v>160</v>
      </c>
      <c r="I199" s="16" t="s">
        <v>16</v>
      </c>
      <c r="J199" s="16" t="s">
        <v>30</v>
      </c>
      <c r="K199" s="16" t="s">
        <v>14</v>
      </c>
      <c r="L199" s="16" t="str">
        <f t="shared" si="112"/>
        <v>.</v>
      </c>
      <c r="M199" s="16" t="str">
        <f t="shared" si="113"/>
        <v>.</v>
      </c>
      <c r="N199" s="16" t="s">
        <v>16</v>
      </c>
      <c r="O199" s="16">
        <v>0</v>
      </c>
      <c r="P199" s="16">
        <v>0</v>
      </c>
      <c r="Q199" s="16">
        <v>0</v>
      </c>
      <c r="R199" s="16">
        <v>87.165548453201978</v>
      </c>
      <c r="S199" s="16">
        <v>5861.8831334778333</v>
      </c>
      <c r="T199" s="16">
        <f t="shared" si="114"/>
        <v>70.86</v>
      </c>
      <c r="U199" s="16">
        <f t="shared" si="115"/>
        <v>175.02</v>
      </c>
      <c r="V199" s="16">
        <f t="shared" si="116"/>
        <v>0</v>
      </c>
      <c r="W199" s="16">
        <f t="shared" si="117"/>
        <v>0</v>
      </c>
      <c r="X199" s="16">
        <f t="shared" si="118"/>
        <v>0</v>
      </c>
      <c r="Y199" s="16">
        <f t="shared" si="119"/>
        <v>0</v>
      </c>
      <c r="Z199" s="16">
        <f t="shared" si="120"/>
        <v>0</v>
      </c>
      <c r="AA199" s="16">
        <f t="shared" si="121"/>
        <v>0</v>
      </c>
      <c r="AB199">
        <f t="shared" si="122"/>
        <v>0</v>
      </c>
      <c r="AC199">
        <f t="shared" si="123"/>
        <v>0</v>
      </c>
      <c r="AD199">
        <f t="shared" si="124"/>
        <v>175.02</v>
      </c>
      <c r="AE199">
        <f t="shared" si="125"/>
        <v>175.02</v>
      </c>
      <c r="AF199">
        <f t="shared" si="126"/>
        <v>175.02</v>
      </c>
      <c r="AG199">
        <f t="shared" si="97"/>
        <v>784.48993607881778</v>
      </c>
      <c r="AH199">
        <f t="shared" si="98"/>
        <v>1045.9865814384239</v>
      </c>
      <c r="AI199">
        <f t="shared" si="99"/>
        <v>1307.4832267980296</v>
      </c>
      <c r="AJ199">
        <f t="shared" si="100"/>
        <v>1934.4214340476851</v>
      </c>
      <c r="AK199">
        <f t="shared" si="101"/>
        <v>2579.2285787302467</v>
      </c>
      <c r="AL199">
        <f t="shared" si="102"/>
        <v>3224.0357234128087</v>
      </c>
      <c r="AM199">
        <f t="shared" si="103"/>
        <v>1759.4014340476851</v>
      </c>
      <c r="AN199">
        <f t="shared" si="104"/>
        <v>1759.4014340476851</v>
      </c>
      <c r="AO199">
        <f t="shared" si="105"/>
        <v>1759.4014340476851</v>
      </c>
      <c r="AP199">
        <f t="shared" si="106"/>
        <v>2404.2085787302467</v>
      </c>
      <c r="AQ199">
        <f t="shared" si="107"/>
        <v>2404.2085787302467</v>
      </c>
      <c r="AR199">
        <f t="shared" si="108"/>
        <v>2404.2085787302467</v>
      </c>
      <c r="AS199">
        <f t="shared" si="109"/>
        <v>3049.0157234128087</v>
      </c>
      <c r="AT199">
        <f t="shared" si="110"/>
        <v>3049.0157234128087</v>
      </c>
      <c r="AU199">
        <f t="shared" si="111"/>
        <v>3049.0157234128087</v>
      </c>
      <c r="BF199" t="str">
        <f t="shared" si="127"/>
        <v>Inwood 2021 8 Y 3 7 160 N Endura_Sporecaster 0 0 0 87.165548453202 5861.88313347783 1759.40143404769 1759.40143404769 1759.40143404769 2404.20857873025 2404.20857873025 2404.20857873025 3049.01572341281 3049.01572341281 3049.01572341281</v>
      </c>
    </row>
    <row r="200" spans="1:58" x14ac:dyDescent="0.35">
      <c r="A200" s="16" t="s">
        <v>22</v>
      </c>
      <c r="B200" s="16">
        <v>2021</v>
      </c>
      <c r="C200" s="16">
        <v>8</v>
      </c>
      <c r="D200" s="16" t="s">
        <v>17</v>
      </c>
      <c r="E200" s="16">
        <v>307</v>
      </c>
      <c r="F200" s="16">
        <v>3</v>
      </c>
      <c r="G200" s="16">
        <v>8</v>
      </c>
      <c r="H200" s="4">
        <v>160</v>
      </c>
      <c r="I200" s="16" t="s">
        <v>16</v>
      </c>
      <c r="J200" s="16" t="s">
        <v>28</v>
      </c>
      <c r="K200" s="16" t="s">
        <v>14</v>
      </c>
      <c r="L200" s="16" t="str">
        <f t="shared" si="112"/>
        <v>.</v>
      </c>
      <c r="M200" s="16" t="str">
        <f t="shared" si="113"/>
        <v>.</v>
      </c>
      <c r="N200" s="16" t="s">
        <v>14</v>
      </c>
      <c r="O200" s="16">
        <v>0</v>
      </c>
      <c r="P200" s="16">
        <v>0</v>
      </c>
      <c r="Q200" s="16">
        <v>0</v>
      </c>
      <c r="R200" s="16">
        <v>79.809778443349771</v>
      </c>
      <c r="S200" s="16">
        <v>5367.2076003152724</v>
      </c>
      <c r="T200" s="16">
        <f t="shared" si="114"/>
        <v>70.86</v>
      </c>
      <c r="U200" s="16">
        <f t="shared" si="115"/>
        <v>175.02</v>
      </c>
      <c r="V200" s="16">
        <f t="shared" si="116"/>
        <v>0</v>
      </c>
      <c r="W200" s="16">
        <f t="shared" si="117"/>
        <v>0</v>
      </c>
      <c r="X200" s="16">
        <f t="shared" si="118"/>
        <v>0</v>
      </c>
      <c r="Y200" s="16">
        <f t="shared" si="119"/>
        <v>0</v>
      </c>
      <c r="Z200" s="16">
        <f t="shared" si="120"/>
        <v>0</v>
      </c>
      <c r="AA200" s="16">
        <f t="shared" si="121"/>
        <v>0</v>
      </c>
      <c r="AB200">
        <f t="shared" si="122"/>
        <v>17.875</v>
      </c>
      <c r="AC200">
        <f t="shared" si="123"/>
        <v>44.15</v>
      </c>
      <c r="AD200">
        <f t="shared" si="124"/>
        <v>219.17000000000002</v>
      </c>
      <c r="AE200">
        <f t="shared" si="125"/>
        <v>219.17000000000002</v>
      </c>
      <c r="AF200">
        <f t="shared" si="126"/>
        <v>219.17000000000002</v>
      </c>
      <c r="AG200">
        <f t="shared" si="97"/>
        <v>718.28800599014789</v>
      </c>
      <c r="AH200">
        <f t="shared" si="98"/>
        <v>957.71734132019719</v>
      </c>
      <c r="AI200">
        <f t="shared" si="99"/>
        <v>1197.1466766502465</v>
      </c>
      <c r="AJ200">
        <f t="shared" si="100"/>
        <v>1771.17850810404</v>
      </c>
      <c r="AK200">
        <f t="shared" si="101"/>
        <v>2361.5713441387197</v>
      </c>
      <c r="AL200">
        <f t="shared" si="102"/>
        <v>2951.9641801734001</v>
      </c>
      <c r="AM200">
        <f t="shared" si="103"/>
        <v>1552.0085081040399</v>
      </c>
      <c r="AN200">
        <f t="shared" si="104"/>
        <v>1552.0085081040399</v>
      </c>
      <c r="AO200">
        <f t="shared" si="105"/>
        <v>1552.0085081040399</v>
      </c>
      <c r="AP200">
        <f t="shared" si="106"/>
        <v>2142.4013441387197</v>
      </c>
      <c r="AQ200">
        <f t="shared" si="107"/>
        <v>2142.4013441387197</v>
      </c>
      <c r="AR200">
        <f t="shared" si="108"/>
        <v>2142.4013441387197</v>
      </c>
      <c r="AS200">
        <f t="shared" si="109"/>
        <v>2732.7941801734</v>
      </c>
      <c r="AT200">
        <f t="shared" si="110"/>
        <v>2732.7941801734</v>
      </c>
      <c r="AU200">
        <f t="shared" si="111"/>
        <v>2732.7941801734</v>
      </c>
      <c r="BF200" t="str">
        <f t="shared" si="127"/>
        <v>Inwood 2021 8 Y 3 8 160 N Cobra_V5 0 0 0 79.8097784433498 5367.20760031527 1552.00850810404 1552.00850810404 1552.00850810404 2142.40134413872 2142.40134413872 2142.40134413872 2732.7941801734 2732.7941801734 2732.7941801734</v>
      </c>
    </row>
    <row r="201" spans="1:58" x14ac:dyDescent="0.35">
      <c r="A201" s="16" t="s">
        <v>22</v>
      </c>
      <c r="B201" s="16">
        <v>2021</v>
      </c>
      <c r="C201" s="16">
        <v>8</v>
      </c>
      <c r="D201" s="16" t="s">
        <v>17</v>
      </c>
      <c r="E201" s="16">
        <v>308</v>
      </c>
      <c r="F201" s="16">
        <v>3</v>
      </c>
      <c r="G201" s="16">
        <v>5</v>
      </c>
      <c r="H201" s="4">
        <v>160</v>
      </c>
      <c r="I201" s="16" t="s">
        <v>16</v>
      </c>
      <c r="J201" s="16" t="s">
        <v>27</v>
      </c>
      <c r="K201" s="16" t="s">
        <v>14</v>
      </c>
      <c r="L201" s="16" t="str">
        <f t="shared" si="112"/>
        <v>.</v>
      </c>
      <c r="M201" s="16" t="str">
        <f t="shared" si="113"/>
        <v>.</v>
      </c>
      <c r="N201" s="16" t="s">
        <v>14</v>
      </c>
      <c r="O201" s="16">
        <v>0</v>
      </c>
      <c r="P201" s="16">
        <v>0</v>
      </c>
      <c r="Q201" s="16">
        <v>0</v>
      </c>
      <c r="R201" s="16">
        <v>83.264117438423654</v>
      </c>
      <c r="S201" s="16">
        <v>5599.5118977339907</v>
      </c>
      <c r="T201" s="16">
        <f t="shared" si="114"/>
        <v>70.86</v>
      </c>
      <c r="U201" s="16">
        <f t="shared" si="115"/>
        <v>175.02</v>
      </c>
      <c r="V201" s="16">
        <f t="shared" si="116"/>
        <v>0</v>
      </c>
      <c r="W201" s="16">
        <f t="shared" si="117"/>
        <v>0</v>
      </c>
      <c r="X201" s="16">
        <f t="shared" si="118"/>
        <v>0</v>
      </c>
      <c r="Y201" s="16">
        <f t="shared" si="119"/>
        <v>0</v>
      </c>
      <c r="Z201" s="16">
        <f t="shared" si="120"/>
        <v>0</v>
      </c>
      <c r="AA201" s="16">
        <f t="shared" si="121"/>
        <v>0</v>
      </c>
      <c r="AB201">
        <f t="shared" si="122"/>
        <v>0</v>
      </c>
      <c r="AC201">
        <f t="shared" si="123"/>
        <v>0</v>
      </c>
      <c r="AD201">
        <f t="shared" si="124"/>
        <v>175.02</v>
      </c>
      <c r="AE201">
        <f t="shared" si="125"/>
        <v>175.02</v>
      </c>
      <c r="AF201">
        <f t="shared" si="126"/>
        <v>175.02</v>
      </c>
      <c r="AG201">
        <f t="shared" si="97"/>
        <v>749.37705694581291</v>
      </c>
      <c r="AH201">
        <f t="shared" si="98"/>
        <v>999.16940926108384</v>
      </c>
      <c r="AI201">
        <f t="shared" si="99"/>
        <v>1248.9617615763548</v>
      </c>
      <c r="AJ201">
        <f t="shared" si="100"/>
        <v>1847.8389262522171</v>
      </c>
      <c r="AK201">
        <f t="shared" si="101"/>
        <v>2463.7852350029561</v>
      </c>
      <c r="AL201">
        <f t="shared" si="102"/>
        <v>3079.731543753695</v>
      </c>
      <c r="AM201">
        <f t="shared" si="103"/>
        <v>1672.8189262522171</v>
      </c>
      <c r="AN201">
        <f t="shared" si="104"/>
        <v>1672.8189262522171</v>
      </c>
      <c r="AO201">
        <f t="shared" si="105"/>
        <v>1672.8189262522171</v>
      </c>
      <c r="AP201">
        <f t="shared" si="106"/>
        <v>2288.7652350029562</v>
      </c>
      <c r="AQ201">
        <f t="shared" si="107"/>
        <v>2288.7652350029562</v>
      </c>
      <c r="AR201">
        <f t="shared" si="108"/>
        <v>2288.7652350029562</v>
      </c>
      <c r="AS201">
        <f t="shared" si="109"/>
        <v>2904.711543753695</v>
      </c>
      <c r="AT201">
        <f t="shared" si="110"/>
        <v>2904.711543753695</v>
      </c>
      <c r="AU201">
        <f t="shared" si="111"/>
        <v>2904.711543753695</v>
      </c>
      <c r="BF201" t="str">
        <f t="shared" si="127"/>
        <v>Inwood 2021 8 Y 3 5 160 N Non-Treated 0 0 0 83.2641174384237 5599.51189773399 1672.81892625222 1672.81892625222 1672.81892625222 2288.76523500296 2288.76523500296 2288.76523500296 2904.71154375369 2904.71154375369 2904.71154375369</v>
      </c>
    </row>
    <row r="202" spans="1:58" x14ac:dyDescent="0.35">
      <c r="A202" s="16" t="s">
        <v>22</v>
      </c>
      <c r="B202" s="16">
        <v>2021</v>
      </c>
      <c r="C202" s="16">
        <v>8</v>
      </c>
      <c r="D202" s="16" t="s">
        <v>17</v>
      </c>
      <c r="E202" s="16">
        <v>309</v>
      </c>
      <c r="F202" s="16">
        <v>3</v>
      </c>
      <c r="G202" s="16">
        <v>16</v>
      </c>
      <c r="H202" s="4">
        <v>160</v>
      </c>
      <c r="I202" s="16" t="s">
        <v>17</v>
      </c>
      <c r="J202" s="16" t="s">
        <v>28</v>
      </c>
      <c r="K202" s="16">
        <v>150</v>
      </c>
      <c r="L202" s="16">
        <f t="shared" si="112"/>
        <v>326.08695652173913</v>
      </c>
      <c r="M202" s="16">
        <f t="shared" si="113"/>
        <v>366.10671936758894</v>
      </c>
      <c r="N202" s="16" t="s">
        <v>14</v>
      </c>
      <c r="O202" s="16">
        <v>0</v>
      </c>
      <c r="P202" s="16">
        <v>0</v>
      </c>
      <c r="Q202" s="16">
        <v>0</v>
      </c>
      <c r="R202" s="16">
        <v>77.35775337931031</v>
      </c>
      <c r="S202" s="16">
        <v>5202.3089147586179</v>
      </c>
      <c r="T202" s="16">
        <f t="shared" si="114"/>
        <v>70.86</v>
      </c>
      <c r="U202" s="16">
        <f t="shared" si="115"/>
        <v>175.02</v>
      </c>
      <c r="V202" s="16">
        <f t="shared" si="116"/>
        <v>61.956521739130437</v>
      </c>
      <c r="W202" s="16">
        <f t="shared" si="117"/>
        <v>89.673913043478265</v>
      </c>
      <c r="X202" s="16">
        <f t="shared" si="118"/>
        <v>117.39130434782608</v>
      </c>
      <c r="Y202" s="16">
        <f t="shared" si="119"/>
        <v>31.485177865612645</v>
      </c>
      <c r="Z202" s="16">
        <f t="shared" si="120"/>
        <v>45.763339920948617</v>
      </c>
      <c r="AA202" s="16">
        <f t="shared" si="121"/>
        <v>60.041501976284586</v>
      </c>
      <c r="AB202">
        <f t="shared" si="122"/>
        <v>17.875</v>
      </c>
      <c r="AC202">
        <f t="shared" si="123"/>
        <v>44.15</v>
      </c>
      <c r="AD202">
        <f t="shared" si="124"/>
        <v>250.65517786561267</v>
      </c>
      <c r="AE202">
        <f t="shared" si="125"/>
        <v>264.93333992094864</v>
      </c>
      <c r="AF202">
        <f t="shared" si="126"/>
        <v>279.21150197628458</v>
      </c>
      <c r="AG202">
        <f t="shared" si="97"/>
        <v>696.21978041379282</v>
      </c>
      <c r="AH202">
        <f t="shared" si="98"/>
        <v>928.29304055172372</v>
      </c>
      <c r="AI202">
        <f t="shared" si="99"/>
        <v>1160.3663006896547</v>
      </c>
      <c r="AJ202">
        <f t="shared" si="100"/>
        <v>1716.7619418703439</v>
      </c>
      <c r="AK202">
        <f t="shared" si="101"/>
        <v>2289.015922493792</v>
      </c>
      <c r="AL202">
        <f t="shared" si="102"/>
        <v>2861.2699031172401</v>
      </c>
      <c r="AM202">
        <f t="shared" si="103"/>
        <v>1466.1067640047313</v>
      </c>
      <c r="AN202">
        <f t="shared" si="104"/>
        <v>1451.8286019493953</v>
      </c>
      <c r="AO202">
        <f t="shared" si="105"/>
        <v>1437.5504398940593</v>
      </c>
      <c r="AP202">
        <f t="shared" si="106"/>
        <v>2038.3607446281794</v>
      </c>
      <c r="AQ202">
        <f t="shared" si="107"/>
        <v>2024.0825825728434</v>
      </c>
      <c r="AR202">
        <f t="shared" si="108"/>
        <v>2009.8044205175074</v>
      </c>
      <c r="AS202">
        <f t="shared" si="109"/>
        <v>2610.6147252516275</v>
      </c>
      <c r="AT202">
        <f t="shared" si="110"/>
        <v>2596.3365631962915</v>
      </c>
      <c r="AU202">
        <f t="shared" si="111"/>
        <v>2582.0584011409555</v>
      </c>
      <c r="BF202" t="str">
        <f t="shared" si="127"/>
        <v>Inwood 2021 8 Y 3 16 160 Y Cobra_V5 0 0 0 77.3577533793103 5202.30891475862 1466.10676400473 1451.8286019494 1437.55043989406 2038.36074462818 2024.08258257284 2009.80442051751 2610.61472525163 2596.33656319629 2582.05840114096</v>
      </c>
    </row>
    <row r="203" spans="1:58" x14ac:dyDescent="0.35">
      <c r="A203" s="16" t="s">
        <v>22</v>
      </c>
      <c r="B203" s="16">
        <v>2021</v>
      </c>
      <c r="C203" s="16">
        <v>8</v>
      </c>
      <c r="D203" s="16" t="s">
        <v>17</v>
      </c>
      <c r="E203" s="16">
        <v>310</v>
      </c>
      <c r="F203" s="16">
        <v>3</v>
      </c>
      <c r="G203" s="16">
        <v>11</v>
      </c>
      <c r="H203" s="4">
        <v>100</v>
      </c>
      <c r="I203" s="16" t="s">
        <v>17</v>
      </c>
      <c r="J203" s="16" t="s">
        <v>30</v>
      </c>
      <c r="K203" s="16">
        <v>150</v>
      </c>
      <c r="L203" s="16">
        <f t="shared" si="112"/>
        <v>326.08695652173913</v>
      </c>
      <c r="M203" s="16">
        <f t="shared" si="113"/>
        <v>366.10671936758894</v>
      </c>
      <c r="N203" s="16" t="s">
        <v>16</v>
      </c>
      <c r="O203" s="16">
        <v>0</v>
      </c>
      <c r="P203" s="16">
        <v>0</v>
      </c>
      <c r="Q203" s="16">
        <v>0</v>
      </c>
      <c r="R203" s="16">
        <v>71.982482758620691</v>
      </c>
      <c r="S203" s="16">
        <v>4840.8219655172416</v>
      </c>
      <c r="T203" s="16">
        <f t="shared" si="114"/>
        <v>44.29</v>
      </c>
      <c r="U203" s="16">
        <f t="shared" si="115"/>
        <v>109.39</v>
      </c>
      <c r="V203" s="16">
        <f t="shared" si="116"/>
        <v>61.956521739130437</v>
      </c>
      <c r="W203" s="16">
        <f t="shared" si="117"/>
        <v>89.673913043478265</v>
      </c>
      <c r="X203" s="16">
        <f t="shared" si="118"/>
        <v>117.39130434782608</v>
      </c>
      <c r="Y203" s="16">
        <f t="shared" si="119"/>
        <v>31.485177865612645</v>
      </c>
      <c r="Z203" s="16">
        <f t="shared" si="120"/>
        <v>45.763339920948617</v>
      </c>
      <c r="AA203" s="16">
        <f t="shared" si="121"/>
        <v>60.041501976284586</v>
      </c>
      <c r="AB203">
        <f t="shared" si="122"/>
        <v>0</v>
      </c>
      <c r="AC203">
        <f t="shared" si="123"/>
        <v>0</v>
      </c>
      <c r="AD203">
        <f t="shared" si="124"/>
        <v>140.87517786561264</v>
      </c>
      <c r="AE203">
        <f t="shared" si="125"/>
        <v>155.15333992094861</v>
      </c>
      <c r="AF203">
        <f t="shared" si="126"/>
        <v>169.43150197628458</v>
      </c>
      <c r="AG203">
        <f t="shared" si="97"/>
        <v>647.8423448275862</v>
      </c>
      <c r="AH203">
        <f t="shared" si="98"/>
        <v>863.78979310344835</v>
      </c>
      <c r="AI203">
        <f t="shared" si="99"/>
        <v>1079.7372413793103</v>
      </c>
      <c r="AJ203">
        <f t="shared" si="100"/>
        <v>1597.4712486206897</v>
      </c>
      <c r="AK203">
        <f t="shared" si="101"/>
        <v>2129.9616648275864</v>
      </c>
      <c r="AL203">
        <f t="shared" si="102"/>
        <v>2662.4520810344829</v>
      </c>
      <c r="AM203">
        <f t="shared" si="103"/>
        <v>1456.5960707550771</v>
      </c>
      <c r="AN203">
        <f t="shared" si="104"/>
        <v>1442.3179086997411</v>
      </c>
      <c r="AO203">
        <f t="shared" si="105"/>
        <v>1428.0397466444051</v>
      </c>
      <c r="AP203">
        <f t="shared" si="106"/>
        <v>1989.0864869619738</v>
      </c>
      <c r="AQ203">
        <f t="shared" si="107"/>
        <v>1974.8083249066378</v>
      </c>
      <c r="AR203">
        <f t="shared" si="108"/>
        <v>1960.5301628513018</v>
      </c>
      <c r="AS203">
        <f t="shared" si="109"/>
        <v>2521.5769031688701</v>
      </c>
      <c r="AT203">
        <f t="shared" si="110"/>
        <v>2507.2987411135346</v>
      </c>
      <c r="AU203">
        <f t="shared" si="111"/>
        <v>2493.0205790581986</v>
      </c>
      <c r="BF203" t="str">
        <f t="shared" si="127"/>
        <v>Inwood 2021 8 Y 3 11 100 Y Endura_Sporecaster 0 0 0 71.9824827586207 4840.82196551724 1456.59607075508 1442.31790869974 1428.03974664441 1989.08648696197 1974.80832490664 1960.5301628513 2521.57690316887 2507.29874111353 2493.0205790582</v>
      </c>
    </row>
    <row r="204" spans="1:58" x14ac:dyDescent="0.35">
      <c r="A204" s="16" t="s">
        <v>22</v>
      </c>
      <c r="B204" s="16">
        <v>2021</v>
      </c>
      <c r="C204" s="16">
        <v>8</v>
      </c>
      <c r="D204" s="16" t="s">
        <v>17</v>
      </c>
      <c r="E204" s="16">
        <v>311</v>
      </c>
      <c r="F204" s="16">
        <v>3</v>
      </c>
      <c r="G204" s="16">
        <v>13</v>
      </c>
      <c r="H204" s="4">
        <v>160</v>
      </c>
      <c r="I204" s="16" t="s">
        <v>17</v>
      </c>
      <c r="J204" s="16" t="s">
        <v>27</v>
      </c>
      <c r="K204" s="16">
        <v>150</v>
      </c>
      <c r="L204" s="16">
        <f t="shared" si="112"/>
        <v>326.08695652173913</v>
      </c>
      <c r="M204" s="16">
        <f t="shared" si="113"/>
        <v>366.10671936758894</v>
      </c>
      <c r="N204" s="16" t="s">
        <v>14</v>
      </c>
      <c r="O204" s="16">
        <v>0</v>
      </c>
      <c r="P204" s="16">
        <v>0</v>
      </c>
      <c r="Q204" s="16">
        <v>0</v>
      </c>
      <c r="R204" s="16">
        <v>82.161522522167473</v>
      </c>
      <c r="S204" s="16">
        <v>5525.3623896157624</v>
      </c>
      <c r="T204" s="16">
        <f t="shared" si="114"/>
        <v>70.86</v>
      </c>
      <c r="U204" s="16">
        <f t="shared" si="115"/>
        <v>175.02</v>
      </c>
      <c r="V204" s="16">
        <f t="shared" si="116"/>
        <v>61.956521739130437</v>
      </c>
      <c r="W204" s="16">
        <f t="shared" si="117"/>
        <v>89.673913043478265</v>
      </c>
      <c r="X204" s="16">
        <f t="shared" si="118"/>
        <v>117.39130434782608</v>
      </c>
      <c r="Y204" s="16">
        <f t="shared" si="119"/>
        <v>31.485177865612645</v>
      </c>
      <c r="Z204" s="16">
        <f t="shared" si="120"/>
        <v>45.763339920948617</v>
      </c>
      <c r="AA204" s="16">
        <f t="shared" si="121"/>
        <v>60.041501976284586</v>
      </c>
      <c r="AB204">
        <f t="shared" si="122"/>
        <v>0</v>
      </c>
      <c r="AC204">
        <f t="shared" si="123"/>
        <v>0</v>
      </c>
      <c r="AD204">
        <f t="shared" si="124"/>
        <v>206.50517786561267</v>
      </c>
      <c r="AE204">
        <f t="shared" si="125"/>
        <v>220.78333992094863</v>
      </c>
      <c r="AF204">
        <f t="shared" si="126"/>
        <v>235.0615019762846</v>
      </c>
      <c r="AG204">
        <f t="shared" si="97"/>
        <v>739.45370269950729</v>
      </c>
      <c r="AH204">
        <f t="shared" si="98"/>
        <v>985.93827026600968</v>
      </c>
      <c r="AI204">
        <f t="shared" si="99"/>
        <v>1232.4228378325122</v>
      </c>
      <c r="AJ204">
        <f t="shared" si="100"/>
        <v>1823.3695885732016</v>
      </c>
      <c r="AK204">
        <f t="shared" si="101"/>
        <v>2431.1594514309354</v>
      </c>
      <c r="AL204">
        <f t="shared" si="102"/>
        <v>3038.9493142886695</v>
      </c>
      <c r="AM204">
        <f t="shared" si="103"/>
        <v>1616.8644107075888</v>
      </c>
      <c r="AN204">
        <f t="shared" si="104"/>
        <v>1602.5862486522528</v>
      </c>
      <c r="AO204">
        <f t="shared" si="105"/>
        <v>1588.3080865969168</v>
      </c>
      <c r="AP204">
        <f t="shared" si="106"/>
        <v>2224.6542735653229</v>
      </c>
      <c r="AQ204">
        <f t="shared" si="107"/>
        <v>2210.3761115099869</v>
      </c>
      <c r="AR204">
        <f t="shared" si="108"/>
        <v>2196.0979494546509</v>
      </c>
      <c r="AS204">
        <f t="shared" si="109"/>
        <v>2832.444136423057</v>
      </c>
      <c r="AT204">
        <f t="shared" si="110"/>
        <v>2818.165974367721</v>
      </c>
      <c r="AU204">
        <f t="shared" si="111"/>
        <v>2803.887812312385</v>
      </c>
      <c r="BF204" t="str">
        <f t="shared" si="127"/>
        <v>Inwood 2021 8 Y 3 13 160 Y Non-Treated 0 0 0 82.1615225221675 5525.36238961576 1616.86441070759 1602.58624865225 1588.30808659692 2224.65427356532 2210.37611150999 2196.09794945465 2832.44413642306 2818.16597436772 2803.88781231238</v>
      </c>
    </row>
    <row r="205" spans="1:58" x14ac:dyDescent="0.35">
      <c r="A205" s="16" t="s">
        <v>22</v>
      </c>
      <c r="B205" s="16">
        <v>2021</v>
      </c>
      <c r="C205" s="16">
        <v>8</v>
      </c>
      <c r="D205" s="16" t="s">
        <v>17</v>
      </c>
      <c r="E205" s="16">
        <v>312</v>
      </c>
      <c r="F205" s="16">
        <v>3</v>
      </c>
      <c r="G205" s="16">
        <v>9</v>
      </c>
      <c r="H205" s="4">
        <v>100</v>
      </c>
      <c r="I205" s="16" t="s">
        <v>17</v>
      </c>
      <c r="J205" s="16" t="s">
        <v>27</v>
      </c>
      <c r="K205" s="16">
        <v>150</v>
      </c>
      <c r="L205" s="16">
        <f t="shared" si="112"/>
        <v>326.08695652173913</v>
      </c>
      <c r="M205" s="16">
        <f t="shared" si="113"/>
        <v>366.10671936758894</v>
      </c>
      <c r="N205" s="16" t="s">
        <v>14</v>
      </c>
      <c r="O205" s="16">
        <v>0</v>
      </c>
      <c r="P205" s="16">
        <v>0</v>
      </c>
      <c r="Q205" s="16">
        <v>0</v>
      </c>
      <c r="R205" s="16">
        <v>75.787457103448276</v>
      </c>
      <c r="S205" s="16">
        <v>5096.7064902068969</v>
      </c>
      <c r="T205" s="16">
        <f t="shared" si="114"/>
        <v>44.29</v>
      </c>
      <c r="U205" s="16">
        <f t="shared" si="115"/>
        <v>109.39</v>
      </c>
      <c r="V205" s="16">
        <f t="shared" si="116"/>
        <v>61.956521739130437</v>
      </c>
      <c r="W205" s="16">
        <f t="shared" si="117"/>
        <v>89.673913043478265</v>
      </c>
      <c r="X205" s="16">
        <f t="shared" si="118"/>
        <v>117.39130434782608</v>
      </c>
      <c r="Y205" s="16">
        <f t="shared" si="119"/>
        <v>31.485177865612645</v>
      </c>
      <c r="Z205" s="16">
        <f t="shared" si="120"/>
        <v>45.763339920948617</v>
      </c>
      <c r="AA205" s="16">
        <f t="shared" si="121"/>
        <v>60.041501976284586</v>
      </c>
      <c r="AB205">
        <f t="shared" si="122"/>
        <v>0</v>
      </c>
      <c r="AC205">
        <f t="shared" si="123"/>
        <v>0</v>
      </c>
      <c r="AD205">
        <f t="shared" si="124"/>
        <v>140.87517786561264</v>
      </c>
      <c r="AE205">
        <f t="shared" si="125"/>
        <v>155.15333992094861</v>
      </c>
      <c r="AF205">
        <f t="shared" si="126"/>
        <v>169.43150197628458</v>
      </c>
      <c r="AG205">
        <f t="shared" si="97"/>
        <v>682.08711393103454</v>
      </c>
      <c r="AH205">
        <f t="shared" si="98"/>
        <v>909.44948524137931</v>
      </c>
      <c r="AI205">
        <f t="shared" si="99"/>
        <v>1136.8118565517241</v>
      </c>
      <c r="AJ205">
        <f t="shared" si="100"/>
        <v>1681.9131417682761</v>
      </c>
      <c r="AK205">
        <f t="shared" si="101"/>
        <v>2242.5508556910345</v>
      </c>
      <c r="AL205">
        <f t="shared" si="102"/>
        <v>2803.1885696137933</v>
      </c>
      <c r="AM205">
        <f t="shared" si="103"/>
        <v>1541.0379639026635</v>
      </c>
      <c r="AN205">
        <f t="shared" si="104"/>
        <v>1526.7598018473275</v>
      </c>
      <c r="AO205">
        <f t="shared" si="105"/>
        <v>1512.4816397919915</v>
      </c>
      <c r="AP205">
        <f t="shared" si="106"/>
        <v>2101.6756778254216</v>
      </c>
      <c r="AQ205">
        <f t="shared" si="107"/>
        <v>2087.3975157700861</v>
      </c>
      <c r="AR205">
        <f t="shared" si="108"/>
        <v>2073.1193537147501</v>
      </c>
      <c r="AS205">
        <f t="shared" si="109"/>
        <v>2662.3133917481805</v>
      </c>
      <c r="AT205">
        <f t="shared" si="110"/>
        <v>2648.035229692845</v>
      </c>
      <c r="AU205">
        <f t="shared" si="111"/>
        <v>2633.757067637509</v>
      </c>
      <c r="BF205" t="str">
        <f t="shared" si="127"/>
        <v>Inwood 2021 8 Y 3 9 100 Y Non-Treated 0 0 0 75.7874571034483 5096.7064902069 1541.03796390266 1526.75980184733 1512.48163979199 2101.67567782542 2087.39751577009 2073.11935371475 2662.31339174818 2648.03522969284 2633.75706763751</v>
      </c>
    </row>
    <row r="206" spans="1:58" x14ac:dyDescent="0.35">
      <c r="A206" s="16" t="s">
        <v>22</v>
      </c>
      <c r="B206" s="16">
        <v>2021</v>
      </c>
      <c r="C206" s="16">
        <v>8</v>
      </c>
      <c r="D206" s="16" t="s">
        <v>17</v>
      </c>
      <c r="E206" s="16">
        <v>313</v>
      </c>
      <c r="F206" s="16">
        <v>3</v>
      </c>
      <c r="G206" s="16">
        <v>14</v>
      </c>
      <c r="H206" s="4">
        <v>160</v>
      </c>
      <c r="I206" s="16" t="s">
        <v>17</v>
      </c>
      <c r="J206" s="16" t="s">
        <v>29</v>
      </c>
      <c r="K206" s="16">
        <v>150</v>
      </c>
      <c r="L206" s="16">
        <f t="shared" si="112"/>
        <v>326.08695652173913</v>
      </c>
      <c r="M206" s="16">
        <f t="shared" si="113"/>
        <v>366.10671936758894</v>
      </c>
      <c r="N206" s="16" t="s">
        <v>14</v>
      </c>
      <c r="O206" s="16">
        <v>0</v>
      </c>
      <c r="P206" s="16">
        <v>0</v>
      </c>
      <c r="Q206" s="16">
        <v>0</v>
      </c>
      <c r="R206" s="16">
        <v>75.721270699507386</v>
      </c>
      <c r="S206" s="16">
        <v>5092.2554545418716</v>
      </c>
      <c r="T206" s="16">
        <f t="shared" si="114"/>
        <v>70.86</v>
      </c>
      <c r="U206" s="16">
        <f t="shared" si="115"/>
        <v>175.02</v>
      </c>
      <c r="V206" s="16">
        <f t="shared" si="116"/>
        <v>61.956521739130437</v>
      </c>
      <c r="W206" s="16">
        <f t="shared" si="117"/>
        <v>89.673913043478265</v>
      </c>
      <c r="X206" s="16">
        <f t="shared" si="118"/>
        <v>117.39130434782608</v>
      </c>
      <c r="Y206" s="16">
        <f t="shared" si="119"/>
        <v>31.485177865612645</v>
      </c>
      <c r="Z206" s="16">
        <f t="shared" si="120"/>
        <v>45.763339920948617</v>
      </c>
      <c r="AA206" s="16">
        <f t="shared" si="121"/>
        <v>60.041501976284586</v>
      </c>
      <c r="AB206">
        <f t="shared" si="122"/>
        <v>50.845999999999997</v>
      </c>
      <c r="AC206">
        <f t="shared" si="123"/>
        <v>125.59</v>
      </c>
      <c r="AD206">
        <f t="shared" si="124"/>
        <v>332.09517786561264</v>
      </c>
      <c r="AE206">
        <f t="shared" si="125"/>
        <v>346.37333992094864</v>
      </c>
      <c r="AF206">
        <f t="shared" si="126"/>
        <v>360.65150197628464</v>
      </c>
      <c r="AG206">
        <f t="shared" si="97"/>
        <v>681.49143629556647</v>
      </c>
      <c r="AH206">
        <f t="shared" si="98"/>
        <v>908.65524839408863</v>
      </c>
      <c r="AI206">
        <f t="shared" si="99"/>
        <v>1135.8190604926108</v>
      </c>
      <c r="AJ206">
        <f t="shared" si="100"/>
        <v>1680.4442999988178</v>
      </c>
      <c r="AK206">
        <f t="shared" si="101"/>
        <v>2240.5923999984234</v>
      </c>
      <c r="AL206">
        <f t="shared" si="102"/>
        <v>2800.7404999980295</v>
      </c>
      <c r="AM206">
        <f t="shared" si="103"/>
        <v>1348.3491221332051</v>
      </c>
      <c r="AN206">
        <f t="shared" si="104"/>
        <v>1334.0709600778691</v>
      </c>
      <c r="AO206">
        <f t="shared" si="105"/>
        <v>1319.7927980225331</v>
      </c>
      <c r="AP206">
        <f t="shared" si="106"/>
        <v>1908.4972221328107</v>
      </c>
      <c r="AQ206">
        <f t="shared" si="107"/>
        <v>1894.2190600774748</v>
      </c>
      <c r="AR206">
        <f t="shared" si="108"/>
        <v>1879.9408980221388</v>
      </c>
      <c r="AS206">
        <f t="shared" si="109"/>
        <v>2468.6453221324168</v>
      </c>
      <c r="AT206">
        <f t="shared" si="110"/>
        <v>2454.3671600770808</v>
      </c>
      <c r="AU206">
        <f t="shared" si="111"/>
        <v>2440.0889980217448</v>
      </c>
      <c r="BF206" t="str">
        <f t="shared" si="127"/>
        <v>Inwood 2021 8 Y 3 14 160 Y Endura_R3 0 0 0 75.7212706995074 5092.25545454187 1348.34912213321 1334.07096007787 1319.79279802253 1908.49722213281 1894.21906007747 1879.94089802214 2468.64532213242 2454.36716007708 2440.08899802174</v>
      </c>
    </row>
    <row r="207" spans="1:58" x14ac:dyDescent="0.35">
      <c r="A207" s="16" t="s">
        <v>22</v>
      </c>
      <c r="B207" s="16">
        <v>2021</v>
      </c>
      <c r="C207" s="16">
        <v>8</v>
      </c>
      <c r="D207" s="16" t="s">
        <v>17</v>
      </c>
      <c r="E207" s="16">
        <v>314</v>
      </c>
      <c r="F207" s="16">
        <v>3</v>
      </c>
      <c r="G207" s="16">
        <v>10</v>
      </c>
      <c r="H207" s="4">
        <v>100</v>
      </c>
      <c r="I207" s="16" t="s">
        <v>17</v>
      </c>
      <c r="J207" s="16" t="s">
        <v>29</v>
      </c>
      <c r="K207" s="16">
        <v>150</v>
      </c>
      <c r="L207" s="16">
        <f t="shared" si="112"/>
        <v>326.08695652173913</v>
      </c>
      <c r="M207" s="16">
        <f t="shared" si="113"/>
        <v>366.10671936758894</v>
      </c>
      <c r="N207" s="16" t="s">
        <v>14</v>
      </c>
      <c r="O207" s="16">
        <v>0</v>
      </c>
      <c r="P207" s="16">
        <v>0</v>
      </c>
      <c r="Q207" s="16">
        <v>0</v>
      </c>
      <c r="R207" s="16">
        <v>86.714183881773394</v>
      </c>
      <c r="S207" s="16">
        <v>5831.5288660492606</v>
      </c>
      <c r="T207" s="16">
        <f t="shared" si="114"/>
        <v>44.29</v>
      </c>
      <c r="U207" s="16">
        <f t="shared" si="115"/>
        <v>109.39</v>
      </c>
      <c r="V207" s="16">
        <f t="shared" si="116"/>
        <v>61.956521739130437</v>
      </c>
      <c r="W207" s="16">
        <f t="shared" si="117"/>
        <v>89.673913043478265</v>
      </c>
      <c r="X207" s="16">
        <f t="shared" si="118"/>
        <v>117.39130434782608</v>
      </c>
      <c r="Y207" s="16">
        <f t="shared" si="119"/>
        <v>31.485177865612645</v>
      </c>
      <c r="Z207" s="16">
        <f t="shared" si="120"/>
        <v>45.763339920948617</v>
      </c>
      <c r="AA207" s="16">
        <f t="shared" si="121"/>
        <v>60.041501976284586</v>
      </c>
      <c r="AB207">
        <f t="shared" si="122"/>
        <v>50.845999999999997</v>
      </c>
      <c r="AC207">
        <f t="shared" si="123"/>
        <v>125.59</v>
      </c>
      <c r="AD207">
        <f t="shared" si="124"/>
        <v>266.46517786561265</v>
      </c>
      <c r="AE207">
        <f t="shared" si="125"/>
        <v>280.74333992094864</v>
      </c>
      <c r="AF207">
        <f t="shared" si="126"/>
        <v>295.02150197628458</v>
      </c>
      <c r="AG207">
        <f t="shared" si="97"/>
        <v>780.4276549359605</v>
      </c>
      <c r="AH207">
        <f t="shared" si="98"/>
        <v>1040.5702065812807</v>
      </c>
      <c r="AI207">
        <f t="shared" si="99"/>
        <v>1300.712758226601</v>
      </c>
      <c r="AJ207">
        <f t="shared" si="100"/>
        <v>1924.4045257962562</v>
      </c>
      <c r="AK207">
        <f t="shared" si="101"/>
        <v>2565.8727010616749</v>
      </c>
      <c r="AL207">
        <f t="shared" si="102"/>
        <v>3207.3408763270936</v>
      </c>
      <c r="AM207">
        <f t="shared" si="103"/>
        <v>1657.9393479306436</v>
      </c>
      <c r="AN207">
        <f t="shared" si="104"/>
        <v>1643.6611858753076</v>
      </c>
      <c r="AO207">
        <f t="shared" si="105"/>
        <v>1629.3830238199716</v>
      </c>
      <c r="AP207">
        <f t="shared" si="106"/>
        <v>2299.4075231960624</v>
      </c>
      <c r="AQ207">
        <f t="shared" si="107"/>
        <v>2285.1293611407264</v>
      </c>
      <c r="AR207">
        <f t="shared" si="108"/>
        <v>2270.8511990853904</v>
      </c>
      <c r="AS207">
        <f t="shared" si="109"/>
        <v>2940.8756984614811</v>
      </c>
      <c r="AT207">
        <f t="shared" si="110"/>
        <v>2926.5975364061451</v>
      </c>
      <c r="AU207">
        <f t="shared" si="111"/>
        <v>2912.3193743508091</v>
      </c>
      <c r="BF207" t="str">
        <f t="shared" si="127"/>
        <v>Inwood 2021 8 Y 3 10 100 Y Endura_R3 0 0 0 86.7141838817734 5831.52886604926 1657.93934793064 1643.66118587531 1629.38302381997 2299.40752319606 2285.12936114073 2270.85119908539 2940.87569846148 2926.59753640615 2912.31937435081</v>
      </c>
    </row>
    <row r="208" spans="1:58" x14ac:dyDescent="0.35">
      <c r="A208" s="16" t="s">
        <v>22</v>
      </c>
      <c r="B208" s="16">
        <v>2021</v>
      </c>
      <c r="C208" s="16">
        <v>8</v>
      </c>
      <c r="D208" s="16" t="s">
        <v>17</v>
      </c>
      <c r="E208" s="16">
        <v>315</v>
      </c>
      <c r="F208" s="16">
        <v>3</v>
      </c>
      <c r="G208" s="16">
        <v>15</v>
      </c>
      <c r="H208" s="4">
        <v>160</v>
      </c>
      <c r="I208" s="16" t="s">
        <v>17</v>
      </c>
      <c r="J208" s="16" t="s">
        <v>30</v>
      </c>
      <c r="K208" s="16">
        <v>150</v>
      </c>
      <c r="L208" s="16">
        <f t="shared" si="112"/>
        <v>326.08695652173913</v>
      </c>
      <c r="M208" s="16">
        <f t="shared" si="113"/>
        <v>366.10671936758894</v>
      </c>
      <c r="N208" s="16" t="s">
        <v>16</v>
      </c>
      <c r="O208" s="16">
        <v>0</v>
      </c>
      <c r="P208" s="16">
        <v>0</v>
      </c>
      <c r="Q208" s="16">
        <v>0</v>
      </c>
      <c r="R208" s="16">
        <v>89.847728630541866</v>
      </c>
      <c r="S208" s="16">
        <v>6042.2597504039404</v>
      </c>
      <c r="T208" s="16">
        <f t="shared" si="114"/>
        <v>70.86</v>
      </c>
      <c r="U208" s="16">
        <f t="shared" si="115"/>
        <v>175.02</v>
      </c>
      <c r="V208" s="16">
        <f t="shared" si="116"/>
        <v>61.956521739130437</v>
      </c>
      <c r="W208" s="16">
        <f t="shared" si="117"/>
        <v>89.673913043478265</v>
      </c>
      <c r="X208" s="16">
        <f t="shared" si="118"/>
        <v>117.39130434782608</v>
      </c>
      <c r="Y208" s="16">
        <f t="shared" si="119"/>
        <v>31.485177865612645</v>
      </c>
      <c r="Z208" s="16">
        <f t="shared" si="120"/>
        <v>45.763339920948617</v>
      </c>
      <c r="AA208" s="16">
        <f t="shared" si="121"/>
        <v>60.041501976284586</v>
      </c>
      <c r="AB208">
        <f t="shared" si="122"/>
        <v>0</v>
      </c>
      <c r="AC208">
        <f t="shared" si="123"/>
        <v>0</v>
      </c>
      <c r="AD208">
        <f t="shared" si="124"/>
        <v>206.50517786561267</v>
      </c>
      <c r="AE208">
        <f t="shared" si="125"/>
        <v>220.78333992094863</v>
      </c>
      <c r="AF208">
        <f t="shared" si="126"/>
        <v>235.0615019762846</v>
      </c>
      <c r="AG208">
        <f t="shared" si="97"/>
        <v>808.62955767487676</v>
      </c>
      <c r="AH208">
        <f t="shared" si="98"/>
        <v>1078.1727435665025</v>
      </c>
      <c r="AI208">
        <f t="shared" si="99"/>
        <v>1347.7159294581279</v>
      </c>
      <c r="AJ208">
        <f t="shared" si="100"/>
        <v>1993.9457176333003</v>
      </c>
      <c r="AK208">
        <f t="shared" si="101"/>
        <v>2658.5942901777339</v>
      </c>
      <c r="AL208">
        <f t="shared" si="102"/>
        <v>3323.2428627221675</v>
      </c>
      <c r="AM208">
        <f t="shared" si="103"/>
        <v>1787.4405397676876</v>
      </c>
      <c r="AN208">
        <f t="shared" si="104"/>
        <v>1773.1623777123516</v>
      </c>
      <c r="AO208">
        <f t="shared" si="105"/>
        <v>1758.8842156570158</v>
      </c>
      <c r="AP208">
        <f t="shared" si="106"/>
        <v>2452.0891123121214</v>
      </c>
      <c r="AQ208">
        <f t="shared" si="107"/>
        <v>2437.8109502567854</v>
      </c>
      <c r="AR208">
        <f t="shared" si="108"/>
        <v>2423.5327882014494</v>
      </c>
      <c r="AS208">
        <f t="shared" si="109"/>
        <v>3116.737684856555</v>
      </c>
      <c r="AT208">
        <f t="shared" si="110"/>
        <v>3102.459522801219</v>
      </c>
      <c r="AU208">
        <f t="shared" si="111"/>
        <v>3088.181360745883</v>
      </c>
      <c r="BF208" t="str">
        <f t="shared" si="127"/>
        <v>Inwood 2021 8 Y 3 15 160 Y Endura_Sporecaster 0 0 0 89.8477286305419 6042.25975040394 1787.44053976769 1773.16237771235 1758.88421565702 2452.08911231212 2437.81095025679 2423.53278820145 3116.73768485656 3102.45952280122 3088.18136074588</v>
      </c>
    </row>
    <row r="209" spans="1:58" x14ac:dyDescent="0.35">
      <c r="A209" s="16" t="s">
        <v>22</v>
      </c>
      <c r="B209" s="16">
        <v>2021</v>
      </c>
      <c r="C209" s="16">
        <v>8</v>
      </c>
      <c r="D209" s="16" t="s">
        <v>17</v>
      </c>
      <c r="E209" s="16">
        <v>316</v>
      </c>
      <c r="F209" s="16">
        <v>3</v>
      </c>
      <c r="G209" s="16">
        <v>12</v>
      </c>
      <c r="H209" s="4">
        <v>100</v>
      </c>
      <c r="I209" s="16" t="s">
        <v>17</v>
      </c>
      <c r="J209" s="16" t="s">
        <v>28</v>
      </c>
      <c r="K209" s="16">
        <v>150</v>
      </c>
      <c r="L209" s="16">
        <f t="shared" si="112"/>
        <v>326.08695652173913</v>
      </c>
      <c r="M209" s="16">
        <f t="shared" si="113"/>
        <v>366.10671936758894</v>
      </c>
      <c r="N209" s="16" t="s">
        <v>14</v>
      </c>
      <c r="O209" s="16">
        <v>0</v>
      </c>
      <c r="P209" s="16">
        <v>0</v>
      </c>
      <c r="Q209" s="16">
        <v>0</v>
      </c>
      <c r="R209" s="16">
        <v>81.002030187192105</v>
      </c>
      <c r="S209" s="16">
        <v>5447.3865300886691</v>
      </c>
      <c r="T209" s="16">
        <f t="shared" si="114"/>
        <v>44.29</v>
      </c>
      <c r="U209" s="16">
        <f t="shared" si="115"/>
        <v>109.39</v>
      </c>
      <c r="V209" s="16">
        <f t="shared" si="116"/>
        <v>61.956521739130437</v>
      </c>
      <c r="W209" s="16">
        <f t="shared" si="117"/>
        <v>89.673913043478265</v>
      </c>
      <c r="X209" s="16">
        <f t="shared" si="118"/>
        <v>117.39130434782608</v>
      </c>
      <c r="Y209" s="16">
        <f t="shared" si="119"/>
        <v>31.485177865612645</v>
      </c>
      <c r="Z209" s="16">
        <f t="shared" si="120"/>
        <v>45.763339920948617</v>
      </c>
      <c r="AA209" s="16">
        <f t="shared" si="121"/>
        <v>60.041501976284586</v>
      </c>
      <c r="AB209">
        <f t="shared" si="122"/>
        <v>17.875</v>
      </c>
      <c r="AC209">
        <f t="shared" si="123"/>
        <v>44.15</v>
      </c>
      <c r="AD209">
        <f t="shared" si="124"/>
        <v>185.02517786561265</v>
      </c>
      <c r="AE209">
        <f t="shared" si="125"/>
        <v>199.30333992094862</v>
      </c>
      <c r="AF209">
        <f t="shared" si="126"/>
        <v>213.58150197628458</v>
      </c>
      <c r="AG209">
        <f t="shared" ref="AG209:AG272" si="128">$R209*9</f>
        <v>729.01827168472892</v>
      </c>
      <c r="AH209">
        <f t="shared" ref="AH209:AH272" si="129">$R209*12</f>
        <v>972.02436224630526</v>
      </c>
      <c r="AI209">
        <f t="shared" ref="AI209:AI272" si="130">$R209*15</f>
        <v>1215.0304528078816</v>
      </c>
      <c r="AJ209">
        <f t="shared" ref="AJ209:AJ272" si="131">$S209*0.33</f>
        <v>1797.6375549292609</v>
      </c>
      <c r="AK209">
        <f t="shared" ref="AK209:AK272" si="132">$S209*0.44</f>
        <v>2396.8500732390144</v>
      </c>
      <c r="AL209">
        <f t="shared" ref="AL209:AL272" si="133">$S209*0.55</f>
        <v>2996.0625915487681</v>
      </c>
      <c r="AM209">
        <f t="shared" ref="AM209:AM272" si="134">$AJ209-AD209</f>
        <v>1612.6123770636482</v>
      </c>
      <c r="AN209">
        <f t="shared" ref="AN209:AN272" si="135">$AJ209-AE209</f>
        <v>1598.3342150083122</v>
      </c>
      <c r="AO209">
        <f t="shared" ref="AO209:AO272" si="136">$AJ209-AF209</f>
        <v>1584.0560529529762</v>
      </c>
      <c r="AP209">
        <f t="shared" ref="AP209:AP272" si="137">$AK209-AD209</f>
        <v>2211.8248953734019</v>
      </c>
      <c r="AQ209">
        <f t="shared" ref="AQ209:AQ272" si="138">$AK209-AE209</f>
        <v>2197.5467333180659</v>
      </c>
      <c r="AR209">
        <f t="shared" ref="AR209:AR272" si="139">$AK209-AF209</f>
        <v>2183.2685712627299</v>
      </c>
      <c r="AS209">
        <f t="shared" ref="AS209:AS272" si="140">$AL209-AD209</f>
        <v>2811.0374136831556</v>
      </c>
      <c r="AT209">
        <f t="shared" ref="AT209:AT272" si="141">$AL209-AE209</f>
        <v>2796.7592516278196</v>
      </c>
      <c r="AU209">
        <f t="shared" ref="AU209:AU272" si="142">$AL209-AF209</f>
        <v>2782.4810895724836</v>
      </c>
      <c r="BF209" t="str">
        <f t="shared" si="127"/>
        <v>Inwood 2021 8 Y 3 12 100 Y Cobra_V5 0 0 0 81.0020301871921 5447.38653008867 1612.61237706365 1598.33421500831 1584.05605295298 2211.8248953734 2197.54673331807 2183.26857126273 2811.03741368316 2796.75925162782 2782.48108957248</v>
      </c>
    </row>
    <row r="210" spans="1:58" x14ac:dyDescent="0.35">
      <c r="A210" s="16" t="s">
        <v>22</v>
      </c>
      <c r="B210" s="16">
        <v>2021</v>
      </c>
      <c r="C210" s="16">
        <v>8</v>
      </c>
      <c r="D210" s="16" t="s">
        <v>17</v>
      </c>
      <c r="E210" s="16">
        <v>401</v>
      </c>
      <c r="F210" s="16">
        <v>4</v>
      </c>
      <c r="G210" s="16">
        <v>3</v>
      </c>
      <c r="H210" s="4">
        <v>100</v>
      </c>
      <c r="I210" s="16" t="s">
        <v>16</v>
      </c>
      <c r="J210" s="16" t="s">
        <v>30</v>
      </c>
      <c r="K210" s="16" t="s">
        <v>14</v>
      </c>
      <c r="L210" s="16" t="str">
        <f t="shared" si="112"/>
        <v>.</v>
      </c>
      <c r="M210" s="16" t="str">
        <f t="shared" si="113"/>
        <v>.</v>
      </c>
      <c r="N210" s="16" t="s">
        <v>16</v>
      </c>
      <c r="O210" s="16">
        <v>0</v>
      </c>
      <c r="P210" s="16">
        <v>0</v>
      </c>
      <c r="Q210" s="16">
        <v>0</v>
      </c>
      <c r="R210" s="16">
        <v>72.074275862068973</v>
      </c>
      <c r="S210" s="16">
        <v>4846.9950517241386</v>
      </c>
      <c r="T210" s="16">
        <f t="shared" si="114"/>
        <v>44.29</v>
      </c>
      <c r="U210" s="16">
        <f t="shared" si="115"/>
        <v>109.39</v>
      </c>
      <c r="V210" s="16">
        <f t="shared" si="116"/>
        <v>0</v>
      </c>
      <c r="W210" s="16">
        <f t="shared" si="117"/>
        <v>0</v>
      </c>
      <c r="X210" s="16">
        <f t="shared" si="118"/>
        <v>0</v>
      </c>
      <c r="Y210" s="16">
        <f t="shared" si="119"/>
        <v>0</v>
      </c>
      <c r="Z210" s="16">
        <f t="shared" si="120"/>
        <v>0</v>
      </c>
      <c r="AA210" s="16">
        <f t="shared" si="121"/>
        <v>0</v>
      </c>
      <c r="AB210">
        <f t="shared" si="122"/>
        <v>0</v>
      </c>
      <c r="AC210">
        <f t="shared" si="123"/>
        <v>0</v>
      </c>
      <c r="AD210">
        <f t="shared" si="124"/>
        <v>109.39</v>
      </c>
      <c r="AE210">
        <f t="shared" si="125"/>
        <v>109.39</v>
      </c>
      <c r="AF210">
        <f t="shared" si="126"/>
        <v>109.39</v>
      </c>
      <c r="AG210">
        <f t="shared" si="128"/>
        <v>648.66848275862071</v>
      </c>
      <c r="AH210">
        <f t="shared" si="129"/>
        <v>864.89131034482762</v>
      </c>
      <c r="AI210">
        <f t="shared" si="130"/>
        <v>1081.1141379310345</v>
      </c>
      <c r="AJ210">
        <f t="shared" si="131"/>
        <v>1599.5083670689658</v>
      </c>
      <c r="AK210">
        <f t="shared" si="132"/>
        <v>2132.677822758621</v>
      </c>
      <c r="AL210">
        <f t="shared" si="133"/>
        <v>2665.8472784482765</v>
      </c>
      <c r="AM210">
        <f t="shared" si="134"/>
        <v>1490.1183670689657</v>
      </c>
      <c r="AN210">
        <f t="shared" si="135"/>
        <v>1490.1183670689657</v>
      </c>
      <c r="AO210">
        <f t="shared" si="136"/>
        <v>1490.1183670689657</v>
      </c>
      <c r="AP210">
        <f t="shared" si="137"/>
        <v>2023.2878227586209</v>
      </c>
      <c r="AQ210">
        <f t="shared" si="138"/>
        <v>2023.2878227586209</v>
      </c>
      <c r="AR210">
        <f t="shared" si="139"/>
        <v>2023.2878227586209</v>
      </c>
      <c r="AS210">
        <f t="shared" si="140"/>
        <v>2556.4572784482766</v>
      </c>
      <c r="AT210">
        <f t="shared" si="141"/>
        <v>2556.4572784482766</v>
      </c>
      <c r="AU210">
        <f t="shared" si="142"/>
        <v>2556.4572784482766</v>
      </c>
      <c r="BF210" t="str">
        <f t="shared" si="127"/>
        <v>Inwood 2021 8 Y 4 3 100 N Endura_Sporecaster 0 0 0 72.074275862069 4846.99505172414 1490.11836706897 1490.11836706897 1490.11836706897 2023.28782275862 2023.28782275862 2023.28782275862 2556.45727844828 2556.45727844828 2556.45727844828</v>
      </c>
    </row>
    <row r="211" spans="1:58" x14ac:dyDescent="0.35">
      <c r="A211" s="16" t="s">
        <v>22</v>
      </c>
      <c r="B211" s="16">
        <v>2021</v>
      </c>
      <c r="C211" s="16">
        <v>8</v>
      </c>
      <c r="D211" s="16" t="s">
        <v>17</v>
      </c>
      <c r="E211" s="16">
        <v>402</v>
      </c>
      <c r="F211" s="16">
        <v>4</v>
      </c>
      <c r="G211" s="16">
        <v>1</v>
      </c>
      <c r="H211" s="4">
        <v>100</v>
      </c>
      <c r="I211" s="16" t="s">
        <v>16</v>
      </c>
      <c r="J211" s="16" t="s">
        <v>27</v>
      </c>
      <c r="K211" s="16" t="s">
        <v>14</v>
      </c>
      <c r="L211" s="16" t="str">
        <f t="shared" si="112"/>
        <v>.</v>
      </c>
      <c r="M211" s="16" t="str">
        <f t="shared" si="113"/>
        <v>.</v>
      </c>
      <c r="N211" s="16" t="s">
        <v>14</v>
      </c>
      <c r="O211" s="16">
        <v>0</v>
      </c>
      <c r="P211" s="16">
        <v>0</v>
      </c>
      <c r="Q211" s="16">
        <v>0</v>
      </c>
      <c r="R211" s="16">
        <v>75.463878068965499</v>
      </c>
      <c r="S211" s="16">
        <v>5074.9458001379298</v>
      </c>
      <c r="T211" s="16">
        <f t="shared" si="114"/>
        <v>44.29</v>
      </c>
      <c r="U211" s="16">
        <f t="shared" si="115"/>
        <v>109.39</v>
      </c>
      <c r="V211" s="16">
        <f t="shared" si="116"/>
        <v>0</v>
      </c>
      <c r="W211" s="16">
        <f t="shared" si="117"/>
        <v>0</v>
      </c>
      <c r="X211" s="16">
        <f t="shared" si="118"/>
        <v>0</v>
      </c>
      <c r="Y211" s="16">
        <f t="shared" si="119"/>
        <v>0</v>
      </c>
      <c r="Z211" s="16">
        <f t="shared" si="120"/>
        <v>0</v>
      </c>
      <c r="AA211" s="16">
        <f t="shared" si="121"/>
        <v>0</v>
      </c>
      <c r="AB211">
        <f t="shared" si="122"/>
        <v>0</v>
      </c>
      <c r="AC211">
        <f t="shared" si="123"/>
        <v>0</v>
      </c>
      <c r="AD211">
        <f t="shared" si="124"/>
        <v>109.39</v>
      </c>
      <c r="AE211">
        <f t="shared" si="125"/>
        <v>109.39</v>
      </c>
      <c r="AF211">
        <f t="shared" si="126"/>
        <v>109.39</v>
      </c>
      <c r="AG211">
        <f t="shared" si="128"/>
        <v>679.17490262068952</v>
      </c>
      <c r="AH211">
        <f t="shared" si="129"/>
        <v>905.56653682758599</v>
      </c>
      <c r="AI211">
        <f t="shared" si="130"/>
        <v>1131.9581710344826</v>
      </c>
      <c r="AJ211">
        <f t="shared" si="131"/>
        <v>1674.7321140455169</v>
      </c>
      <c r="AK211">
        <f t="shared" si="132"/>
        <v>2232.9761520606889</v>
      </c>
      <c r="AL211">
        <f t="shared" si="133"/>
        <v>2791.2201900758614</v>
      </c>
      <c r="AM211">
        <f t="shared" si="134"/>
        <v>1565.3421140455168</v>
      </c>
      <c r="AN211">
        <f t="shared" si="135"/>
        <v>1565.3421140455168</v>
      </c>
      <c r="AO211">
        <f t="shared" si="136"/>
        <v>1565.3421140455168</v>
      </c>
      <c r="AP211">
        <f t="shared" si="137"/>
        <v>2123.5861520606891</v>
      </c>
      <c r="AQ211">
        <f t="shared" si="138"/>
        <v>2123.5861520606891</v>
      </c>
      <c r="AR211">
        <f t="shared" si="139"/>
        <v>2123.5861520606891</v>
      </c>
      <c r="AS211">
        <f t="shared" si="140"/>
        <v>2681.8301900758615</v>
      </c>
      <c r="AT211">
        <f t="shared" si="141"/>
        <v>2681.8301900758615</v>
      </c>
      <c r="AU211">
        <f t="shared" si="142"/>
        <v>2681.8301900758615</v>
      </c>
      <c r="BF211" t="str">
        <f t="shared" si="127"/>
        <v>Inwood 2021 8 Y 4 1 100 N Non-Treated 0 0 0 75.4638780689655 5074.94580013793 1565.34211404552 1565.34211404552 1565.34211404552 2123.58615206069 2123.58615206069 2123.58615206069 2681.83019007586 2681.83019007586 2681.83019007586</v>
      </c>
    </row>
    <row r="212" spans="1:58" x14ac:dyDescent="0.35">
      <c r="A212" s="16" t="s">
        <v>22</v>
      </c>
      <c r="B212" s="16">
        <v>2021</v>
      </c>
      <c r="C212" s="16">
        <v>8</v>
      </c>
      <c r="D212" s="16" t="s">
        <v>17</v>
      </c>
      <c r="E212" s="16">
        <v>403</v>
      </c>
      <c r="F212" s="16">
        <v>4</v>
      </c>
      <c r="G212" s="16">
        <v>8</v>
      </c>
      <c r="H212" s="4">
        <v>160</v>
      </c>
      <c r="I212" s="16" t="s">
        <v>16</v>
      </c>
      <c r="J212" s="16" t="s">
        <v>28</v>
      </c>
      <c r="K212" s="16" t="s">
        <v>14</v>
      </c>
      <c r="L212" s="16" t="str">
        <f t="shared" si="112"/>
        <v>.</v>
      </c>
      <c r="M212" s="16" t="str">
        <f t="shared" si="113"/>
        <v>.</v>
      </c>
      <c r="N212" s="16" t="s">
        <v>14</v>
      </c>
      <c r="O212" s="16">
        <v>0</v>
      </c>
      <c r="P212" s="16">
        <v>0</v>
      </c>
      <c r="Q212" s="16">
        <v>0</v>
      </c>
      <c r="R212" s="16">
        <v>78.278307073891625</v>
      </c>
      <c r="S212" s="16">
        <v>5264.2161507192122</v>
      </c>
      <c r="T212" s="16">
        <f t="shared" si="114"/>
        <v>70.86</v>
      </c>
      <c r="U212" s="16">
        <f t="shared" si="115"/>
        <v>175.02</v>
      </c>
      <c r="V212" s="16">
        <f t="shared" si="116"/>
        <v>0</v>
      </c>
      <c r="W212" s="16">
        <f t="shared" si="117"/>
        <v>0</v>
      </c>
      <c r="X212" s="16">
        <f t="shared" si="118"/>
        <v>0</v>
      </c>
      <c r="Y212" s="16">
        <f t="shared" si="119"/>
        <v>0</v>
      </c>
      <c r="Z212" s="16">
        <f t="shared" si="120"/>
        <v>0</v>
      </c>
      <c r="AA212" s="16">
        <f t="shared" si="121"/>
        <v>0</v>
      </c>
      <c r="AB212">
        <f t="shared" si="122"/>
        <v>17.875</v>
      </c>
      <c r="AC212">
        <f t="shared" si="123"/>
        <v>44.15</v>
      </c>
      <c r="AD212">
        <f t="shared" si="124"/>
        <v>219.17000000000002</v>
      </c>
      <c r="AE212">
        <f t="shared" si="125"/>
        <v>219.17000000000002</v>
      </c>
      <c r="AF212">
        <f t="shared" si="126"/>
        <v>219.17000000000002</v>
      </c>
      <c r="AG212">
        <f t="shared" si="128"/>
        <v>704.5047636650246</v>
      </c>
      <c r="AH212">
        <f t="shared" si="129"/>
        <v>939.3396848866995</v>
      </c>
      <c r="AI212">
        <f t="shared" si="130"/>
        <v>1174.1746061083743</v>
      </c>
      <c r="AJ212">
        <f t="shared" si="131"/>
        <v>1737.1913297373401</v>
      </c>
      <c r="AK212">
        <f t="shared" si="132"/>
        <v>2316.2551063164533</v>
      </c>
      <c r="AL212">
        <f t="shared" si="133"/>
        <v>2895.3188828955672</v>
      </c>
      <c r="AM212">
        <f t="shared" si="134"/>
        <v>1518.02132973734</v>
      </c>
      <c r="AN212">
        <f t="shared" si="135"/>
        <v>1518.02132973734</v>
      </c>
      <c r="AO212">
        <f t="shared" si="136"/>
        <v>1518.02132973734</v>
      </c>
      <c r="AP212">
        <f t="shared" si="137"/>
        <v>2097.0851063164532</v>
      </c>
      <c r="AQ212">
        <f t="shared" si="138"/>
        <v>2097.0851063164532</v>
      </c>
      <c r="AR212">
        <f t="shared" si="139"/>
        <v>2097.0851063164532</v>
      </c>
      <c r="AS212">
        <f t="shared" si="140"/>
        <v>2676.1488828955671</v>
      </c>
      <c r="AT212">
        <f t="shared" si="141"/>
        <v>2676.1488828955671</v>
      </c>
      <c r="AU212">
        <f t="shared" si="142"/>
        <v>2676.1488828955671</v>
      </c>
      <c r="BF212" t="str">
        <f t="shared" si="127"/>
        <v>Inwood 2021 8 Y 4 8 160 N Cobra_V5 0 0 0 78.2783070738916 5264.21615071921 1518.02132973734 1518.02132973734 1518.02132973734 2097.08510631645 2097.08510631645 2097.08510631645 2676.14888289557 2676.14888289557 2676.14888289557</v>
      </c>
    </row>
    <row r="213" spans="1:58" x14ac:dyDescent="0.35">
      <c r="A213" s="16" t="s">
        <v>22</v>
      </c>
      <c r="B213" s="16">
        <v>2021</v>
      </c>
      <c r="C213" s="16">
        <v>8</v>
      </c>
      <c r="D213" s="16" t="s">
        <v>17</v>
      </c>
      <c r="E213" s="16">
        <v>404</v>
      </c>
      <c r="F213" s="16">
        <v>4</v>
      </c>
      <c r="G213" s="16">
        <v>5</v>
      </c>
      <c r="H213" s="4">
        <v>160</v>
      </c>
      <c r="I213" s="16" t="s">
        <v>16</v>
      </c>
      <c r="J213" s="16" t="s">
        <v>27</v>
      </c>
      <c r="K213" s="16" t="s">
        <v>14</v>
      </c>
      <c r="L213" s="16" t="str">
        <f t="shared" si="112"/>
        <v>.</v>
      </c>
      <c r="M213" s="16" t="str">
        <f t="shared" si="113"/>
        <v>.</v>
      </c>
      <c r="N213" s="16" t="s">
        <v>14</v>
      </c>
      <c r="O213" s="16">
        <v>0</v>
      </c>
      <c r="P213" s="16">
        <v>0</v>
      </c>
      <c r="Q213" s="16">
        <v>0</v>
      </c>
      <c r="R213" s="16">
        <v>77.641515665024627</v>
      </c>
      <c r="S213" s="16">
        <v>5221.3919284729063</v>
      </c>
      <c r="T213" s="16">
        <f t="shared" si="114"/>
        <v>70.86</v>
      </c>
      <c r="U213" s="16">
        <f t="shared" si="115"/>
        <v>175.02</v>
      </c>
      <c r="V213" s="16">
        <f t="shared" si="116"/>
        <v>0</v>
      </c>
      <c r="W213" s="16">
        <f t="shared" si="117"/>
        <v>0</v>
      </c>
      <c r="X213" s="16">
        <f t="shared" si="118"/>
        <v>0</v>
      </c>
      <c r="Y213" s="16">
        <f t="shared" si="119"/>
        <v>0</v>
      </c>
      <c r="Z213" s="16">
        <f t="shared" si="120"/>
        <v>0</v>
      </c>
      <c r="AA213" s="16">
        <f t="shared" si="121"/>
        <v>0</v>
      </c>
      <c r="AB213">
        <f t="shared" si="122"/>
        <v>0</v>
      </c>
      <c r="AC213">
        <f t="shared" si="123"/>
        <v>0</v>
      </c>
      <c r="AD213">
        <f t="shared" si="124"/>
        <v>175.02</v>
      </c>
      <c r="AE213">
        <f t="shared" si="125"/>
        <v>175.02</v>
      </c>
      <c r="AF213">
        <f t="shared" si="126"/>
        <v>175.02</v>
      </c>
      <c r="AG213">
        <f t="shared" si="128"/>
        <v>698.77364098522162</v>
      </c>
      <c r="AH213">
        <f t="shared" si="129"/>
        <v>931.69818798029553</v>
      </c>
      <c r="AI213">
        <f t="shared" si="130"/>
        <v>1164.6227349753694</v>
      </c>
      <c r="AJ213">
        <f t="shared" si="131"/>
        <v>1723.0593363960593</v>
      </c>
      <c r="AK213">
        <f t="shared" si="132"/>
        <v>2297.4124485280786</v>
      </c>
      <c r="AL213">
        <f t="shared" si="133"/>
        <v>2871.7655606600988</v>
      </c>
      <c r="AM213">
        <f t="shared" si="134"/>
        <v>1548.0393363960593</v>
      </c>
      <c r="AN213">
        <f t="shared" si="135"/>
        <v>1548.0393363960593</v>
      </c>
      <c r="AO213">
        <f t="shared" si="136"/>
        <v>1548.0393363960593</v>
      </c>
      <c r="AP213">
        <f t="shared" si="137"/>
        <v>2122.3924485280786</v>
      </c>
      <c r="AQ213">
        <f t="shared" si="138"/>
        <v>2122.3924485280786</v>
      </c>
      <c r="AR213">
        <f t="shared" si="139"/>
        <v>2122.3924485280786</v>
      </c>
      <c r="AS213">
        <f t="shared" si="140"/>
        <v>2696.7455606600988</v>
      </c>
      <c r="AT213">
        <f t="shared" si="141"/>
        <v>2696.7455606600988</v>
      </c>
      <c r="AU213">
        <f t="shared" si="142"/>
        <v>2696.7455606600988</v>
      </c>
      <c r="BF213" t="str">
        <f t="shared" si="127"/>
        <v>Inwood 2021 8 Y 4 5 160 N Non-Treated 0 0 0 77.6415156650246 5221.39192847291 1548.03933639606 1548.03933639606 1548.03933639606 2122.39244852808 2122.39244852808 2122.39244852808 2696.7455606601 2696.7455606601 2696.7455606601</v>
      </c>
    </row>
    <row r="214" spans="1:58" x14ac:dyDescent="0.35">
      <c r="A214" s="16" t="s">
        <v>22</v>
      </c>
      <c r="B214" s="16">
        <v>2021</v>
      </c>
      <c r="C214" s="16">
        <v>8</v>
      </c>
      <c r="D214" s="16" t="s">
        <v>17</v>
      </c>
      <c r="E214" s="16">
        <v>405</v>
      </c>
      <c r="F214" s="16">
        <v>4</v>
      </c>
      <c r="G214" s="16">
        <v>6</v>
      </c>
      <c r="H214" s="4">
        <v>160</v>
      </c>
      <c r="I214" s="16" t="s">
        <v>16</v>
      </c>
      <c r="J214" s="16" t="s">
        <v>29</v>
      </c>
      <c r="K214" s="16" t="s">
        <v>14</v>
      </c>
      <c r="L214" s="16" t="str">
        <f t="shared" si="112"/>
        <v>.</v>
      </c>
      <c r="M214" s="16" t="str">
        <f t="shared" si="113"/>
        <v>.</v>
      </c>
      <c r="N214" s="16" t="s">
        <v>14</v>
      </c>
      <c r="O214" s="16">
        <v>0</v>
      </c>
      <c r="P214" s="16">
        <v>0</v>
      </c>
      <c r="Q214" s="16">
        <v>0</v>
      </c>
      <c r="R214" s="16">
        <v>71.02821596059114</v>
      </c>
      <c r="S214" s="16">
        <v>4776.647523349754</v>
      </c>
      <c r="T214" s="16">
        <f t="shared" si="114"/>
        <v>70.86</v>
      </c>
      <c r="U214" s="16">
        <f t="shared" si="115"/>
        <v>175.02</v>
      </c>
      <c r="V214" s="16">
        <f t="shared" si="116"/>
        <v>0</v>
      </c>
      <c r="W214" s="16">
        <f t="shared" si="117"/>
        <v>0</v>
      </c>
      <c r="X214" s="16">
        <f t="shared" si="118"/>
        <v>0</v>
      </c>
      <c r="Y214" s="16">
        <f t="shared" si="119"/>
        <v>0</v>
      </c>
      <c r="Z214" s="16">
        <f t="shared" si="120"/>
        <v>0</v>
      </c>
      <c r="AA214" s="16">
        <f t="shared" si="121"/>
        <v>0</v>
      </c>
      <c r="AB214">
        <f t="shared" si="122"/>
        <v>50.845999999999997</v>
      </c>
      <c r="AC214">
        <f t="shared" si="123"/>
        <v>125.59</v>
      </c>
      <c r="AD214">
        <f t="shared" si="124"/>
        <v>300.61</v>
      </c>
      <c r="AE214">
        <f t="shared" si="125"/>
        <v>300.61</v>
      </c>
      <c r="AF214">
        <f t="shared" si="126"/>
        <v>300.61</v>
      </c>
      <c r="AG214">
        <f t="shared" si="128"/>
        <v>639.25394364532031</v>
      </c>
      <c r="AH214">
        <f t="shared" si="129"/>
        <v>852.33859152709374</v>
      </c>
      <c r="AI214">
        <f t="shared" si="130"/>
        <v>1065.4232394088672</v>
      </c>
      <c r="AJ214">
        <f t="shared" si="131"/>
        <v>1576.2936827054189</v>
      </c>
      <c r="AK214">
        <f t="shared" si="132"/>
        <v>2101.724910273892</v>
      </c>
      <c r="AL214">
        <f t="shared" si="133"/>
        <v>2627.1561378423648</v>
      </c>
      <c r="AM214">
        <f t="shared" si="134"/>
        <v>1275.683682705419</v>
      </c>
      <c r="AN214">
        <f t="shared" si="135"/>
        <v>1275.683682705419</v>
      </c>
      <c r="AO214">
        <f t="shared" si="136"/>
        <v>1275.683682705419</v>
      </c>
      <c r="AP214">
        <f t="shared" si="137"/>
        <v>1801.1149102738918</v>
      </c>
      <c r="AQ214">
        <f t="shared" si="138"/>
        <v>1801.1149102738918</v>
      </c>
      <c r="AR214">
        <f t="shared" si="139"/>
        <v>1801.1149102738918</v>
      </c>
      <c r="AS214">
        <f t="shared" si="140"/>
        <v>2326.5461378423647</v>
      </c>
      <c r="AT214">
        <f t="shared" si="141"/>
        <v>2326.5461378423647</v>
      </c>
      <c r="AU214">
        <f t="shared" si="142"/>
        <v>2326.5461378423647</v>
      </c>
      <c r="BF214" t="str">
        <f t="shared" si="127"/>
        <v>Inwood 2021 8 Y 4 6 160 N Endura_R3 0 0 0 71.0282159605911 4776.64752334975 1275.68368270542 1275.68368270542 1275.68368270542 1801.11491027389 1801.11491027389 1801.11491027389 2326.54613784236 2326.54613784236 2326.54613784236</v>
      </c>
    </row>
    <row r="215" spans="1:58" x14ac:dyDescent="0.35">
      <c r="A215" s="16" t="s">
        <v>22</v>
      </c>
      <c r="B215" s="16">
        <v>2021</v>
      </c>
      <c r="C215" s="16">
        <v>8</v>
      </c>
      <c r="D215" s="16" t="s">
        <v>17</v>
      </c>
      <c r="E215" s="16">
        <v>406</v>
      </c>
      <c r="F215" s="16">
        <v>4</v>
      </c>
      <c r="G215" s="16">
        <v>7</v>
      </c>
      <c r="H215" s="4">
        <v>160</v>
      </c>
      <c r="I215" s="16" t="s">
        <v>16</v>
      </c>
      <c r="J215" s="16" t="s">
        <v>30</v>
      </c>
      <c r="K215" s="16" t="s">
        <v>14</v>
      </c>
      <c r="L215" s="16" t="str">
        <f t="shared" si="112"/>
        <v>.</v>
      </c>
      <c r="M215" s="16" t="str">
        <f t="shared" si="113"/>
        <v>.</v>
      </c>
      <c r="N215" s="16" t="s">
        <v>16</v>
      </c>
      <c r="O215" s="16">
        <v>0</v>
      </c>
      <c r="P215" s="16">
        <v>0</v>
      </c>
      <c r="Q215" s="16">
        <v>0</v>
      </c>
      <c r="R215" s="16">
        <v>86.330312275862056</v>
      </c>
      <c r="S215" s="16">
        <v>5805.713500551723</v>
      </c>
      <c r="T215" s="16">
        <f t="shared" si="114"/>
        <v>70.86</v>
      </c>
      <c r="U215" s="16">
        <f t="shared" si="115"/>
        <v>175.02</v>
      </c>
      <c r="V215" s="16">
        <f t="shared" si="116"/>
        <v>0</v>
      </c>
      <c r="W215" s="16">
        <f t="shared" si="117"/>
        <v>0</v>
      </c>
      <c r="X215" s="16">
        <f t="shared" si="118"/>
        <v>0</v>
      </c>
      <c r="Y215" s="16">
        <f t="shared" si="119"/>
        <v>0</v>
      </c>
      <c r="Z215" s="16">
        <f t="shared" si="120"/>
        <v>0</v>
      </c>
      <c r="AA215" s="16">
        <f t="shared" si="121"/>
        <v>0</v>
      </c>
      <c r="AB215">
        <f t="shared" si="122"/>
        <v>0</v>
      </c>
      <c r="AC215">
        <f t="shared" si="123"/>
        <v>0</v>
      </c>
      <c r="AD215">
        <f t="shared" si="124"/>
        <v>175.02</v>
      </c>
      <c r="AE215">
        <f t="shared" si="125"/>
        <v>175.02</v>
      </c>
      <c r="AF215">
        <f t="shared" si="126"/>
        <v>175.02</v>
      </c>
      <c r="AG215">
        <f t="shared" si="128"/>
        <v>776.97281048275852</v>
      </c>
      <c r="AH215">
        <f t="shared" si="129"/>
        <v>1035.9637473103446</v>
      </c>
      <c r="AI215">
        <f t="shared" si="130"/>
        <v>1294.9546841379308</v>
      </c>
      <c r="AJ215">
        <f t="shared" si="131"/>
        <v>1915.8854551820687</v>
      </c>
      <c r="AK215">
        <f t="shared" si="132"/>
        <v>2554.5139402427581</v>
      </c>
      <c r="AL215">
        <f t="shared" si="133"/>
        <v>3193.1424253034479</v>
      </c>
      <c r="AM215">
        <f t="shared" si="134"/>
        <v>1740.8654551820687</v>
      </c>
      <c r="AN215">
        <f t="shared" si="135"/>
        <v>1740.8654551820687</v>
      </c>
      <c r="AO215">
        <f t="shared" si="136"/>
        <v>1740.8654551820687</v>
      </c>
      <c r="AP215">
        <f t="shared" si="137"/>
        <v>2379.4939402427581</v>
      </c>
      <c r="AQ215">
        <f t="shared" si="138"/>
        <v>2379.4939402427581</v>
      </c>
      <c r="AR215">
        <f t="shared" si="139"/>
        <v>2379.4939402427581</v>
      </c>
      <c r="AS215">
        <f t="shared" si="140"/>
        <v>3018.1224253034479</v>
      </c>
      <c r="AT215">
        <f t="shared" si="141"/>
        <v>3018.1224253034479</v>
      </c>
      <c r="AU215">
        <f t="shared" si="142"/>
        <v>3018.1224253034479</v>
      </c>
      <c r="BF215" t="str">
        <f t="shared" si="127"/>
        <v>Inwood 2021 8 Y 4 7 160 N Endura_Sporecaster 0 0 0 86.3303122758621 5805.71350055172 1740.86545518207 1740.86545518207 1740.86545518207 2379.49394024276 2379.49394024276 2379.49394024276 3018.12242530345 3018.12242530345 3018.12242530345</v>
      </c>
    </row>
    <row r="216" spans="1:58" x14ac:dyDescent="0.35">
      <c r="A216" s="16" t="s">
        <v>22</v>
      </c>
      <c r="B216" s="16">
        <v>2021</v>
      </c>
      <c r="C216" s="16">
        <v>8</v>
      </c>
      <c r="D216" s="16" t="s">
        <v>17</v>
      </c>
      <c r="E216" s="16">
        <v>407</v>
      </c>
      <c r="F216" s="16">
        <v>4</v>
      </c>
      <c r="G216" s="16">
        <v>4</v>
      </c>
      <c r="H216" s="4">
        <v>100</v>
      </c>
      <c r="I216" s="16" t="s">
        <v>16</v>
      </c>
      <c r="J216" s="16" t="s">
        <v>28</v>
      </c>
      <c r="K216" s="16" t="s">
        <v>14</v>
      </c>
      <c r="L216" s="16" t="str">
        <f t="shared" si="112"/>
        <v>.</v>
      </c>
      <c r="M216" s="16" t="str">
        <f t="shared" si="113"/>
        <v>.</v>
      </c>
      <c r="N216" s="16" t="s">
        <v>14</v>
      </c>
      <c r="O216" s="16">
        <v>0</v>
      </c>
      <c r="P216" s="16">
        <v>0</v>
      </c>
      <c r="Q216" s="16">
        <v>0</v>
      </c>
      <c r="R216" s="16">
        <v>82.231971940886694</v>
      </c>
      <c r="S216" s="16">
        <v>5530.1001130246304</v>
      </c>
      <c r="T216" s="16">
        <f t="shared" si="114"/>
        <v>44.29</v>
      </c>
      <c r="U216" s="16">
        <f t="shared" si="115"/>
        <v>109.39</v>
      </c>
      <c r="V216" s="16">
        <f t="shared" si="116"/>
        <v>0</v>
      </c>
      <c r="W216" s="16">
        <f t="shared" si="117"/>
        <v>0</v>
      </c>
      <c r="X216" s="16">
        <f t="shared" si="118"/>
        <v>0</v>
      </c>
      <c r="Y216" s="16">
        <f t="shared" si="119"/>
        <v>0</v>
      </c>
      <c r="Z216" s="16">
        <f t="shared" si="120"/>
        <v>0</v>
      </c>
      <c r="AA216" s="16">
        <f t="shared" si="121"/>
        <v>0</v>
      </c>
      <c r="AB216">
        <f t="shared" si="122"/>
        <v>17.875</v>
      </c>
      <c r="AC216">
        <f t="shared" si="123"/>
        <v>44.15</v>
      </c>
      <c r="AD216">
        <f t="shared" si="124"/>
        <v>153.54</v>
      </c>
      <c r="AE216">
        <f t="shared" si="125"/>
        <v>153.54</v>
      </c>
      <c r="AF216">
        <f t="shared" si="126"/>
        <v>153.54</v>
      </c>
      <c r="AG216">
        <f t="shared" si="128"/>
        <v>740.08774746798031</v>
      </c>
      <c r="AH216">
        <f t="shared" si="129"/>
        <v>986.78366329064033</v>
      </c>
      <c r="AI216">
        <f t="shared" si="130"/>
        <v>1233.4795791133004</v>
      </c>
      <c r="AJ216">
        <f t="shared" si="131"/>
        <v>1824.9330372981281</v>
      </c>
      <c r="AK216">
        <f t="shared" si="132"/>
        <v>2433.2440497308376</v>
      </c>
      <c r="AL216">
        <f t="shared" si="133"/>
        <v>3041.5550621635471</v>
      </c>
      <c r="AM216">
        <f t="shared" si="134"/>
        <v>1671.3930372981281</v>
      </c>
      <c r="AN216">
        <f t="shared" si="135"/>
        <v>1671.3930372981281</v>
      </c>
      <c r="AO216">
        <f t="shared" si="136"/>
        <v>1671.3930372981281</v>
      </c>
      <c r="AP216">
        <f t="shared" si="137"/>
        <v>2279.7040497308376</v>
      </c>
      <c r="AQ216">
        <f t="shared" si="138"/>
        <v>2279.7040497308376</v>
      </c>
      <c r="AR216">
        <f t="shared" si="139"/>
        <v>2279.7040497308376</v>
      </c>
      <c r="AS216">
        <f t="shared" si="140"/>
        <v>2888.0150621635471</v>
      </c>
      <c r="AT216">
        <f t="shared" si="141"/>
        <v>2888.0150621635471</v>
      </c>
      <c r="AU216">
        <f t="shared" si="142"/>
        <v>2888.0150621635471</v>
      </c>
      <c r="BF216" t="str">
        <f t="shared" si="127"/>
        <v>Inwood 2021 8 Y 4 4 100 N Cobra_V5 0 0 0 82.2319719408867 5530.10011302463 1671.39303729813 1671.39303729813 1671.39303729813 2279.70404973084 2279.70404973084 2279.70404973084 2888.01506216355 2888.01506216355 2888.01506216355</v>
      </c>
    </row>
    <row r="217" spans="1:58" x14ac:dyDescent="0.35">
      <c r="A217" s="16" t="s">
        <v>22</v>
      </c>
      <c r="B217" s="16">
        <v>2021</v>
      </c>
      <c r="C217" s="16">
        <v>8</v>
      </c>
      <c r="D217" s="16" t="s">
        <v>17</v>
      </c>
      <c r="E217" s="16">
        <v>408</v>
      </c>
      <c r="F217" s="16">
        <v>4</v>
      </c>
      <c r="G217" s="16">
        <v>2</v>
      </c>
      <c r="H217" s="4">
        <v>100</v>
      </c>
      <c r="I217" s="16" t="s">
        <v>16</v>
      </c>
      <c r="J217" s="16" t="s">
        <v>29</v>
      </c>
      <c r="K217" s="16" t="s">
        <v>14</v>
      </c>
      <c r="L217" s="16" t="str">
        <f t="shared" si="112"/>
        <v>.</v>
      </c>
      <c r="M217" s="16" t="str">
        <f t="shared" si="113"/>
        <v>.</v>
      </c>
      <c r="N217" s="16" t="s">
        <v>14</v>
      </c>
      <c r="O217" s="16">
        <v>0</v>
      </c>
      <c r="P217" s="16">
        <v>0</v>
      </c>
      <c r="Q217" s="16">
        <v>0</v>
      </c>
      <c r="R217" s="16">
        <v>81.845735172413782</v>
      </c>
      <c r="S217" s="16">
        <v>5504.1256903448266</v>
      </c>
      <c r="T217" s="16">
        <f t="shared" si="114"/>
        <v>44.29</v>
      </c>
      <c r="U217" s="16">
        <f t="shared" si="115"/>
        <v>109.39</v>
      </c>
      <c r="V217" s="16">
        <f t="shared" si="116"/>
        <v>0</v>
      </c>
      <c r="W217" s="16">
        <f t="shared" si="117"/>
        <v>0</v>
      </c>
      <c r="X217" s="16">
        <f t="shared" si="118"/>
        <v>0</v>
      </c>
      <c r="Y217" s="16">
        <f t="shared" si="119"/>
        <v>0</v>
      </c>
      <c r="Z217" s="16">
        <f t="shared" si="120"/>
        <v>0</v>
      </c>
      <c r="AA217" s="16">
        <f t="shared" si="121"/>
        <v>0</v>
      </c>
      <c r="AB217">
        <f t="shared" si="122"/>
        <v>50.845999999999997</v>
      </c>
      <c r="AC217">
        <f t="shared" si="123"/>
        <v>125.59</v>
      </c>
      <c r="AD217">
        <f t="shared" si="124"/>
        <v>234.98000000000002</v>
      </c>
      <c r="AE217">
        <f t="shared" si="125"/>
        <v>234.98000000000002</v>
      </c>
      <c r="AF217">
        <f t="shared" si="126"/>
        <v>234.98000000000002</v>
      </c>
      <c r="AG217">
        <f t="shared" si="128"/>
        <v>736.61161655172407</v>
      </c>
      <c r="AH217">
        <f t="shared" si="129"/>
        <v>982.14882206896539</v>
      </c>
      <c r="AI217">
        <f t="shared" si="130"/>
        <v>1227.6860275862068</v>
      </c>
      <c r="AJ217">
        <f t="shared" si="131"/>
        <v>1816.3614778137928</v>
      </c>
      <c r="AK217">
        <f t="shared" si="132"/>
        <v>2421.8153037517236</v>
      </c>
      <c r="AL217">
        <f t="shared" si="133"/>
        <v>3027.2691296896551</v>
      </c>
      <c r="AM217">
        <f t="shared" si="134"/>
        <v>1581.3814778137928</v>
      </c>
      <c r="AN217">
        <f t="shared" si="135"/>
        <v>1581.3814778137928</v>
      </c>
      <c r="AO217">
        <f t="shared" si="136"/>
        <v>1581.3814778137928</v>
      </c>
      <c r="AP217">
        <f t="shared" si="137"/>
        <v>2186.8353037517236</v>
      </c>
      <c r="AQ217">
        <f t="shared" si="138"/>
        <v>2186.8353037517236</v>
      </c>
      <c r="AR217">
        <f t="shared" si="139"/>
        <v>2186.8353037517236</v>
      </c>
      <c r="AS217">
        <f t="shared" si="140"/>
        <v>2792.2891296896551</v>
      </c>
      <c r="AT217">
        <f t="shared" si="141"/>
        <v>2792.2891296896551</v>
      </c>
      <c r="AU217">
        <f t="shared" si="142"/>
        <v>2792.2891296896551</v>
      </c>
      <c r="BF217" t="str">
        <f t="shared" si="127"/>
        <v>Inwood 2021 8 Y 4 2 100 N Endura_R3 0 0 0 81.8457351724138 5504.12569034483 1581.38147781379 1581.38147781379 1581.38147781379 2186.83530375172 2186.83530375172 2186.83530375172 2792.28912968966 2792.28912968966 2792.28912968966</v>
      </c>
    </row>
    <row r="218" spans="1:58" x14ac:dyDescent="0.35">
      <c r="A218" s="16" t="s">
        <v>22</v>
      </c>
      <c r="B218" s="16">
        <v>2021</v>
      </c>
      <c r="C218" s="16">
        <v>8</v>
      </c>
      <c r="D218" s="16" t="s">
        <v>17</v>
      </c>
      <c r="E218" s="16">
        <v>409</v>
      </c>
      <c r="F218" s="16">
        <v>4</v>
      </c>
      <c r="G218" s="16">
        <v>15</v>
      </c>
      <c r="H218" s="4">
        <v>160</v>
      </c>
      <c r="I218" s="16" t="s">
        <v>17</v>
      </c>
      <c r="J218" s="16" t="s">
        <v>30</v>
      </c>
      <c r="K218" s="16">
        <v>150</v>
      </c>
      <c r="L218" s="16">
        <f t="shared" si="112"/>
        <v>326.08695652173913</v>
      </c>
      <c r="M218" s="16">
        <f t="shared" si="113"/>
        <v>366.10671936758894</v>
      </c>
      <c r="N218" s="16" t="s">
        <v>16</v>
      </c>
      <c r="O218" s="16">
        <v>0</v>
      </c>
      <c r="P218" s="16">
        <v>0</v>
      </c>
      <c r="Q218" s="16">
        <v>0</v>
      </c>
      <c r="R218" s="16">
        <v>80.972217694581289</v>
      </c>
      <c r="S218" s="16">
        <v>5445.3816399605921</v>
      </c>
      <c r="T218" s="16">
        <f t="shared" si="114"/>
        <v>70.86</v>
      </c>
      <c r="U218" s="16">
        <f t="shared" si="115"/>
        <v>175.02</v>
      </c>
      <c r="V218" s="16">
        <f t="shared" si="116"/>
        <v>61.956521739130437</v>
      </c>
      <c r="W218" s="16">
        <f t="shared" si="117"/>
        <v>89.673913043478265</v>
      </c>
      <c r="X218" s="16">
        <f t="shared" si="118"/>
        <v>117.39130434782608</v>
      </c>
      <c r="Y218" s="16">
        <f t="shared" si="119"/>
        <v>31.485177865612645</v>
      </c>
      <c r="Z218" s="16">
        <f t="shared" si="120"/>
        <v>45.763339920948617</v>
      </c>
      <c r="AA218" s="16">
        <f t="shared" si="121"/>
        <v>60.041501976284586</v>
      </c>
      <c r="AB218">
        <f t="shared" si="122"/>
        <v>0</v>
      </c>
      <c r="AC218">
        <f t="shared" si="123"/>
        <v>0</v>
      </c>
      <c r="AD218">
        <f t="shared" si="124"/>
        <v>206.50517786561267</v>
      </c>
      <c r="AE218">
        <f t="shared" si="125"/>
        <v>220.78333992094863</v>
      </c>
      <c r="AF218">
        <f t="shared" si="126"/>
        <v>235.0615019762846</v>
      </c>
      <c r="AG218">
        <f t="shared" si="128"/>
        <v>728.74995925123164</v>
      </c>
      <c r="AH218">
        <f t="shared" si="129"/>
        <v>971.66661233497553</v>
      </c>
      <c r="AI218">
        <f t="shared" si="130"/>
        <v>1214.5832654187193</v>
      </c>
      <c r="AJ218">
        <f t="shared" si="131"/>
        <v>1796.9759411869954</v>
      </c>
      <c r="AK218">
        <f t="shared" si="132"/>
        <v>2395.9679215826604</v>
      </c>
      <c r="AL218">
        <f t="shared" si="133"/>
        <v>2994.9599019783259</v>
      </c>
      <c r="AM218">
        <f t="shared" si="134"/>
        <v>1590.4707633213827</v>
      </c>
      <c r="AN218">
        <f t="shared" si="135"/>
        <v>1576.1926012660467</v>
      </c>
      <c r="AO218">
        <f t="shared" si="136"/>
        <v>1561.914439210711</v>
      </c>
      <c r="AP218">
        <f t="shared" si="137"/>
        <v>2189.4627437170479</v>
      </c>
      <c r="AQ218">
        <f t="shared" si="138"/>
        <v>2175.1845816617119</v>
      </c>
      <c r="AR218">
        <f t="shared" si="139"/>
        <v>2160.9064196063759</v>
      </c>
      <c r="AS218">
        <f t="shared" si="140"/>
        <v>2788.4547241127134</v>
      </c>
      <c r="AT218">
        <f t="shared" si="141"/>
        <v>2774.1765620573774</v>
      </c>
      <c r="AU218">
        <f t="shared" si="142"/>
        <v>2759.8984000020414</v>
      </c>
      <c r="BF218" t="str">
        <f t="shared" si="127"/>
        <v>Inwood 2021 8 Y 4 15 160 Y Endura_Sporecaster 0 0 0 80.9722176945813 5445.38163996059 1590.47076332138 1576.19260126605 1561.91443921071 2189.46274371705 2175.18458166171 2160.90641960638 2788.45472411271 2774.17656205738 2759.89840000204</v>
      </c>
    </row>
    <row r="219" spans="1:58" x14ac:dyDescent="0.35">
      <c r="A219" s="16" t="s">
        <v>22</v>
      </c>
      <c r="B219" s="16">
        <v>2021</v>
      </c>
      <c r="C219" s="16">
        <v>8</v>
      </c>
      <c r="D219" s="16" t="s">
        <v>17</v>
      </c>
      <c r="E219" s="16">
        <v>410</v>
      </c>
      <c r="F219" s="16">
        <v>4</v>
      </c>
      <c r="G219" s="16">
        <v>14</v>
      </c>
      <c r="H219" s="4">
        <v>160</v>
      </c>
      <c r="I219" s="16" t="s">
        <v>17</v>
      </c>
      <c r="J219" s="16" t="s">
        <v>29</v>
      </c>
      <c r="K219" s="16">
        <v>150</v>
      </c>
      <c r="L219" s="16">
        <f t="shared" si="112"/>
        <v>326.08695652173913</v>
      </c>
      <c r="M219" s="16">
        <f t="shared" si="113"/>
        <v>366.10671936758894</v>
      </c>
      <c r="N219" s="16" t="s">
        <v>14</v>
      </c>
      <c r="O219" s="16">
        <v>0</v>
      </c>
      <c r="P219" s="16">
        <v>0</v>
      </c>
      <c r="Q219" s="16">
        <v>0</v>
      </c>
      <c r="R219" s="16">
        <v>81.535107310344827</v>
      </c>
      <c r="S219" s="16">
        <v>5483.2359666206894</v>
      </c>
      <c r="T219" s="16">
        <f t="shared" si="114"/>
        <v>70.86</v>
      </c>
      <c r="U219" s="16">
        <f t="shared" si="115"/>
        <v>175.02</v>
      </c>
      <c r="V219" s="16">
        <f t="shared" si="116"/>
        <v>61.956521739130437</v>
      </c>
      <c r="W219" s="16">
        <f t="shared" si="117"/>
        <v>89.673913043478265</v>
      </c>
      <c r="X219" s="16">
        <f t="shared" si="118"/>
        <v>117.39130434782608</v>
      </c>
      <c r="Y219" s="16">
        <f t="shared" si="119"/>
        <v>31.485177865612645</v>
      </c>
      <c r="Z219" s="16">
        <f t="shared" si="120"/>
        <v>45.763339920948617</v>
      </c>
      <c r="AA219" s="16">
        <f t="shared" si="121"/>
        <v>60.041501976284586</v>
      </c>
      <c r="AB219">
        <f t="shared" si="122"/>
        <v>50.845999999999997</v>
      </c>
      <c r="AC219">
        <f t="shared" si="123"/>
        <v>125.59</v>
      </c>
      <c r="AD219">
        <f t="shared" si="124"/>
        <v>332.09517786561264</v>
      </c>
      <c r="AE219">
        <f t="shared" si="125"/>
        <v>346.37333992094864</v>
      </c>
      <c r="AF219">
        <f t="shared" si="126"/>
        <v>360.65150197628464</v>
      </c>
      <c r="AG219">
        <f t="shared" si="128"/>
        <v>733.81596579310349</v>
      </c>
      <c r="AH219">
        <f t="shared" si="129"/>
        <v>978.42128772413798</v>
      </c>
      <c r="AI219">
        <f t="shared" si="130"/>
        <v>1223.0266096551725</v>
      </c>
      <c r="AJ219">
        <f t="shared" si="131"/>
        <v>1809.4678689848276</v>
      </c>
      <c r="AK219">
        <f t="shared" si="132"/>
        <v>2412.6238253131032</v>
      </c>
      <c r="AL219">
        <f t="shared" si="133"/>
        <v>3015.7797816413795</v>
      </c>
      <c r="AM219">
        <f t="shared" si="134"/>
        <v>1477.372691119215</v>
      </c>
      <c r="AN219">
        <f t="shared" si="135"/>
        <v>1463.094529063879</v>
      </c>
      <c r="AO219">
        <f t="shared" si="136"/>
        <v>1448.816367008543</v>
      </c>
      <c r="AP219">
        <f t="shared" si="137"/>
        <v>2080.5286474474906</v>
      </c>
      <c r="AQ219">
        <f t="shared" si="138"/>
        <v>2066.2504853921546</v>
      </c>
      <c r="AR219">
        <f t="shared" si="139"/>
        <v>2051.9723233368186</v>
      </c>
      <c r="AS219">
        <f t="shared" si="140"/>
        <v>2683.6846037757668</v>
      </c>
      <c r="AT219">
        <f t="shared" si="141"/>
        <v>2669.4064417204308</v>
      </c>
      <c r="AU219">
        <f t="shared" si="142"/>
        <v>2655.1282796650949</v>
      </c>
      <c r="BF219" t="str">
        <f t="shared" si="127"/>
        <v>Inwood 2021 8 Y 4 14 160 Y Endura_R3 0 0 0 81.5351073103448 5483.23596662069 1477.37269111922 1463.09452906388 1448.81636700854 2080.52864744749 2066.25048539215 2051.97232333682 2683.68460377577 2669.40644172043 2655.12827966509</v>
      </c>
    </row>
    <row r="220" spans="1:58" x14ac:dyDescent="0.35">
      <c r="A220" s="16" t="s">
        <v>22</v>
      </c>
      <c r="B220" s="16">
        <v>2021</v>
      </c>
      <c r="C220" s="16">
        <v>8</v>
      </c>
      <c r="D220" s="16" t="s">
        <v>17</v>
      </c>
      <c r="E220" s="16">
        <v>411</v>
      </c>
      <c r="F220" s="16">
        <v>4</v>
      </c>
      <c r="G220" s="16">
        <v>13</v>
      </c>
      <c r="H220" s="4">
        <v>160</v>
      </c>
      <c r="I220" s="16" t="s">
        <v>17</v>
      </c>
      <c r="J220" s="16" t="s">
        <v>27</v>
      </c>
      <c r="K220" s="16">
        <v>150</v>
      </c>
      <c r="L220" s="16">
        <f t="shared" si="112"/>
        <v>326.08695652173913</v>
      </c>
      <c r="M220" s="16">
        <f t="shared" si="113"/>
        <v>366.10671936758894</v>
      </c>
      <c r="N220" s="16" t="s">
        <v>14</v>
      </c>
      <c r="O220" s="16">
        <v>0</v>
      </c>
      <c r="P220" s="16">
        <v>0</v>
      </c>
      <c r="Q220" s="16">
        <v>0</v>
      </c>
      <c r="R220" s="16">
        <v>75.21766273891626</v>
      </c>
      <c r="S220" s="16">
        <v>5058.3878191921185</v>
      </c>
      <c r="T220" s="16">
        <f t="shared" si="114"/>
        <v>70.86</v>
      </c>
      <c r="U220" s="16">
        <f t="shared" si="115"/>
        <v>175.02</v>
      </c>
      <c r="V220" s="16">
        <f t="shared" si="116"/>
        <v>61.956521739130437</v>
      </c>
      <c r="W220" s="16">
        <f t="shared" si="117"/>
        <v>89.673913043478265</v>
      </c>
      <c r="X220" s="16">
        <f t="shared" si="118"/>
        <v>117.39130434782608</v>
      </c>
      <c r="Y220" s="16">
        <f t="shared" si="119"/>
        <v>31.485177865612645</v>
      </c>
      <c r="Z220" s="16">
        <f t="shared" si="120"/>
        <v>45.763339920948617</v>
      </c>
      <c r="AA220" s="16">
        <f t="shared" si="121"/>
        <v>60.041501976284586</v>
      </c>
      <c r="AB220">
        <f t="shared" si="122"/>
        <v>0</v>
      </c>
      <c r="AC220">
        <f t="shared" si="123"/>
        <v>0</v>
      </c>
      <c r="AD220">
        <f t="shared" si="124"/>
        <v>206.50517786561267</v>
      </c>
      <c r="AE220">
        <f t="shared" si="125"/>
        <v>220.78333992094863</v>
      </c>
      <c r="AF220">
        <f t="shared" si="126"/>
        <v>235.0615019762846</v>
      </c>
      <c r="AG220">
        <f t="shared" si="128"/>
        <v>676.95896465024634</v>
      </c>
      <c r="AH220">
        <f t="shared" si="129"/>
        <v>902.61195286699513</v>
      </c>
      <c r="AI220">
        <f t="shared" si="130"/>
        <v>1128.2649410837439</v>
      </c>
      <c r="AJ220">
        <f t="shared" si="131"/>
        <v>1669.2679803333992</v>
      </c>
      <c r="AK220">
        <f t="shared" si="132"/>
        <v>2225.6906404445322</v>
      </c>
      <c r="AL220">
        <f t="shared" si="133"/>
        <v>2782.1133005556653</v>
      </c>
      <c r="AM220">
        <f t="shared" si="134"/>
        <v>1462.7628024677865</v>
      </c>
      <c r="AN220">
        <f t="shared" si="135"/>
        <v>1448.4846404124505</v>
      </c>
      <c r="AO220">
        <f t="shared" si="136"/>
        <v>1434.2064783571145</v>
      </c>
      <c r="AP220">
        <f t="shared" si="137"/>
        <v>2019.1854625789194</v>
      </c>
      <c r="AQ220">
        <f t="shared" si="138"/>
        <v>2004.9073005235834</v>
      </c>
      <c r="AR220">
        <f t="shared" si="139"/>
        <v>1990.6291384682477</v>
      </c>
      <c r="AS220">
        <f t="shared" si="140"/>
        <v>2575.6081226900528</v>
      </c>
      <c r="AT220">
        <f t="shared" si="141"/>
        <v>2561.3299606347168</v>
      </c>
      <c r="AU220">
        <f t="shared" si="142"/>
        <v>2547.0517985793808</v>
      </c>
      <c r="BF220" t="str">
        <f t="shared" si="127"/>
        <v>Inwood 2021 8 Y 4 13 160 Y Non-Treated 0 0 0 75.2176627389163 5058.38781919212 1462.76280246779 1448.48464041245 1434.20647835711 2019.18546257892 2004.90730052358 1990.62913846825 2575.60812269005 2561.32996063472 2547.05179857938</v>
      </c>
    </row>
    <row r="221" spans="1:58" x14ac:dyDescent="0.35">
      <c r="A221" s="16" t="s">
        <v>22</v>
      </c>
      <c r="B221" s="16">
        <v>2021</v>
      </c>
      <c r="C221" s="16">
        <v>8</v>
      </c>
      <c r="D221" s="16" t="s">
        <v>17</v>
      </c>
      <c r="E221" s="16">
        <v>412</v>
      </c>
      <c r="F221" s="16">
        <v>4</v>
      </c>
      <c r="G221" s="16">
        <v>11</v>
      </c>
      <c r="H221" s="4">
        <v>100</v>
      </c>
      <c r="I221" s="16" t="s">
        <v>17</v>
      </c>
      <c r="J221" s="16" t="s">
        <v>30</v>
      </c>
      <c r="K221" s="16">
        <v>150</v>
      </c>
      <c r="L221" s="16">
        <f t="shared" si="112"/>
        <v>326.08695652173913</v>
      </c>
      <c r="M221" s="16">
        <f t="shared" si="113"/>
        <v>366.10671936758894</v>
      </c>
      <c r="N221" s="16" t="s">
        <v>16</v>
      </c>
      <c r="O221" s="16">
        <v>0</v>
      </c>
      <c r="P221" s="16">
        <v>0</v>
      </c>
      <c r="Q221" s="16">
        <v>0</v>
      </c>
      <c r="R221" s="16">
        <v>65.800233931034498</v>
      </c>
      <c r="S221" s="16">
        <v>4425.0657318620697</v>
      </c>
      <c r="T221" s="16">
        <f t="shared" si="114"/>
        <v>44.29</v>
      </c>
      <c r="U221" s="16">
        <f t="shared" si="115"/>
        <v>109.39</v>
      </c>
      <c r="V221" s="16">
        <f t="shared" si="116"/>
        <v>61.956521739130437</v>
      </c>
      <c r="W221" s="16">
        <f t="shared" si="117"/>
        <v>89.673913043478265</v>
      </c>
      <c r="X221" s="16">
        <f t="shared" si="118"/>
        <v>117.39130434782608</v>
      </c>
      <c r="Y221" s="16">
        <f t="shared" si="119"/>
        <v>31.485177865612645</v>
      </c>
      <c r="Z221" s="16">
        <f t="shared" si="120"/>
        <v>45.763339920948617</v>
      </c>
      <c r="AA221" s="16">
        <f t="shared" si="121"/>
        <v>60.041501976284586</v>
      </c>
      <c r="AB221">
        <f t="shared" si="122"/>
        <v>0</v>
      </c>
      <c r="AC221">
        <f t="shared" si="123"/>
        <v>0</v>
      </c>
      <c r="AD221">
        <f t="shared" si="124"/>
        <v>140.87517786561264</v>
      </c>
      <c r="AE221">
        <f t="shared" si="125"/>
        <v>155.15333992094861</v>
      </c>
      <c r="AF221">
        <f t="shared" si="126"/>
        <v>169.43150197628458</v>
      </c>
      <c r="AG221">
        <f t="shared" si="128"/>
        <v>592.20210537931052</v>
      </c>
      <c r="AH221">
        <f t="shared" si="129"/>
        <v>789.60280717241403</v>
      </c>
      <c r="AI221">
        <f t="shared" si="130"/>
        <v>987.00350896551743</v>
      </c>
      <c r="AJ221">
        <f t="shared" si="131"/>
        <v>1460.2716915144831</v>
      </c>
      <c r="AK221">
        <f t="shared" si="132"/>
        <v>1947.0289220193106</v>
      </c>
      <c r="AL221">
        <f t="shared" si="133"/>
        <v>2433.7861525241387</v>
      </c>
      <c r="AM221">
        <f t="shared" si="134"/>
        <v>1319.3965136488705</v>
      </c>
      <c r="AN221">
        <f t="shared" si="135"/>
        <v>1305.1183515935345</v>
      </c>
      <c r="AO221">
        <f t="shared" si="136"/>
        <v>1290.8401895381985</v>
      </c>
      <c r="AP221">
        <f t="shared" si="137"/>
        <v>1806.153744153698</v>
      </c>
      <c r="AQ221">
        <f t="shared" si="138"/>
        <v>1791.875582098362</v>
      </c>
      <c r="AR221">
        <f t="shared" si="139"/>
        <v>1777.597420043026</v>
      </c>
      <c r="AS221">
        <f t="shared" si="140"/>
        <v>2292.9109746585259</v>
      </c>
      <c r="AT221">
        <f t="shared" si="141"/>
        <v>2278.6328126031904</v>
      </c>
      <c r="AU221">
        <f t="shared" si="142"/>
        <v>2264.3546505478544</v>
      </c>
      <c r="BF221" t="str">
        <f t="shared" si="127"/>
        <v>Inwood 2021 8 Y 4 11 100 Y Endura_Sporecaster 0 0 0 65.8002339310345 4425.06573186207 1319.39651364887 1305.11835159353 1290.8401895382 1806.1537441537 1791.87558209836 1777.59742004303 2292.91097465853 2278.63281260319 2264.35465054785</v>
      </c>
    </row>
    <row r="222" spans="1:58" x14ac:dyDescent="0.35">
      <c r="A222" s="16" t="s">
        <v>22</v>
      </c>
      <c r="B222" s="16">
        <v>2021</v>
      </c>
      <c r="C222" s="16">
        <v>8</v>
      </c>
      <c r="D222" s="16" t="s">
        <v>17</v>
      </c>
      <c r="E222" s="16">
        <v>413</v>
      </c>
      <c r="F222" s="16">
        <v>4</v>
      </c>
      <c r="G222" s="16">
        <v>16</v>
      </c>
      <c r="H222" s="4">
        <v>160</v>
      </c>
      <c r="I222" s="16" t="s">
        <v>17</v>
      </c>
      <c r="J222" s="16" t="s">
        <v>28</v>
      </c>
      <c r="K222" s="16">
        <v>150</v>
      </c>
      <c r="L222" s="16">
        <f t="shared" si="112"/>
        <v>326.08695652173913</v>
      </c>
      <c r="M222" s="16">
        <f t="shared" si="113"/>
        <v>366.10671936758894</v>
      </c>
      <c r="N222" s="16" t="s">
        <v>14</v>
      </c>
      <c r="O222" s="16">
        <v>0</v>
      </c>
      <c r="P222" s="16">
        <v>0</v>
      </c>
      <c r="Q222" s="16">
        <v>0</v>
      </c>
      <c r="R222" s="16">
        <v>77.650470857142849</v>
      </c>
      <c r="S222" s="16">
        <v>5221.9941651428562</v>
      </c>
      <c r="T222" s="16">
        <f t="shared" si="114"/>
        <v>70.86</v>
      </c>
      <c r="U222" s="16">
        <f t="shared" si="115"/>
        <v>175.02</v>
      </c>
      <c r="V222" s="16">
        <f t="shared" si="116"/>
        <v>61.956521739130437</v>
      </c>
      <c r="W222" s="16">
        <f t="shared" si="117"/>
        <v>89.673913043478265</v>
      </c>
      <c r="X222" s="16">
        <f t="shared" si="118"/>
        <v>117.39130434782608</v>
      </c>
      <c r="Y222" s="16">
        <f t="shared" si="119"/>
        <v>31.485177865612645</v>
      </c>
      <c r="Z222" s="16">
        <f t="shared" si="120"/>
        <v>45.763339920948617</v>
      </c>
      <c r="AA222" s="16">
        <f t="shared" si="121"/>
        <v>60.041501976284586</v>
      </c>
      <c r="AB222">
        <f t="shared" si="122"/>
        <v>17.875</v>
      </c>
      <c r="AC222">
        <f t="shared" si="123"/>
        <v>44.15</v>
      </c>
      <c r="AD222">
        <f t="shared" si="124"/>
        <v>250.65517786561267</v>
      </c>
      <c r="AE222">
        <f t="shared" si="125"/>
        <v>264.93333992094864</v>
      </c>
      <c r="AF222">
        <f t="shared" si="126"/>
        <v>279.21150197628458</v>
      </c>
      <c r="AG222">
        <f t="shared" si="128"/>
        <v>698.85423771428566</v>
      </c>
      <c r="AH222">
        <f t="shared" si="129"/>
        <v>931.80565028571414</v>
      </c>
      <c r="AI222">
        <f t="shared" si="130"/>
        <v>1164.7570628571427</v>
      </c>
      <c r="AJ222">
        <f t="shared" si="131"/>
        <v>1723.2580744971426</v>
      </c>
      <c r="AK222">
        <f t="shared" si="132"/>
        <v>2297.677432662857</v>
      </c>
      <c r="AL222">
        <f t="shared" si="133"/>
        <v>2872.0967908285711</v>
      </c>
      <c r="AM222">
        <f t="shared" si="134"/>
        <v>1472.60289663153</v>
      </c>
      <c r="AN222">
        <f t="shared" si="135"/>
        <v>1458.324734576194</v>
      </c>
      <c r="AO222">
        <f t="shared" si="136"/>
        <v>1444.046572520858</v>
      </c>
      <c r="AP222">
        <f t="shared" si="137"/>
        <v>2047.0222547972444</v>
      </c>
      <c r="AQ222">
        <f t="shared" si="138"/>
        <v>2032.7440927419084</v>
      </c>
      <c r="AR222">
        <f t="shared" si="139"/>
        <v>2018.4659306865724</v>
      </c>
      <c r="AS222">
        <f t="shared" si="140"/>
        <v>2621.4416129629585</v>
      </c>
      <c r="AT222">
        <f t="shared" si="141"/>
        <v>2607.1634509076225</v>
      </c>
      <c r="AU222">
        <f t="shared" si="142"/>
        <v>2592.8852888522865</v>
      </c>
      <c r="BF222" t="str">
        <f t="shared" si="127"/>
        <v>Inwood 2021 8 Y 4 16 160 Y Cobra_V5 0 0 0 77.6504708571428 5221.99416514286 1472.60289663153 1458.32473457619 1444.04657252086 2047.02225479724 2032.74409274191 2018.46593068657 2621.44161296296 2607.16345090762 2592.88528885229</v>
      </c>
    </row>
    <row r="223" spans="1:58" x14ac:dyDescent="0.35">
      <c r="A223" s="16" t="s">
        <v>22</v>
      </c>
      <c r="B223" s="16">
        <v>2021</v>
      </c>
      <c r="C223" s="16">
        <v>8</v>
      </c>
      <c r="D223" s="16" t="s">
        <v>17</v>
      </c>
      <c r="E223" s="16">
        <v>414</v>
      </c>
      <c r="F223" s="16">
        <v>4</v>
      </c>
      <c r="G223" s="16">
        <v>9</v>
      </c>
      <c r="H223" s="4">
        <v>100</v>
      </c>
      <c r="I223" s="16" t="s">
        <v>17</v>
      </c>
      <c r="J223" s="16" t="s">
        <v>27</v>
      </c>
      <c r="K223" s="16">
        <v>150</v>
      </c>
      <c r="L223" s="16">
        <f t="shared" si="112"/>
        <v>326.08695652173913</v>
      </c>
      <c r="M223" s="16">
        <f t="shared" si="113"/>
        <v>366.10671936758894</v>
      </c>
      <c r="N223" s="16" t="s">
        <v>14</v>
      </c>
      <c r="O223" s="16">
        <v>0</v>
      </c>
      <c r="P223" s="16">
        <v>0</v>
      </c>
      <c r="Q223" s="16">
        <v>0</v>
      </c>
      <c r="R223" s="16">
        <v>86.118134305418735</v>
      </c>
      <c r="S223" s="16">
        <v>5791.4445320394098</v>
      </c>
      <c r="T223" s="16">
        <f t="shared" si="114"/>
        <v>44.29</v>
      </c>
      <c r="U223" s="16">
        <f t="shared" si="115"/>
        <v>109.39</v>
      </c>
      <c r="V223" s="16">
        <f t="shared" si="116"/>
        <v>61.956521739130437</v>
      </c>
      <c r="W223" s="16">
        <f t="shared" si="117"/>
        <v>89.673913043478265</v>
      </c>
      <c r="X223" s="16">
        <f t="shared" si="118"/>
        <v>117.39130434782608</v>
      </c>
      <c r="Y223" s="16">
        <f t="shared" si="119"/>
        <v>31.485177865612645</v>
      </c>
      <c r="Z223" s="16">
        <f t="shared" si="120"/>
        <v>45.763339920948617</v>
      </c>
      <c r="AA223" s="16">
        <f t="shared" si="121"/>
        <v>60.041501976284586</v>
      </c>
      <c r="AB223">
        <f t="shared" si="122"/>
        <v>0</v>
      </c>
      <c r="AC223">
        <f t="shared" si="123"/>
        <v>0</v>
      </c>
      <c r="AD223">
        <f t="shared" si="124"/>
        <v>140.87517786561264</v>
      </c>
      <c r="AE223">
        <f t="shared" si="125"/>
        <v>155.15333992094861</v>
      </c>
      <c r="AF223">
        <f t="shared" si="126"/>
        <v>169.43150197628458</v>
      </c>
      <c r="AG223">
        <f t="shared" si="128"/>
        <v>775.0632087487686</v>
      </c>
      <c r="AH223">
        <f t="shared" si="129"/>
        <v>1033.4176116650249</v>
      </c>
      <c r="AI223">
        <f t="shared" si="130"/>
        <v>1291.7720145812809</v>
      </c>
      <c r="AJ223">
        <f t="shared" si="131"/>
        <v>1911.1766955730054</v>
      </c>
      <c r="AK223">
        <f t="shared" si="132"/>
        <v>2548.2355940973403</v>
      </c>
      <c r="AL223">
        <f t="shared" si="133"/>
        <v>3185.2944926216755</v>
      </c>
      <c r="AM223">
        <f t="shared" si="134"/>
        <v>1770.3015177073928</v>
      </c>
      <c r="AN223">
        <f t="shared" si="135"/>
        <v>1756.0233556520568</v>
      </c>
      <c r="AO223">
        <f t="shared" si="136"/>
        <v>1741.7451935967208</v>
      </c>
      <c r="AP223">
        <f t="shared" si="137"/>
        <v>2407.3604162317274</v>
      </c>
      <c r="AQ223">
        <f t="shared" si="138"/>
        <v>2393.0822541763919</v>
      </c>
      <c r="AR223">
        <f t="shared" si="139"/>
        <v>2378.8040921210559</v>
      </c>
      <c r="AS223">
        <f t="shared" si="140"/>
        <v>3044.4193147560627</v>
      </c>
      <c r="AT223">
        <f t="shared" si="141"/>
        <v>3030.1411527007267</v>
      </c>
      <c r="AU223">
        <f t="shared" si="142"/>
        <v>3015.8629906453912</v>
      </c>
      <c r="BF223" t="str">
        <f t="shared" si="127"/>
        <v>Inwood 2021 8 Y 4 9 100 Y Non-Treated 0 0 0 86.1181343054187 5791.44453203941 1770.30151770739 1756.02335565206 1741.74519359672 2407.36041623173 2393.08225417639 2378.80409212106 3044.41931475606 3030.14115270073 3015.86299064539</v>
      </c>
    </row>
    <row r="224" spans="1:58" x14ac:dyDescent="0.35">
      <c r="A224" s="16" t="s">
        <v>22</v>
      </c>
      <c r="B224" s="16">
        <v>2021</v>
      </c>
      <c r="C224" s="16">
        <v>8</v>
      </c>
      <c r="D224" s="16" t="s">
        <v>17</v>
      </c>
      <c r="E224" s="16">
        <v>415</v>
      </c>
      <c r="F224" s="16">
        <v>4</v>
      </c>
      <c r="G224" s="16">
        <v>12</v>
      </c>
      <c r="H224" s="4">
        <v>100</v>
      </c>
      <c r="I224" s="16" t="s">
        <v>17</v>
      </c>
      <c r="J224" s="16" t="s">
        <v>28</v>
      </c>
      <c r="K224" s="16">
        <v>150</v>
      </c>
      <c r="L224" s="16">
        <f t="shared" si="112"/>
        <v>326.08695652173913</v>
      </c>
      <c r="M224" s="16">
        <f t="shared" si="113"/>
        <v>366.10671936758894</v>
      </c>
      <c r="N224" s="16" t="s">
        <v>14</v>
      </c>
      <c r="O224" s="16">
        <v>0</v>
      </c>
      <c r="P224" s="16">
        <v>0</v>
      </c>
      <c r="Q224" s="16">
        <v>0</v>
      </c>
      <c r="R224" s="16">
        <v>82.402072906403944</v>
      </c>
      <c r="S224" s="16">
        <v>5541.5394029556655</v>
      </c>
      <c r="T224" s="16">
        <f t="shared" si="114"/>
        <v>44.29</v>
      </c>
      <c r="U224" s="16">
        <f t="shared" si="115"/>
        <v>109.39</v>
      </c>
      <c r="V224" s="16">
        <f t="shared" si="116"/>
        <v>61.956521739130437</v>
      </c>
      <c r="W224" s="16">
        <f t="shared" si="117"/>
        <v>89.673913043478265</v>
      </c>
      <c r="X224" s="16">
        <f t="shared" si="118"/>
        <v>117.39130434782608</v>
      </c>
      <c r="Y224" s="16">
        <f t="shared" si="119"/>
        <v>31.485177865612645</v>
      </c>
      <c r="Z224" s="16">
        <f t="shared" si="120"/>
        <v>45.763339920948617</v>
      </c>
      <c r="AA224" s="16">
        <f t="shared" si="121"/>
        <v>60.041501976284586</v>
      </c>
      <c r="AB224">
        <f t="shared" si="122"/>
        <v>17.875</v>
      </c>
      <c r="AC224">
        <f t="shared" si="123"/>
        <v>44.15</v>
      </c>
      <c r="AD224">
        <f t="shared" si="124"/>
        <v>185.02517786561265</v>
      </c>
      <c r="AE224">
        <f t="shared" si="125"/>
        <v>199.30333992094862</v>
      </c>
      <c r="AF224">
        <f t="shared" si="126"/>
        <v>213.58150197628458</v>
      </c>
      <c r="AG224">
        <f t="shared" si="128"/>
        <v>741.61865615763554</v>
      </c>
      <c r="AH224">
        <f t="shared" si="129"/>
        <v>988.82487487684739</v>
      </c>
      <c r="AI224">
        <f t="shared" si="130"/>
        <v>1236.0310935960592</v>
      </c>
      <c r="AJ224">
        <f t="shared" si="131"/>
        <v>1828.7080029753697</v>
      </c>
      <c r="AK224">
        <f t="shared" si="132"/>
        <v>2438.2773373004929</v>
      </c>
      <c r="AL224">
        <f t="shared" si="133"/>
        <v>3047.8466716256162</v>
      </c>
      <c r="AM224">
        <f t="shared" si="134"/>
        <v>1643.682825109757</v>
      </c>
      <c r="AN224">
        <f t="shared" si="135"/>
        <v>1629.404663054421</v>
      </c>
      <c r="AO224">
        <f t="shared" si="136"/>
        <v>1615.1265009990852</v>
      </c>
      <c r="AP224">
        <f t="shared" si="137"/>
        <v>2253.2521594348805</v>
      </c>
      <c r="AQ224">
        <f t="shared" si="138"/>
        <v>2238.9739973795445</v>
      </c>
      <c r="AR224">
        <f t="shared" si="139"/>
        <v>2224.6958353242085</v>
      </c>
      <c r="AS224">
        <f t="shared" si="140"/>
        <v>2862.8214937600037</v>
      </c>
      <c r="AT224">
        <f t="shared" si="141"/>
        <v>2848.5433317046677</v>
      </c>
      <c r="AU224">
        <f t="shared" si="142"/>
        <v>2834.2651696493317</v>
      </c>
      <c r="BF224" t="str">
        <f t="shared" si="127"/>
        <v>Inwood 2021 8 Y 4 12 100 Y Cobra_V5 0 0 0 82.4020729064039 5541.53940295567 1643.68282510976 1629.40466305442 1615.12650099909 2253.25215943488 2238.97399737954 2224.69583532421 2862.82149376 2848.54333170467 2834.26516964933</v>
      </c>
    </row>
    <row r="225" spans="1:58" x14ac:dyDescent="0.35">
      <c r="A225" s="16" t="s">
        <v>22</v>
      </c>
      <c r="B225" s="16">
        <v>2021</v>
      </c>
      <c r="C225" s="16">
        <v>8</v>
      </c>
      <c r="D225" s="16" t="s">
        <v>17</v>
      </c>
      <c r="E225" s="16">
        <v>416</v>
      </c>
      <c r="F225" s="16">
        <v>4</v>
      </c>
      <c r="G225" s="16">
        <v>10</v>
      </c>
      <c r="H225" s="4">
        <v>100</v>
      </c>
      <c r="I225" s="16" t="s">
        <v>17</v>
      </c>
      <c r="J225" s="16" t="s">
        <v>29</v>
      </c>
      <c r="K225" s="16">
        <v>150</v>
      </c>
      <c r="L225" s="16">
        <f t="shared" si="112"/>
        <v>326.08695652173913</v>
      </c>
      <c r="M225" s="16">
        <f t="shared" si="113"/>
        <v>366.10671936758894</v>
      </c>
      <c r="N225" s="16" t="s">
        <v>14</v>
      </c>
      <c r="O225" s="16">
        <v>0</v>
      </c>
      <c r="P225" s="16">
        <v>0</v>
      </c>
      <c r="Q225" s="16">
        <v>0</v>
      </c>
      <c r="R225" s="16">
        <v>79.193739428571448</v>
      </c>
      <c r="S225" s="16">
        <v>5325.7789765714297</v>
      </c>
      <c r="T225" s="16">
        <f t="shared" si="114"/>
        <v>44.29</v>
      </c>
      <c r="U225" s="16">
        <f t="shared" si="115"/>
        <v>109.39</v>
      </c>
      <c r="V225" s="16">
        <f t="shared" si="116"/>
        <v>61.956521739130437</v>
      </c>
      <c r="W225" s="16">
        <f t="shared" si="117"/>
        <v>89.673913043478265</v>
      </c>
      <c r="X225" s="16">
        <f t="shared" si="118"/>
        <v>117.39130434782608</v>
      </c>
      <c r="Y225" s="16">
        <f t="shared" si="119"/>
        <v>31.485177865612645</v>
      </c>
      <c r="Z225" s="16">
        <f t="shared" si="120"/>
        <v>45.763339920948617</v>
      </c>
      <c r="AA225" s="16">
        <f t="shared" si="121"/>
        <v>60.041501976284586</v>
      </c>
      <c r="AB225">
        <f t="shared" si="122"/>
        <v>50.845999999999997</v>
      </c>
      <c r="AC225">
        <f t="shared" si="123"/>
        <v>125.59</v>
      </c>
      <c r="AD225">
        <f t="shared" si="124"/>
        <v>266.46517786561265</v>
      </c>
      <c r="AE225">
        <f t="shared" si="125"/>
        <v>280.74333992094864</v>
      </c>
      <c r="AF225">
        <f t="shared" si="126"/>
        <v>295.02150197628458</v>
      </c>
      <c r="AG225">
        <f t="shared" si="128"/>
        <v>712.74365485714304</v>
      </c>
      <c r="AH225">
        <f t="shared" si="129"/>
        <v>950.32487314285731</v>
      </c>
      <c r="AI225">
        <f t="shared" si="130"/>
        <v>1187.9060914285717</v>
      </c>
      <c r="AJ225">
        <f t="shared" si="131"/>
        <v>1757.5070622685719</v>
      </c>
      <c r="AK225">
        <f t="shared" si="132"/>
        <v>2343.3427496914292</v>
      </c>
      <c r="AL225">
        <f t="shared" si="133"/>
        <v>2929.1784371142867</v>
      </c>
      <c r="AM225">
        <f t="shared" si="134"/>
        <v>1491.0418844029591</v>
      </c>
      <c r="AN225">
        <f t="shared" si="135"/>
        <v>1476.7637223476231</v>
      </c>
      <c r="AO225">
        <f t="shared" si="136"/>
        <v>1462.4855602922873</v>
      </c>
      <c r="AP225">
        <f t="shared" si="137"/>
        <v>2076.8775718258166</v>
      </c>
      <c r="AQ225">
        <f t="shared" si="138"/>
        <v>2062.5994097704806</v>
      </c>
      <c r="AR225">
        <f t="shared" si="139"/>
        <v>2048.3212477151446</v>
      </c>
      <c r="AS225">
        <f t="shared" si="140"/>
        <v>2662.7132592486741</v>
      </c>
      <c r="AT225">
        <f t="shared" si="141"/>
        <v>2648.4350971933382</v>
      </c>
      <c r="AU225">
        <f t="shared" si="142"/>
        <v>2634.1569351380022</v>
      </c>
      <c r="BF225" t="str">
        <f t="shared" si="127"/>
        <v>Inwood 2021 8 Y 4 10 100 Y Endura_R3 0 0 0 79.1937394285714 5325.77897657143 1491.04188440296 1476.76372234762 1462.48556029229 2076.87757182582 2062.59940977048 2048.32124771514 2662.71325924867 2648.43509719334 2634.156935138</v>
      </c>
    </row>
    <row r="226" spans="1:58" x14ac:dyDescent="0.35">
      <c r="A226" s="16" t="s">
        <v>19</v>
      </c>
      <c r="B226" s="16">
        <v>2021</v>
      </c>
      <c r="C226" s="16">
        <v>9</v>
      </c>
      <c r="D226" s="16" t="s">
        <v>17</v>
      </c>
      <c r="E226" s="5">
        <v>101</v>
      </c>
      <c r="F226" s="5">
        <v>1</v>
      </c>
      <c r="G226" s="5">
        <v>5</v>
      </c>
      <c r="H226" s="4">
        <v>160</v>
      </c>
      <c r="I226" s="16" t="s">
        <v>16</v>
      </c>
      <c r="J226" s="16" t="s">
        <v>27</v>
      </c>
      <c r="K226" s="16" t="s">
        <v>14</v>
      </c>
      <c r="L226" s="16" t="str">
        <f t="shared" si="112"/>
        <v>.</v>
      </c>
      <c r="M226" s="16" t="str">
        <f t="shared" si="113"/>
        <v>.</v>
      </c>
      <c r="N226" s="16" t="s">
        <v>14</v>
      </c>
      <c r="O226" s="16">
        <v>0</v>
      </c>
      <c r="P226" s="16">
        <v>0</v>
      </c>
      <c r="Q226" s="16">
        <v>0</v>
      </c>
      <c r="R226" s="16">
        <v>41.524396137931035</v>
      </c>
      <c r="S226" s="16">
        <v>2792.5156402758621</v>
      </c>
      <c r="T226" s="16">
        <f t="shared" si="114"/>
        <v>70.86</v>
      </c>
      <c r="U226" s="16">
        <f t="shared" si="115"/>
        <v>175.02</v>
      </c>
      <c r="V226" s="16">
        <f t="shared" si="116"/>
        <v>0</v>
      </c>
      <c r="W226" s="16">
        <f t="shared" si="117"/>
        <v>0</v>
      </c>
      <c r="X226" s="16">
        <f t="shared" si="118"/>
        <v>0</v>
      </c>
      <c r="Y226" s="16">
        <f t="shared" si="119"/>
        <v>0</v>
      </c>
      <c r="Z226" s="16">
        <f t="shared" si="120"/>
        <v>0</v>
      </c>
      <c r="AA226" s="16">
        <f t="shared" si="121"/>
        <v>0</v>
      </c>
      <c r="AB226">
        <f t="shared" si="122"/>
        <v>0</v>
      </c>
      <c r="AC226">
        <f t="shared" si="123"/>
        <v>0</v>
      </c>
      <c r="AD226">
        <f t="shared" si="124"/>
        <v>175.02</v>
      </c>
      <c r="AE226">
        <f t="shared" si="125"/>
        <v>175.02</v>
      </c>
      <c r="AF226">
        <f t="shared" si="126"/>
        <v>175.02</v>
      </c>
      <c r="AG226">
        <f t="shared" si="128"/>
        <v>373.71956524137931</v>
      </c>
      <c r="AH226">
        <f t="shared" si="129"/>
        <v>498.29275365517242</v>
      </c>
      <c r="AI226">
        <f t="shared" si="130"/>
        <v>622.86594206896552</v>
      </c>
      <c r="AJ226">
        <f t="shared" si="131"/>
        <v>921.53016129103457</v>
      </c>
      <c r="AK226">
        <f t="shared" si="132"/>
        <v>1228.7068817213794</v>
      </c>
      <c r="AL226">
        <f t="shared" si="133"/>
        <v>1535.8836021517243</v>
      </c>
      <c r="AM226">
        <f t="shared" si="134"/>
        <v>746.51016129103459</v>
      </c>
      <c r="AN226">
        <f t="shared" si="135"/>
        <v>746.51016129103459</v>
      </c>
      <c r="AO226">
        <f t="shared" si="136"/>
        <v>746.51016129103459</v>
      </c>
      <c r="AP226">
        <f t="shared" si="137"/>
        <v>1053.6868817213795</v>
      </c>
      <c r="AQ226">
        <f t="shared" si="138"/>
        <v>1053.6868817213795</v>
      </c>
      <c r="AR226">
        <f t="shared" si="139"/>
        <v>1053.6868817213795</v>
      </c>
      <c r="AS226">
        <f t="shared" si="140"/>
        <v>1360.8636021517243</v>
      </c>
      <c r="AT226">
        <f t="shared" si="141"/>
        <v>1360.8636021517243</v>
      </c>
      <c r="AU226">
        <f t="shared" si="142"/>
        <v>1360.8636021517243</v>
      </c>
      <c r="BF226" t="str">
        <f t="shared" si="127"/>
        <v>Larchwood 2021 9 Y 1 5 160 N Non-Treated 0 0 0 41.524396137931 2792.51564027586 746.510161291035 746.510161291035 746.510161291035 1053.68688172138 1053.68688172138 1053.68688172138 1360.86360215172 1360.86360215172 1360.86360215172</v>
      </c>
    </row>
    <row r="227" spans="1:58" x14ac:dyDescent="0.35">
      <c r="A227" s="16" t="s">
        <v>19</v>
      </c>
      <c r="B227" s="16">
        <v>2021</v>
      </c>
      <c r="C227" s="16">
        <v>9</v>
      </c>
      <c r="D227" s="16" t="s">
        <v>17</v>
      </c>
      <c r="E227" s="5">
        <v>102</v>
      </c>
      <c r="F227" s="5">
        <v>1</v>
      </c>
      <c r="G227" s="5">
        <v>2</v>
      </c>
      <c r="H227" s="4">
        <v>100</v>
      </c>
      <c r="I227" s="16" t="s">
        <v>16</v>
      </c>
      <c r="J227" s="16" t="s">
        <v>29</v>
      </c>
      <c r="K227" s="16" t="s">
        <v>14</v>
      </c>
      <c r="L227" s="16" t="str">
        <f t="shared" si="112"/>
        <v>.</v>
      </c>
      <c r="M227" s="16" t="str">
        <f t="shared" si="113"/>
        <v>.</v>
      </c>
      <c r="N227" s="16" t="s">
        <v>14</v>
      </c>
      <c r="O227" s="16">
        <v>0</v>
      </c>
      <c r="P227" s="16">
        <v>0</v>
      </c>
      <c r="Q227" s="16">
        <v>0</v>
      </c>
      <c r="R227" s="16">
        <v>62.891579901477826</v>
      </c>
      <c r="S227" s="16">
        <v>4229.4587483743835</v>
      </c>
      <c r="T227" s="16">
        <f t="shared" si="114"/>
        <v>44.29</v>
      </c>
      <c r="U227" s="16">
        <f t="shared" si="115"/>
        <v>109.39</v>
      </c>
      <c r="V227" s="16">
        <f t="shared" si="116"/>
        <v>0</v>
      </c>
      <c r="W227" s="16">
        <f t="shared" si="117"/>
        <v>0</v>
      </c>
      <c r="X227" s="16">
        <f t="shared" si="118"/>
        <v>0</v>
      </c>
      <c r="Y227" s="16">
        <f t="shared" si="119"/>
        <v>0</v>
      </c>
      <c r="Z227" s="16">
        <f t="shared" si="120"/>
        <v>0</v>
      </c>
      <c r="AA227" s="16">
        <f t="shared" si="121"/>
        <v>0</v>
      </c>
      <c r="AB227">
        <f t="shared" si="122"/>
        <v>50.845999999999997</v>
      </c>
      <c r="AC227">
        <f t="shared" si="123"/>
        <v>125.59</v>
      </c>
      <c r="AD227">
        <f t="shared" si="124"/>
        <v>234.98000000000002</v>
      </c>
      <c r="AE227">
        <f t="shared" si="125"/>
        <v>234.98000000000002</v>
      </c>
      <c r="AF227">
        <f t="shared" si="126"/>
        <v>234.98000000000002</v>
      </c>
      <c r="AG227">
        <f t="shared" si="128"/>
        <v>566.02421911330043</v>
      </c>
      <c r="AH227">
        <f t="shared" si="129"/>
        <v>754.69895881773391</v>
      </c>
      <c r="AI227">
        <f t="shared" si="130"/>
        <v>943.37369852216739</v>
      </c>
      <c r="AJ227">
        <f t="shared" si="131"/>
        <v>1395.7213869635466</v>
      </c>
      <c r="AK227">
        <f t="shared" si="132"/>
        <v>1860.9618492847287</v>
      </c>
      <c r="AL227">
        <f t="shared" si="133"/>
        <v>2326.2023116059113</v>
      </c>
      <c r="AM227">
        <f t="shared" si="134"/>
        <v>1160.7413869635466</v>
      </c>
      <c r="AN227">
        <f t="shared" si="135"/>
        <v>1160.7413869635466</v>
      </c>
      <c r="AO227">
        <f t="shared" si="136"/>
        <v>1160.7413869635466</v>
      </c>
      <c r="AP227">
        <f t="shared" si="137"/>
        <v>1625.9818492847287</v>
      </c>
      <c r="AQ227">
        <f t="shared" si="138"/>
        <v>1625.9818492847287</v>
      </c>
      <c r="AR227">
        <f t="shared" si="139"/>
        <v>1625.9818492847287</v>
      </c>
      <c r="AS227">
        <f t="shared" si="140"/>
        <v>2091.2223116059113</v>
      </c>
      <c r="AT227">
        <f t="shared" si="141"/>
        <v>2091.2223116059113</v>
      </c>
      <c r="AU227">
        <f t="shared" si="142"/>
        <v>2091.2223116059113</v>
      </c>
      <c r="BF227" t="str">
        <f t="shared" si="127"/>
        <v>Larchwood 2021 9 Y 1 2 100 N Endura_R3 0 0 0 62.8915799014778 4229.45874837438 1160.74138696355 1160.74138696355 1160.74138696355 1625.98184928473 1625.98184928473 1625.98184928473 2091.22231160591 2091.22231160591 2091.22231160591</v>
      </c>
    </row>
    <row r="228" spans="1:58" x14ac:dyDescent="0.35">
      <c r="A228" s="16" t="s">
        <v>19</v>
      </c>
      <c r="B228" s="16">
        <v>2021</v>
      </c>
      <c r="C228" s="16">
        <v>9</v>
      </c>
      <c r="D228" s="16" t="s">
        <v>17</v>
      </c>
      <c r="E228" s="5">
        <v>103</v>
      </c>
      <c r="F228" s="5">
        <v>1</v>
      </c>
      <c r="G228" s="5">
        <v>1</v>
      </c>
      <c r="H228" s="4">
        <v>100</v>
      </c>
      <c r="I228" s="16" t="s">
        <v>16</v>
      </c>
      <c r="J228" s="16" t="s">
        <v>27</v>
      </c>
      <c r="K228" s="16" t="s">
        <v>14</v>
      </c>
      <c r="L228" s="16" t="str">
        <f t="shared" si="112"/>
        <v>.</v>
      </c>
      <c r="M228" s="16" t="str">
        <f t="shared" si="113"/>
        <v>.</v>
      </c>
      <c r="N228" s="16" t="s">
        <v>14</v>
      </c>
      <c r="O228" s="16">
        <v>0</v>
      </c>
      <c r="P228" s="16">
        <v>0</v>
      </c>
      <c r="Q228" s="16">
        <v>0</v>
      </c>
      <c r="R228" s="16">
        <v>67.413656275862067</v>
      </c>
      <c r="S228" s="16">
        <v>4533.5683845517242</v>
      </c>
      <c r="T228" s="16">
        <f t="shared" si="114"/>
        <v>44.29</v>
      </c>
      <c r="U228" s="16">
        <f t="shared" si="115"/>
        <v>109.39</v>
      </c>
      <c r="V228" s="16">
        <f t="shared" si="116"/>
        <v>0</v>
      </c>
      <c r="W228" s="16">
        <f t="shared" si="117"/>
        <v>0</v>
      </c>
      <c r="X228" s="16">
        <f t="shared" si="118"/>
        <v>0</v>
      </c>
      <c r="Y228" s="16">
        <f t="shared" si="119"/>
        <v>0</v>
      </c>
      <c r="Z228" s="16">
        <f t="shared" si="120"/>
        <v>0</v>
      </c>
      <c r="AA228" s="16">
        <f t="shared" si="121"/>
        <v>0</v>
      </c>
      <c r="AB228">
        <f t="shared" si="122"/>
        <v>0</v>
      </c>
      <c r="AC228">
        <f t="shared" si="123"/>
        <v>0</v>
      </c>
      <c r="AD228">
        <f t="shared" si="124"/>
        <v>109.39</v>
      </c>
      <c r="AE228">
        <f t="shared" si="125"/>
        <v>109.39</v>
      </c>
      <c r="AF228">
        <f t="shared" si="126"/>
        <v>109.39</v>
      </c>
      <c r="AG228">
        <f t="shared" si="128"/>
        <v>606.72290648275862</v>
      </c>
      <c r="AH228">
        <f t="shared" si="129"/>
        <v>808.96387531034475</v>
      </c>
      <c r="AI228">
        <f t="shared" si="130"/>
        <v>1011.204844137931</v>
      </c>
      <c r="AJ228">
        <f t="shared" si="131"/>
        <v>1496.0775669020691</v>
      </c>
      <c r="AK228">
        <f t="shared" si="132"/>
        <v>1994.7700892027588</v>
      </c>
      <c r="AL228">
        <f t="shared" si="133"/>
        <v>2493.4626115034484</v>
      </c>
      <c r="AM228">
        <f t="shared" si="134"/>
        <v>1386.687566902069</v>
      </c>
      <c r="AN228">
        <f t="shared" si="135"/>
        <v>1386.687566902069</v>
      </c>
      <c r="AO228">
        <f t="shared" si="136"/>
        <v>1386.687566902069</v>
      </c>
      <c r="AP228">
        <f t="shared" si="137"/>
        <v>1885.3800892027587</v>
      </c>
      <c r="AQ228">
        <f t="shared" si="138"/>
        <v>1885.3800892027587</v>
      </c>
      <c r="AR228">
        <f t="shared" si="139"/>
        <v>1885.3800892027587</v>
      </c>
      <c r="AS228">
        <f t="shared" si="140"/>
        <v>2384.0726115034486</v>
      </c>
      <c r="AT228">
        <f t="shared" si="141"/>
        <v>2384.0726115034486</v>
      </c>
      <c r="AU228">
        <f t="shared" si="142"/>
        <v>2384.0726115034486</v>
      </c>
      <c r="BF228" t="str">
        <f t="shared" si="127"/>
        <v>Larchwood 2021 9 Y 1 1 100 N Non-Treated 0 0 0 67.4136562758621 4533.56838455172 1386.68756690207 1386.68756690207 1386.68756690207 1885.38008920276 1885.38008920276 1885.38008920276 2384.07261150345 2384.07261150345 2384.07261150345</v>
      </c>
    </row>
    <row r="229" spans="1:58" x14ac:dyDescent="0.35">
      <c r="A229" s="16" t="s">
        <v>19</v>
      </c>
      <c r="B229" s="16">
        <v>2021</v>
      </c>
      <c r="C229" s="16">
        <v>9</v>
      </c>
      <c r="D229" s="16" t="s">
        <v>17</v>
      </c>
      <c r="E229" s="5">
        <v>104</v>
      </c>
      <c r="F229" s="5">
        <v>1</v>
      </c>
      <c r="G229" s="5">
        <v>3</v>
      </c>
      <c r="H229" s="4">
        <v>100</v>
      </c>
      <c r="I229" s="16" t="s">
        <v>16</v>
      </c>
      <c r="J229" s="16" t="s">
        <v>30</v>
      </c>
      <c r="K229" s="16" t="s">
        <v>14</v>
      </c>
      <c r="L229" s="16" t="str">
        <f t="shared" si="112"/>
        <v>.</v>
      </c>
      <c r="M229" s="16" t="str">
        <f t="shared" si="113"/>
        <v>.</v>
      </c>
      <c r="N229" s="16" t="s">
        <v>16</v>
      </c>
      <c r="O229" s="16">
        <v>0</v>
      </c>
      <c r="P229" s="16">
        <v>0</v>
      </c>
      <c r="Q229" s="16">
        <v>0</v>
      </c>
      <c r="R229" s="16">
        <v>78.965110226600999</v>
      </c>
      <c r="S229" s="16">
        <v>5310.4036627389169</v>
      </c>
      <c r="T229" s="16">
        <f t="shared" si="114"/>
        <v>44.29</v>
      </c>
      <c r="U229" s="16">
        <f t="shared" si="115"/>
        <v>109.39</v>
      </c>
      <c r="V229" s="16">
        <f t="shared" si="116"/>
        <v>0</v>
      </c>
      <c r="W229" s="16">
        <f t="shared" si="117"/>
        <v>0</v>
      </c>
      <c r="X229" s="16">
        <f t="shared" si="118"/>
        <v>0</v>
      </c>
      <c r="Y229" s="16">
        <f t="shared" si="119"/>
        <v>0</v>
      </c>
      <c r="Z229" s="16">
        <f t="shared" si="120"/>
        <v>0</v>
      </c>
      <c r="AA229" s="16">
        <f t="shared" si="121"/>
        <v>0</v>
      </c>
      <c r="AB229">
        <f t="shared" si="122"/>
        <v>0</v>
      </c>
      <c r="AC229">
        <f t="shared" si="123"/>
        <v>0</v>
      </c>
      <c r="AD229">
        <f t="shared" si="124"/>
        <v>109.39</v>
      </c>
      <c r="AE229">
        <f t="shared" si="125"/>
        <v>109.39</v>
      </c>
      <c r="AF229">
        <f t="shared" si="126"/>
        <v>109.39</v>
      </c>
      <c r="AG229">
        <f t="shared" si="128"/>
        <v>710.68599203940903</v>
      </c>
      <c r="AH229">
        <f t="shared" si="129"/>
        <v>947.58132271921204</v>
      </c>
      <c r="AI229">
        <f t="shared" si="130"/>
        <v>1184.476653399015</v>
      </c>
      <c r="AJ229">
        <f t="shared" si="131"/>
        <v>1752.4332087038426</v>
      </c>
      <c r="AK229">
        <f t="shared" si="132"/>
        <v>2336.5776116051234</v>
      </c>
      <c r="AL229">
        <f t="shared" si="133"/>
        <v>2920.7220145064043</v>
      </c>
      <c r="AM229">
        <f t="shared" si="134"/>
        <v>1643.0432087038425</v>
      </c>
      <c r="AN229">
        <f t="shared" si="135"/>
        <v>1643.0432087038425</v>
      </c>
      <c r="AO229">
        <f t="shared" si="136"/>
        <v>1643.0432087038425</v>
      </c>
      <c r="AP229">
        <f t="shared" si="137"/>
        <v>2227.1876116051235</v>
      </c>
      <c r="AQ229">
        <f t="shared" si="138"/>
        <v>2227.1876116051235</v>
      </c>
      <c r="AR229">
        <f t="shared" si="139"/>
        <v>2227.1876116051235</v>
      </c>
      <c r="AS229">
        <f t="shared" si="140"/>
        <v>2811.3320145064044</v>
      </c>
      <c r="AT229">
        <f t="shared" si="141"/>
        <v>2811.3320145064044</v>
      </c>
      <c r="AU229">
        <f t="shared" si="142"/>
        <v>2811.3320145064044</v>
      </c>
      <c r="BF229" t="str">
        <f t="shared" si="127"/>
        <v>Larchwood 2021 9 Y 1 3 100 N Endura_Sporecaster 0 0 0 78.965110226601 5310.40366273892 1643.04320870384 1643.04320870384 1643.04320870384 2227.18761160512 2227.18761160512 2227.18761160512 2811.3320145064 2811.3320145064 2811.3320145064</v>
      </c>
    </row>
    <row r="230" spans="1:58" x14ac:dyDescent="0.35">
      <c r="A230" s="16" t="s">
        <v>19</v>
      </c>
      <c r="B230" s="16">
        <v>2021</v>
      </c>
      <c r="C230" s="16">
        <v>9</v>
      </c>
      <c r="D230" s="16" t="s">
        <v>17</v>
      </c>
      <c r="E230" s="5">
        <v>105</v>
      </c>
      <c r="F230" s="5">
        <v>1</v>
      </c>
      <c r="G230" s="5">
        <v>8</v>
      </c>
      <c r="H230" s="4">
        <v>160</v>
      </c>
      <c r="I230" s="16" t="s">
        <v>16</v>
      </c>
      <c r="J230" s="16" t="s">
        <v>28</v>
      </c>
      <c r="K230" s="16" t="s">
        <v>14</v>
      </c>
      <c r="L230" s="16" t="str">
        <f t="shared" si="112"/>
        <v>.</v>
      </c>
      <c r="M230" s="16" t="str">
        <f t="shared" si="113"/>
        <v>.</v>
      </c>
      <c r="N230" s="16" t="s">
        <v>14</v>
      </c>
      <c r="O230" s="16">
        <v>0</v>
      </c>
      <c r="P230" s="16">
        <v>0</v>
      </c>
      <c r="Q230" s="16">
        <v>0</v>
      </c>
      <c r="R230" s="16">
        <v>80.709989832512335</v>
      </c>
      <c r="S230" s="16">
        <v>5427.7468162364548</v>
      </c>
      <c r="T230" s="16">
        <f t="shared" si="114"/>
        <v>70.86</v>
      </c>
      <c r="U230" s="16">
        <f t="shared" si="115"/>
        <v>175.02</v>
      </c>
      <c r="V230" s="16">
        <f t="shared" si="116"/>
        <v>0</v>
      </c>
      <c r="W230" s="16">
        <f t="shared" si="117"/>
        <v>0</v>
      </c>
      <c r="X230" s="16">
        <f t="shared" si="118"/>
        <v>0</v>
      </c>
      <c r="Y230" s="16">
        <f t="shared" si="119"/>
        <v>0</v>
      </c>
      <c r="Z230" s="16">
        <f t="shared" si="120"/>
        <v>0</v>
      </c>
      <c r="AA230" s="16">
        <f t="shared" si="121"/>
        <v>0</v>
      </c>
      <c r="AB230">
        <f t="shared" si="122"/>
        <v>17.875</v>
      </c>
      <c r="AC230">
        <f t="shared" si="123"/>
        <v>44.15</v>
      </c>
      <c r="AD230">
        <f t="shared" si="124"/>
        <v>219.17000000000002</v>
      </c>
      <c r="AE230">
        <f t="shared" si="125"/>
        <v>219.17000000000002</v>
      </c>
      <c r="AF230">
        <f t="shared" si="126"/>
        <v>219.17000000000002</v>
      </c>
      <c r="AG230">
        <f t="shared" si="128"/>
        <v>726.38990849261097</v>
      </c>
      <c r="AH230">
        <f t="shared" si="129"/>
        <v>968.51987799014796</v>
      </c>
      <c r="AI230">
        <f t="shared" si="130"/>
        <v>1210.6498474876851</v>
      </c>
      <c r="AJ230">
        <f t="shared" si="131"/>
        <v>1791.1564493580302</v>
      </c>
      <c r="AK230">
        <f t="shared" si="132"/>
        <v>2388.2085991440404</v>
      </c>
      <c r="AL230">
        <f t="shared" si="133"/>
        <v>2985.2607489300503</v>
      </c>
      <c r="AM230">
        <f t="shared" si="134"/>
        <v>1571.9864493580301</v>
      </c>
      <c r="AN230">
        <f t="shared" si="135"/>
        <v>1571.9864493580301</v>
      </c>
      <c r="AO230">
        <f t="shared" si="136"/>
        <v>1571.9864493580301</v>
      </c>
      <c r="AP230">
        <f t="shared" si="137"/>
        <v>2169.0385991440403</v>
      </c>
      <c r="AQ230">
        <f t="shared" si="138"/>
        <v>2169.0385991440403</v>
      </c>
      <c r="AR230">
        <f t="shared" si="139"/>
        <v>2169.0385991440403</v>
      </c>
      <c r="AS230">
        <f t="shared" si="140"/>
        <v>2766.0907489300503</v>
      </c>
      <c r="AT230">
        <f t="shared" si="141"/>
        <v>2766.0907489300503</v>
      </c>
      <c r="AU230">
        <f t="shared" si="142"/>
        <v>2766.0907489300503</v>
      </c>
      <c r="BF230" t="str">
        <f t="shared" si="127"/>
        <v>Larchwood 2021 9 Y 1 8 160 N Cobra_V5 0 0 0 80.7099898325123 5427.74681623645 1571.98644935803 1571.98644935803 1571.98644935803 2169.03859914404 2169.03859914404 2169.03859914404 2766.09074893005 2766.09074893005 2766.09074893005</v>
      </c>
    </row>
    <row r="231" spans="1:58" x14ac:dyDescent="0.35">
      <c r="A231" s="16" t="s">
        <v>19</v>
      </c>
      <c r="B231" s="16">
        <v>2021</v>
      </c>
      <c r="C231" s="16">
        <v>9</v>
      </c>
      <c r="D231" s="16" t="s">
        <v>17</v>
      </c>
      <c r="E231" s="5">
        <v>106</v>
      </c>
      <c r="F231" s="5">
        <v>1</v>
      </c>
      <c r="G231" s="5">
        <v>6</v>
      </c>
      <c r="H231" s="4">
        <v>160</v>
      </c>
      <c r="I231" s="16" t="s">
        <v>16</v>
      </c>
      <c r="J231" s="16" t="s">
        <v>29</v>
      </c>
      <c r="K231" s="16" t="s">
        <v>14</v>
      </c>
      <c r="L231" s="16" t="str">
        <f t="shared" si="112"/>
        <v>.</v>
      </c>
      <c r="M231" s="16" t="str">
        <f t="shared" si="113"/>
        <v>.</v>
      </c>
      <c r="N231" s="16" t="s">
        <v>14</v>
      </c>
      <c r="O231" s="16">
        <v>0</v>
      </c>
      <c r="P231" s="16">
        <v>0</v>
      </c>
      <c r="Q231" s="16">
        <v>0</v>
      </c>
      <c r="R231" s="16">
        <v>52.765403428571425</v>
      </c>
      <c r="S231" s="16">
        <v>3548.4733805714282</v>
      </c>
      <c r="T231" s="16">
        <f t="shared" si="114"/>
        <v>70.86</v>
      </c>
      <c r="U231" s="16">
        <f t="shared" si="115"/>
        <v>175.02</v>
      </c>
      <c r="V231" s="16">
        <f t="shared" si="116"/>
        <v>0</v>
      </c>
      <c r="W231" s="16">
        <f t="shared" si="117"/>
        <v>0</v>
      </c>
      <c r="X231" s="16">
        <f t="shared" si="118"/>
        <v>0</v>
      </c>
      <c r="Y231" s="16">
        <f t="shared" si="119"/>
        <v>0</v>
      </c>
      <c r="Z231" s="16">
        <f t="shared" si="120"/>
        <v>0</v>
      </c>
      <c r="AA231" s="16">
        <f t="shared" si="121"/>
        <v>0</v>
      </c>
      <c r="AB231">
        <f t="shared" si="122"/>
        <v>50.845999999999997</v>
      </c>
      <c r="AC231">
        <f t="shared" si="123"/>
        <v>125.59</v>
      </c>
      <c r="AD231">
        <f t="shared" si="124"/>
        <v>300.61</v>
      </c>
      <c r="AE231">
        <f t="shared" si="125"/>
        <v>300.61</v>
      </c>
      <c r="AF231">
        <f t="shared" si="126"/>
        <v>300.61</v>
      </c>
      <c r="AG231">
        <f t="shared" si="128"/>
        <v>474.8886308571428</v>
      </c>
      <c r="AH231">
        <f t="shared" si="129"/>
        <v>633.18484114285707</v>
      </c>
      <c r="AI231">
        <f t="shared" si="130"/>
        <v>791.48105142857139</v>
      </c>
      <c r="AJ231">
        <f t="shared" si="131"/>
        <v>1170.9962155885714</v>
      </c>
      <c r="AK231">
        <f t="shared" si="132"/>
        <v>1561.3282874514284</v>
      </c>
      <c r="AL231">
        <f t="shared" si="133"/>
        <v>1951.6603593142856</v>
      </c>
      <c r="AM231">
        <f t="shared" si="134"/>
        <v>870.38621558857142</v>
      </c>
      <c r="AN231">
        <f t="shared" si="135"/>
        <v>870.38621558857142</v>
      </c>
      <c r="AO231">
        <f t="shared" si="136"/>
        <v>870.38621558857142</v>
      </c>
      <c r="AP231">
        <f t="shared" si="137"/>
        <v>1260.7182874514283</v>
      </c>
      <c r="AQ231">
        <f t="shared" si="138"/>
        <v>1260.7182874514283</v>
      </c>
      <c r="AR231">
        <f t="shared" si="139"/>
        <v>1260.7182874514283</v>
      </c>
      <c r="AS231">
        <f t="shared" si="140"/>
        <v>1651.0503593142857</v>
      </c>
      <c r="AT231">
        <f t="shared" si="141"/>
        <v>1651.0503593142857</v>
      </c>
      <c r="AU231">
        <f t="shared" si="142"/>
        <v>1651.0503593142857</v>
      </c>
      <c r="BF231" t="str">
        <f t="shared" si="127"/>
        <v>Larchwood 2021 9 Y 1 6 160 N Endura_R3 0 0 0 52.7654034285714 3548.47338057143 870.386215588571 870.386215588571 870.386215588571 1260.71828745143 1260.71828745143 1260.71828745143 1651.05035931429 1651.05035931429 1651.05035931429</v>
      </c>
    </row>
    <row r="232" spans="1:58" x14ac:dyDescent="0.35">
      <c r="A232" s="16" t="s">
        <v>19</v>
      </c>
      <c r="B232" s="16">
        <v>2021</v>
      </c>
      <c r="C232" s="16">
        <v>9</v>
      </c>
      <c r="D232" s="16" t="s">
        <v>17</v>
      </c>
      <c r="E232" s="5">
        <v>107</v>
      </c>
      <c r="F232" s="5">
        <v>1</v>
      </c>
      <c r="G232" s="5">
        <v>4</v>
      </c>
      <c r="H232" s="4">
        <v>100</v>
      </c>
      <c r="I232" s="16" t="s">
        <v>16</v>
      </c>
      <c r="J232" s="16" t="s">
        <v>28</v>
      </c>
      <c r="K232" s="16" t="s">
        <v>14</v>
      </c>
      <c r="L232" s="16" t="str">
        <f t="shared" si="112"/>
        <v>.</v>
      </c>
      <c r="M232" s="16" t="str">
        <f t="shared" si="113"/>
        <v>.</v>
      </c>
      <c r="N232" s="16" t="s">
        <v>14</v>
      </c>
      <c r="O232" s="16">
        <v>0</v>
      </c>
      <c r="P232" s="16">
        <v>0</v>
      </c>
      <c r="Q232" s="16">
        <v>0</v>
      </c>
      <c r="R232" s="16">
        <v>56.545724768472915</v>
      </c>
      <c r="S232" s="16">
        <v>3802.6999906798037</v>
      </c>
      <c r="T232" s="16">
        <f t="shared" si="114"/>
        <v>44.29</v>
      </c>
      <c r="U232" s="16">
        <f t="shared" si="115"/>
        <v>109.39</v>
      </c>
      <c r="V232" s="16">
        <f t="shared" si="116"/>
        <v>0</v>
      </c>
      <c r="W232" s="16">
        <f t="shared" si="117"/>
        <v>0</v>
      </c>
      <c r="X232" s="16">
        <f t="shared" si="118"/>
        <v>0</v>
      </c>
      <c r="Y232" s="16">
        <f t="shared" si="119"/>
        <v>0</v>
      </c>
      <c r="Z232" s="16">
        <f t="shared" si="120"/>
        <v>0</v>
      </c>
      <c r="AA232" s="16">
        <f t="shared" si="121"/>
        <v>0</v>
      </c>
      <c r="AB232">
        <f t="shared" si="122"/>
        <v>17.875</v>
      </c>
      <c r="AC232">
        <f t="shared" si="123"/>
        <v>44.15</v>
      </c>
      <c r="AD232">
        <f t="shared" si="124"/>
        <v>153.54</v>
      </c>
      <c r="AE232">
        <f t="shared" si="125"/>
        <v>153.54</v>
      </c>
      <c r="AF232">
        <f t="shared" si="126"/>
        <v>153.54</v>
      </c>
      <c r="AG232">
        <f t="shared" si="128"/>
        <v>508.91152291625622</v>
      </c>
      <c r="AH232">
        <f t="shared" si="129"/>
        <v>678.54869722167496</v>
      </c>
      <c r="AI232">
        <f t="shared" si="130"/>
        <v>848.1858715270937</v>
      </c>
      <c r="AJ232">
        <f t="shared" si="131"/>
        <v>1254.8909969243352</v>
      </c>
      <c r="AK232">
        <f t="shared" si="132"/>
        <v>1673.1879958991137</v>
      </c>
      <c r="AL232">
        <f t="shared" si="133"/>
        <v>2091.484994873892</v>
      </c>
      <c r="AM232">
        <f t="shared" si="134"/>
        <v>1101.3509969243353</v>
      </c>
      <c r="AN232">
        <f t="shared" si="135"/>
        <v>1101.3509969243353</v>
      </c>
      <c r="AO232">
        <f t="shared" si="136"/>
        <v>1101.3509969243353</v>
      </c>
      <c r="AP232">
        <f t="shared" si="137"/>
        <v>1519.6479958991138</v>
      </c>
      <c r="AQ232">
        <f t="shared" si="138"/>
        <v>1519.6479958991138</v>
      </c>
      <c r="AR232">
        <f t="shared" si="139"/>
        <v>1519.6479958991138</v>
      </c>
      <c r="AS232">
        <f t="shared" si="140"/>
        <v>1937.944994873892</v>
      </c>
      <c r="AT232">
        <f t="shared" si="141"/>
        <v>1937.944994873892</v>
      </c>
      <c r="AU232">
        <f t="shared" si="142"/>
        <v>1937.944994873892</v>
      </c>
      <c r="BF232" t="str">
        <f t="shared" si="127"/>
        <v>Larchwood 2021 9 Y 1 4 100 N Cobra_V5 0 0 0 56.5457247684729 3802.6999906798 1101.35099692434 1101.35099692434 1101.35099692434 1519.64799589911 1519.64799589911 1519.64799589911 1937.94499487389 1937.94499487389 1937.94499487389</v>
      </c>
    </row>
    <row r="233" spans="1:58" x14ac:dyDescent="0.35">
      <c r="A233" s="16" t="s">
        <v>19</v>
      </c>
      <c r="B233" s="16">
        <v>2021</v>
      </c>
      <c r="C233" s="16">
        <v>9</v>
      </c>
      <c r="D233" s="16" t="s">
        <v>17</v>
      </c>
      <c r="E233" s="5">
        <v>108</v>
      </c>
      <c r="F233" s="5">
        <v>1</v>
      </c>
      <c r="G233" s="5">
        <v>7</v>
      </c>
      <c r="H233" s="4">
        <v>160</v>
      </c>
      <c r="I233" s="16" t="s">
        <v>16</v>
      </c>
      <c r="J233" s="16" t="s">
        <v>30</v>
      </c>
      <c r="K233" s="16" t="s">
        <v>14</v>
      </c>
      <c r="L233" s="16" t="str">
        <f t="shared" si="112"/>
        <v>.</v>
      </c>
      <c r="M233" s="16" t="str">
        <f t="shared" si="113"/>
        <v>.</v>
      </c>
      <c r="N233" s="16" t="s">
        <v>16</v>
      </c>
      <c r="O233" s="16">
        <v>0</v>
      </c>
      <c r="P233" s="16">
        <v>0</v>
      </c>
      <c r="Q233" s="16">
        <v>0</v>
      </c>
      <c r="R233" s="16">
        <v>53.38633489655173</v>
      </c>
      <c r="S233" s="16">
        <v>3590.231021793104</v>
      </c>
      <c r="T233" s="16">
        <f t="shared" si="114"/>
        <v>70.86</v>
      </c>
      <c r="U233" s="16">
        <f t="shared" si="115"/>
        <v>175.02</v>
      </c>
      <c r="V233" s="16">
        <f t="shared" si="116"/>
        <v>0</v>
      </c>
      <c r="W233" s="16">
        <f t="shared" si="117"/>
        <v>0</v>
      </c>
      <c r="X233" s="16">
        <f t="shared" si="118"/>
        <v>0</v>
      </c>
      <c r="Y233" s="16">
        <f t="shared" si="119"/>
        <v>0</v>
      </c>
      <c r="Z233" s="16">
        <f t="shared" si="120"/>
        <v>0</v>
      </c>
      <c r="AA233" s="16">
        <f t="shared" si="121"/>
        <v>0</v>
      </c>
      <c r="AB233">
        <f t="shared" si="122"/>
        <v>0</v>
      </c>
      <c r="AC233">
        <f t="shared" si="123"/>
        <v>0</v>
      </c>
      <c r="AD233">
        <f t="shared" si="124"/>
        <v>175.02</v>
      </c>
      <c r="AE233">
        <f t="shared" si="125"/>
        <v>175.02</v>
      </c>
      <c r="AF233">
        <f t="shared" si="126"/>
        <v>175.02</v>
      </c>
      <c r="AG233">
        <f t="shared" si="128"/>
        <v>480.47701406896556</v>
      </c>
      <c r="AH233">
        <f t="shared" si="129"/>
        <v>640.63601875862082</v>
      </c>
      <c r="AI233">
        <f t="shared" si="130"/>
        <v>800.79502344827597</v>
      </c>
      <c r="AJ233">
        <f t="shared" si="131"/>
        <v>1184.7762371917245</v>
      </c>
      <c r="AK233">
        <f t="shared" si="132"/>
        <v>1579.7016495889657</v>
      </c>
      <c r="AL233">
        <f t="shared" si="133"/>
        <v>1974.6270619862073</v>
      </c>
      <c r="AM233">
        <f t="shared" si="134"/>
        <v>1009.7562371917245</v>
      </c>
      <c r="AN233">
        <f t="shared" si="135"/>
        <v>1009.7562371917245</v>
      </c>
      <c r="AO233">
        <f t="shared" si="136"/>
        <v>1009.7562371917245</v>
      </c>
      <c r="AP233">
        <f t="shared" si="137"/>
        <v>1404.6816495889657</v>
      </c>
      <c r="AQ233">
        <f t="shared" si="138"/>
        <v>1404.6816495889657</v>
      </c>
      <c r="AR233">
        <f t="shared" si="139"/>
        <v>1404.6816495889657</v>
      </c>
      <c r="AS233">
        <f t="shared" si="140"/>
        <v>1799.6070619862073</v>
      </c>
      <c r="AT233">
        <f t="shared" si="141"/>
        <v>1799.6070619862073</v>
      </c>
      <c r="AU233">
        <f t="shared" si="142"/>
        <v>1799.6070619862073</v>
      </c>
      <c r="BF233" t="str">
        <f t="shared" si="127"/>
        <v>Larchwood 2021 9 Y 1 7 160 N Endura_Sporecaster 0 0 0 53.3863348965517 3590.2310217931 1009.75623719172 1009.75623719172 1009.75623719172 1404.68164958897 1404.68164958897 1404.68164958897 1799.60706198621 1799.60706198621 1799.60706198621</v>
      </c>
    </row>
    <row r="234" spans="1:58" x14ac:dyDescent="0.35">
      <c r="A234" s="16" t="s">
        <v>19</v>
      </c>
      <c r="B234" s="16">
        <v>2021</v>
      </c>
      <c r="C234" s="16">
        <v>9</v>
      </c>
      <c r="D234" s="16" t="s">
        <v>17</v>
      </c>
      <c r="E234" s="5">
        <v>109</v>
      </c>
      <c r="F234" s="5">
        <v>1</v>
      </c>
      <c r="G234" s="5">
        <v>13</v>
      </c>
      <c r="H234" s="4">
        <v>160</v>
      </c>
      <c r="I234" s="16" t="s">
        <v>17</v>
      </c>
      <c r="J234" s="16" t="s">
        <v>27</v>
      </c>
      <c r="K234" s="16">
        <v>150</v>
      </c>
      <c r="L234" s="16">
        <f t="shared" si="112"/>
        <v>326.08695652173913</v>
      </c>
      <c r="M234" s="16">
        <f t="shared" si="113"/>
        <v>366.10671936758894</v>
      </c>
      <c r="N234" s="16" t="s">
        <v>14</v>
      </c>
      <c r="O234" s="16">
        <v>0</v>
      </c>
      <c r="P234" s="16">
        <v>0</v>
      </c>
      <c r="Q234" s="16">
        <v>0</v>
      </c>
      <c r="R234" s="16">
        <v>57.285572413793112</v>
      </c>
      <c r="S234" s="16">
        <v>3852.4547448275866</v>
      </c>
      <c r="T234" s="16">
        <f t="shared" si="114"/>
        <v>70.86</v>
      </c>
      <c r="U234" s="16">
        <f t="shared" si="115"/>
        <v>175.02</v>
      </c>
      <c r="V234" s="16">
        <f t="shared" si="116"/>
        <v>61.956521739130437</v>
      </c>
      <c r="W234" s="16">
        <f t="shared" si="117"/>
        <v>89.673913043478265</v>
      </c>
      <c r="X234" s="16">
        <f t="shared" si="118"/>
        <v>117.39130434782608</v>
      </c>
      <c r="Y234" s="16">
        <f t="shared" si="119"/>
        <v>31.485177865612645</v>
      </c>
      <c r="Z234" s="16">
        <f t="shared" si="120"/>
        <v>45.763339920948617</v>
      </c>
      <c r="AA234" s="16">
        <f t="shared" si="121"/>
        <v>60.041501976284586</v>
      </c>
      <c r="AB234">
        <f t="shared" si="122"/>
        <v>0</v>
      </c>
      <c r="AC234">
        <f t="shared" si="123"/>
        <v>0</v>
      </c>
      <c r="AD234">
        <f t="shared" si="124"/>
        <v>206.50517786561267</v>
      </c>
      <c r="AE234">
        <f t="shared" si="125"/>
        <v>220.78333992094863</v>
      </c>
      <c r="AF234">
        <f t="shared" si="126"/>
        <v>235.0615019762846</v>
      </c>
      <c r="AG234">
        <f t="shared" si="128"/>
        <v>515.57015172413799</v>
      </c>
      <c r="AH234">
        <f t="shared" si="129"/>
        <v>687.42686896551731</v>
      </c>
      <c r="AI234">
        <f t="shared" si="130"/>
        <v>859.28358620689664</v>
      </c>
      <c r="AJ234">
        <f t="shared" si="131"/>
        <v>1271.3100657931036</v>
      </c>
      <c r="AK234">
        <f t="shared" si="132"/>
        <v>1695.0800877241381</v>
      </c>
      <c r="AL234">
        <f t="shared" si="133"/>
        <v>2118.8501096551727</v>
      </c>
      <c r="AM234">
        <f t="shared" si="134"/>
        <v>1064.8048879274909</v>
      </c>
      <c r="AN234">
        <f t="shared" si="135"/>
        <v>1050.5267258721549</v>
      </c>
      <c r="AO234">
        <f t="shared" si="136"/>
        <v>1036.2485638168191</v>
      </c>
      <c r="AP234">
        <f t="shared" si="137"/>
        <v>1488.5749098585254</v>
      </c>
      <c r="AQ234">
        <f t="shared" si="138"/>
        <v>1474.2967478031894</v>
      </c>
      <c r="AR234">
        <f t="shared" si="139"/>
        <v>1460.0185857478536</v>
      </c>
      <c r="AS234">
        <f t="shared" si="140"/>
        <v>1912.34493178956</v>
      </c>
      <c r="AT234">
        <f t="shared" si="141"/>
        <v>1898.066769734224</v>
      </c>
      <c r="AU234">
        <f t="shared" si="142"/>
        <v>1883.7886076788882</v>
      </c>
      <c r="BF234" t="str">
        <f t="shared" si="127"/>
        <v>Larchwood 2021 9 Y 1 13 160 Y Non-Treated 0 0 0 57.2855724137931 3852.45474482759 1064.80488792749 1050.52672587215 1036.24856381682 1488.57490985853 1474.29674780319 1460.01858574785 1912.34493178956 1898.06676973422 1883.78860767889</v>
      </c>
    </row>
    <row r="235" spans="1:58" x14ac:dyDescent="0.35">
      <c r="A235" s="16" t="s">
        <v>19</v>
      </c>
      <c r="B235" s="16">
        <v>2021</v>
      </c>
      <c r="C235" s="16">
        <v>9</v>
      </c>
      <c r="D235" s="16" t="s">
        <v>17</v>
      </c>
      <c r="E235" s="5">
        <v>110</v>
      </c>
      <c r="F235" s="5">
        <v>1</v>
      </c>
      <c r="G235" s="5">
        <v>15</v>
      </c>
      <c r="H235" s="4">
        <v>160</v>
      </c>
      <c r="I235" s="16" t="s">
        <v>17</v>
      </c>
      <c r="J235" s="16" t="s">
        <v>30</v>
      </c>
      <c r="K235" s="16">
        <v>150</v>
      </c>
      <c r="L235" s="16">
        <f t="shared" si="112"/>
        <v>326.08695652173913</v>
      </c>
      <c r="M235" s="16">
        <f t="shared" si="113"/>
        <v>366.10671936758894</v>
      </c>
      <c r="N235" s="16" t="s">
        <v>16</v>
      </c>
      <c r="O235" s="16">
        <v>0</v>
      </c>
      <c r="P235" s="16">
        <v>0</v>
      </c>
      <c r="Q235" s="16">
        <v>0</v>
      </c>
      <c r="R235" s="16">
        <v>62.607226325123158</v>
      </c>
      <c r="S235" s="16">
        <v>4210.3359703645319</v>
      </c>
      <c r="T235" s="16">
        <f t="shared" si="114"/>
        <v>70.86</v>
      </c>
      <c r="U235" s="16">
        <f t="shared" si="115"/>
        <v>175.02</v>
      </c>
      <c r="V235" s="16">
        <f t="shared" si="116"/>
        <v>61.956521739130437</v>
      </c>
      <c r="W235" s="16">
        <f t="shared" si="117"/>
        <v>89.673913043478265</v>
      </c>
      <c r="X235" s="16">
        <f t="shared" si="118"/>
        <v>117.39130434782608</v>
      </c>
      <c r="Y235" s="16">
        <f t="shared" si="119"/>
        <v>31.485177865612645</v>
      </c>
      <c r="Z235" s="16">
        <f t="shared" si="120"/>
        <v>45.763339920948617</v>
      </c>
      <c r="AA235" s="16">
        <f t="shared" si="121"/>
        <v>60.041501976284586</v>
      </c>
      <c r="AB235">
        <f t="shared" si="122"/>
        <v>0</v>
      </c>
      <c r="AC235">
        <f t="shared" si="123"/>
        <v>0</v>
      </c>
      <c r="AD235">
        <f t="shared" si="124"/>
        <v>206.50517786561267</v>
      </c>
      <c r="AE235">
        <f t="shared" si="125"/>
        <v>220.78333992094863</v>
      </c>
      <c r="AF235">
        <f t="shared" si="126"/>
        <v>235.0615019762846</v>
      </c>
      <c r="AG235">
        <f t="shared" si="128"/>
        <v>563.46503692610838</v>
      </c>
      <c r="AH235">
        <f t="shared" si="129"/>
        <v>751.28671590147792</v>
      </c>
      <c r="AI235">
        <f t="shared" si="130"/>
        <v>939.10839487684734</v>
      </c>
      <c r="AJ235">
        <f t="shared" si="131"/>
        <v>1389.4108702202957</v>
      </c>
      <c r="AK235">
        <f t="shared" si="132"/>
        <v>1852.5478269603941</v>
      </c>
      <c r="AL235">
        <f t="shared" si="133"/>
        <v>2315.684783700493</v>
      </c>
      <c r="AM235">
        <f t="shared" si="134"/>
        <v>1182.905692354683</v>
      </c>
      <c r="AN235">
        <f t="shared" si="135"/>
        <v>1168.627530299347</v>
      </c>
      <c r="AO235">
        <f t="shared" si="136"/>
        <v>1154.3493682440112</v>
      </c>
      <c r="AP235">
        <f t="shared" si="137"/>
        <v>1646.0426490947814</v>
      </c>
      <c r="AQ235">
        <f t="shared" si="138"/>
        <v>1631.7644870394454</v>
      </c>
      <c r="AR235">
        <f t="shared" si="139"/>
        <v>1617.4863249841096</v>
      </c>
      <c r="AS235">
        <f t="shared" si="140"/>
        <v>2109.1796058348805</v>
      </c>
      <c r="AT235">
        <f t="shared" si="141"/>
        <v>2094.9014437795445</v>
      </c>
      <c r="AU235">
        <f t="shared" si="142"/>
        <v>2080.6232817242085</v>
      </c>
      <c r="BF235" t="str">
        <f t="shared" si="127"/>
        <v>Larchwood 2021 9 Y 1 15 160 Y Endura_Sporecaster 0 0 0 62.6072263251232 4210.33597036453 1182.90569235468 1168.62753029935 1154.34936824401 1646.04264909478 1631.76448703945 1617.48632498411 2109.17960583488 2094.90144377954 2080.62328172421</v>
      </c>
    </row>
    <row r="236" spans="1:58" x14ac:dyDescent="0.35">
      <c r="A236" s="16" t="s">
        <v>19</v>
      </c>
      <c r="B236" s="16">
        <v>2021</v>
      </c>
      <c r="C236" s="16">
        <v>9</v>
      </c>
      <c r="D236" s="16" t="s">
        <v>17</v>
      </c>
      <c r="E236" s="5">
        <v>111</v>
      </c>
      <c r="F236" s="5">
        <v>1</v>
      </c>
      <c r="G236" s="5">
        <v>14</v>
      </c>
      <c r="H236" s="4">
        <v>160</v>
      </c>
      <c r="I236" s="16" t="s">
        <v>17</v>
      </c>
      <c r="J236" s="16" t="s">
        <v>29</v>
      </c>
      <c r="K236" s="16">
        <v>150</v>
      </c>
      <c r="L236" s="16">
        <f t="shared" si="112"/>
        <v>326.08695652173913</v>
      </c>
      <c r="M236" s="16">
        <f t="shared" si="113"/>
        <v>366.10671936758894</v>
      </c>
      <c r="N236" s="16" t="s">
        <v>14</v>
      </c>
      <c r="O236" s="16">
        <v>0</v>
      </c>
      <c r="P236" s="16">
        <v>0</v>
      </c>
      <c r="Q236" s="16">
        <v>0</v>
      </c>
      <c r="R236" s="16">
        <v>57.552463842364531</v>
      </c>
      <c r="S236" s="16">
        <v>3870.4031933990145</v>
      </c>
      <c r="T236" s="16">
        <f t="shared" si="114"/>
        <v>70.86</v>
      </c>
      <c r="U236" s="16">
        <f t="shared" si="115"/>
        <v>175.02</v>
      </c>
      <c r="V236" s="16">
        <f t="shared" si="116"/>
        <v>61.956521739130437</v>
      </c>
      <c r="W236" s="16">
        <f t="shared" si="117"/>
        <v>89.673913043478265</v>
      </c>
      <c r="X236" s="16">
        <f t="shared" si="118"/>
        <v>117.39130434782608</v>
      </c>
      <c r="Y236" s="16">
        <f t="shared" si="119"/>
        <v>31.485177865612645</v>
      </c>
      <c r="Z236" s="16">
        <f t="shared" si="120"/>
        <v>45.763339920948617</v>
      </c>
      <c r="AA236" s="16">
        <f t="shared" si="121"/>
        <v>60.041501976284586</v>
      </c>
      <c r="AB236">
        <f t="shared" si="122"/>
        <v>50.845999999999997</v>
      </c>
      <c r="AC236">
        <f t="shared" si="123"/>
        <v>125.59</v>
      </c>
      <c r="AD236">
        <f t="shared" si="124"/>
        <v>332.09517786561264</v>
      </c>
      <c r="AE236">
        <f t="shared" si="125"/>
        <v>346.37333992094864</v>
      </c>
      <c r="AF236">
        <f t="shared" si="126"/>
        <v>360.65150197628464</v>
      </c>
      <c r="AG236">
        <f t="shared" si="128"/>
        <v>517.9721745812808</v>
      </c>
      <c r="AH236">
        <f t="shared" si="129"/>
        <v>690.62956610837432</v>
      </c>
      <c r="AI236">
        <f t="shared" si="130"/>
        <v>863.28695763546796</v>
      </c>
      <c r="AJ236">
        <f t="shared" si="131"/>
        <v>1277.233053821675</v>
      </c>
      <c r="AK236">
        <f t="shared" si="132"/>
        <v>1702.9774050955664</v>
      </c>
      <c r="AL236">
        <f t="shared" si="133"/>
        <v>2128.721756369458</v>
      </c>
      <c r="AM236">
        <f t="shared" si="134"/>
        <v>945.13787595606232</v>
      </c>
      <c r="AN236">
        <f t="shared" si="135"/>
        <v>930.85971390072632</v>
      </c>
      <c r="AO236">
        <f t="shared" si="136"/>
        <v>916.58155184539032</v>
      </c>
      <c r="AP236">
        <f t="shared" si="137"/>
        <v>1370.8822272299537</v>
      </c>
      <c r="AQ236">
        <f t="shared" si="138"/>
        <v>1356.6040651746177</v>
      </c>
      <c r="AR236">
        <f t="shared" si="139"/>
        <v>1342.3259031192817</v>
      </c>
      <c r="AS236">
        <f t="shared" si="140"/>
        <v>1796.6265785038454</v>
      </c>
      <c r="AT236">
        <f t="shared" si="141"/>
        <v>1782.3484164485094</v>
      </c>
      <c r="AU236">
        <f t="shared" si="142"/>
        <v>1768.0702543931734</v>
      </c>
      <c r="BF236" t="str">
        <f t="shared" si="127"/>
        <v>Larchwood 2021 9 Y 1 14 160 Y Endura_R3 0 0 0 57.5524638423645 3870.40319339901 945.137875956062 930.859713900726 916.58155184539 1370.88222722995 1356.60406517462 1342.32590311928 1796.62657850385 1782.34841644851 1768.07025439317</v>
      </c>
    </row>
    <row r="237" spans="1:58" x14ac:dyDescent="0.35">
      <c r="A237" s="16" t="s">
        <v>19</v>
      </c>
      <c r="B237" s="16">
        <v>2021</v>
      </c>
      <c r="C237" s="16">
        <v>9</v>
      </c>
      <c r="D237" s="16" t="s">
        <v>17</v>
      </c>
      <c r="E237" s="5">
        <v>112</v>
      </c>
      <c r="F237" s="5">
        <v>1</v>
      </c>
      <c r="G237" s="5">
        <v>16</v>
      </c>
      <c r="H237" s="4">
        <v>160</v>
      </c>
      <c r="I237" s="16" t="s">
        <v>17</v>
      </c>
      <c r="J237" s="16" t="s">
        <v>28</v>
      </c>
      <c r="K237" s="16">
        <v>150</v>
      </c>
      <c r="L237" s="16">
        <f t="shared" si="112"/>
        <v>326.08695652173913</v>
      </c>
      <c r="M237" s="16">
        <f t="shared" si="113"/>
        <v>366.10671936758894</v>
      </c>
      <c r="N237" s="16" t="s">
        <v>14</v>
      </c>
      <c r="O237" s="16">
        <v>0</v>
      </c>
      <c r="P237" s="16">
        <v>0</v>
      </c>
      <c r="Q237" s="16">
        <v>0</v>
      </c>
      <c r="R237" s="16">
        <v>62.89234285714285</v>
      </c>
      <c r="S237" s="16">
        <v>4229.5100571428566</v>
      </c>
      <c r="T237" s="16">
        <f t="shared" si="114"/>
        <v>70.86</v>
      </c>
      <c r="U237" s="16">
        <f t="shared" si="115"/>
        <v>175.02</v>
      </c>
      <c r="V237" s="16">
        <f t="shared" si="116"/>
        <v>61.956521739130437</v>
      </c>
      <c r="W237" s="16">
        <f t="shared" si="117"/>
        <v>89.673913043478265</v>
      </c>
      <c r="X237" s="16">
        <f t="shared" si="118"/>
        <v>117.39130434782608</v>
      </c>
      <c r="Y237" s="16">
        <f t="shared" si="119"/>
        <v>31.485177865612645</v>
      </c>
      <c r="Z237" s="16">
        <f t="shared" si="120"/>
        <v>45.763339920948617</v>
      </c>
      <c r="AA237" s="16">
        <f t="shared" si="121"/>
        <v>60.041501976284586</v>
      </c>
      <c r="AB237">
        <f t="shared" si="122"/>
        <v>17.875</v>
      </c>
      <c r="AC237">
        <f t="shared" si="123"/>
        <v>44.15</v>
      </c>
      <c r="AD237">
        <f t="shared" si="124"/>
        <v>250.65517786561267</v>
      </c>
      <c r="AE237">
        <f t="shared" si="125"/>
        <v>264.93333992094864</v>
      </c>
      <c r="AF237">
        <f t="shared" si="126"/>
        <v>279.21150197628458</v>
      </c>
      <c r="AG237">
        <f t="shared" si="128"/>
        <v>566.03108571428561</v>
      </c>
      <c r="AH237">
        <f t="shared" si="129"/>
        <v>754.70811428571415</v>
      </c>
      <c r="AI237">
        <f t="shared" si="130"/>
        <v>943.3851428571428</v>
      </c>
      <c r="AJ237">
        <f t="shared" si="131"/>
        <v>1395.7383188571428</v>
      </c>
      <c r="AK237">
        <f t="shared" si="132"/>
        <v>1860.9844251428569</v>
      </c>
      <c r="AL237">
        <f t="shared" si="133"/>
        <v>2326.2305314285713</v>
      </c>
      <c r="AM237">
        <f t="shared" si="134"/>
        <v>1145.0831409915302</v>
      </c>
      <c r="AN237">
        <f t="shared" si="135"/>
        <v>1130.8049789361942</v>
      </c>
      <c r="AO237">
        <f t="shared" si="136"/>
        <v>1116.5268168808582</v>
      </c>
      <c r="AP237">
        <f t="shared" si="137"/>
        <v>1610.3292472772443</v>
      </c>
      <c r="AQ237">
        <f t="shared" si="138"/>
        <v>1596.0510852219084</v>
      </c>
      <c r="AR237">
        <f t="shared" si="139"/>
        <v>1581.7729231665724</v>
      </c>
      <c r="AS237">
        <f t="shared" si="140"/>
        <v>2075.5753535629588</v>
      </c>
      <c r="AT237">
        <f t="shared" si="141"/>
        <v>2061.2971915076228</v>
      </c>
      <c r="AU237">
        <f t="shared" si="142"/>
        <v>2047.0190294522868</v>
      </c>
      <c r="BF237" t="str">
        <f t="shared" si="127"/>
        <v>Larchwood 2021 9 Y 1 16 160 Y Cobra_V5 0 0 0 62.8923428571429 4229.51005714286 1145.08314099153 1130.80497893619 1116.52681688086 1610.32924727724 1596.05108522191 1581.77292316657 2075.57535356296 2061.29719150762 2047.01902945229</v>
      </c>
    </row>
    <row r="238" spans="1:58" x14ac:dyDescent="0.35">
      <c r="A238" s="16" t="s">
        <v>19</v>
      </c>
      <c r="B238" s="16">
        <v>2021</v>
      </c>
      <c r="C238" s="16">
        <v>9</v>
      </c>
      <c r="D238" s="16" t="s">
        <v>17</v>
      </c>
      <c r="E238" s="5">
        <v>113</v>
      </c>
      <c r="F238" s="5">
        <v>1</v>
      </c>
      <c r="G238" s="5">
        <v>10</v>
      </c>
      <c r="H238" s="4">
        <v>100</v>
      </c>
      <c r="I238" s="16" t="s">
        <v>17</v>
      </c>
      <c r="J238" s="16" t="s">
        <v>29</v>
      </c>
      <c r="K238" s="16">
        <v>150</v>
      </c>
      <c r="L238" s="16">
        <f t="shared" si="112"/>
        <v>326.08695652173913</v>
      </c>
      <c r="M238" s="16">
        <f t="shared" si="113"/>
        <v>366.10671936758894</v>
      </c>
      <c r="N238" s="16" t="s">
        <v>14</v>
      </c>
      <c r="O238" s="16">
        <v>0</v>
      </c>
      <c r="P238" s="16">
        <v>0</v>
      </c>
      <c r="Q238" s="16">
        <v>0</v>
      </c>
      <c r="R238" s="16">
        <v>70.3879054187192</v>
      </c>
      <c r="S238" s="16">
        <v>4733.5866394088662</v>
      </c>
      <c r="T238" s="16">
        <f t="shared" si="114"/>
        <v>44.29</v>
      </c>
      <c r="U238" s="16">
        <f t="shared" si="115"/>
        <v>109.39</v>
      </c>
      <c r="V238" s="16">
        <f t="shared" si="116"/>
        <v>61.956521739130437</v>
      </c>
      <c r="W238" s="16">
        <f t="shared" si="117"/>
        <v>89.673913043478265</v>
      </c>
      <c r="X238" s="16">
        <f t="shared" si="118"/>
        <v>117.39130434782608</v>
      </c>
      <c r="Y238" s="16">
        <f t="shared" si="119"/>
        <v>31.485177865612645</v>
      </c>
      <c r="Z238" s="16">
        <f t="shared" si="120"/>
        <v>45.763339920948617</v>
      </c>
      <c r="AA238" s="16">
        <f t="shared" si="121"/>
        <v>60.041501976284586</v>
      </c>
      <c r="AB238">
        <f t="shared" si="122"/>
        <v>50.845999999999997</v>
      </c>
      <c r="AC238">
        <f t="shared" si="123"/>
        <v>125.59</v>
      </c>
      <c r="AD238">
        <f t="shared" si="124"/>
        <v>266.46517786561265</v>
      </c>
      <c r="AE238">
        <f t="shared" si="125"/>
        <v>280.74333992094864</v>
      </c>
      <c r="AF238">
        <f t="shared" si="126"/>
        <v>295.02150197628458</v>
      </c>
      <c r="AG238">
        <f t="shared" si="128"/>
        <v>633.49114876847284</v>
      </c>
      <c r="AH238">
        <f t="shared" si="129"/>
        <v>844.65486502463045</v>
      </c>
      <c r="AI238">
        <f t="shared" si="130"/>
        <v>1055.8185812807881</v>
      </c>
      <c r="AJ238">
        <f t="shared" si="131"/>
        <v>1562.0835910049259</v>
      </c>
      <c r="AK238">
        <f t="shared" si="132"/>
        <v>2082.7781213399012</v>
      </c>
      <c r="AL238">
        <f t="shared" si="133"/>
        <v>2603.4726516748765</v>
      </c>
      <c r="AM238">
        <f t="shared" si="134"/>
        <v>1295.6184131393134</v>
      </c>
      <c r="AN238">
        <f t="shared" si="135"/>
        <v>1281.3402510839774</v>
      </c>
      <c r="AO238">
        <f t="shared" si="136"/>
        <v>1267.0620890286414</v>
      </c>
      <c r="AP238">
        <f t="shared" si="137"/>
        <v>1816.3129434742887</v>
      </c>
      <c r="AQ238">
        <f t="shared" si="138"/>
        <v>1802.0347814189527</v>
      </c>
      <c r="AR238">
        <f t="shared" si="139"/>
        <v>1787.7566193636167</v>
      </c>
      <c r="AS238">
        <f t="shared" si="140"/>
        <v>2337.007473809264</v>
      </c>
      <c r="AT238">
        <f t="shared" si="141"/>
        <v>2322.729311753928</v>
      </c>
      <c r="AU238">
        <f t="shared" si="142"/>
        <v>2308.451149698592</v>
      </c>
      <c r="BF238" t="str">
        <f t="shared" si="127"/>
        <v>Larchwood 2021 9 Y 1 10 100 Y Endura_R3 0 0 0 70.3879054187192 4733.58663940887 1295.61841313931 1281.34025108398 1267.06208902864 1816.31294347429 1802.03478141895 1787.75661936362 2337.00747380926 2322.72931175393 2308.45114969859</v>
      </c>
    </row>
    <row r="239" spans="1:58" x14ac:dyDescent="0.35">
      <c r="A239" s="16" t="s">
        <v>19</v>
      </c>
      <c r="B239" s="16">
        <v>2021</v>
      </c>
      <c r="C239" s="16">
        <v>9</v>
      </c>
      <c r="D239" s="16" t="s">
        <v>17</v>
      </c>
      <c r="E239" s="5">
        <v>114</v>
      </c>
      <c r="F239" s="5">
        <v>1</v>
      </c>
      <c r="G239" s="5">
        <v>9</v>
      </c>
      <c r="H239" s="4">
        <v>100</v>
      </c>
      <c r="I239" s="16" t="s">
        <v>17</v>
      </c>
      <c r="J239" s="16" t="s">
        <v>27</v>
      </c>
      <c r="K239" s="16">
        <v>150</v>
      </c>
      <c r="L239" s="16">
        <f t="shared" si="112"/>
        <v>326.08695652173913</v>
      </c>
      <c r="M239" s="16">
        <f t="shared" si="113"/>
        <v>366.10671936758894</v>
      </c>
      <c r="N239" s="16" t="s">
        <v>14</v>
      </c>
      <c r="O239" s="16">
        <v>0</v>
      </c>
      <c r="P239" s="16">
        <v>0</v>
      </c>
      <c r="Q239" s="16">
        <v>0</v>
      </c>
      <c r="R239" s="16">
        <v>52.489003665024633</v>
      </c>
      <c r="S239" s="16">
        <v>3529.8854964729067</v>
      </c>
      <c r="T239" s="16">
        <f t="shared" si="114"/>
        <v>44.29</v>
      </c>
      <c r="U239" s="16">
        <f t="shared" si="115"/>
        <v>109.39</v>
      </c>
      <c r="V239" s="16">
        <f t="shared" si="116"/>
        <v>61.956521739130437</v>
      </c>
      <c r="W239" s="16">
        <f t="shared" si="117"/>
        <v>89.673913043478265</v>
      </c>
      <c r="X239" s="16">
        <f t="shared" si="118"/>
        <v>117.39130434782608</v>
      </c>
      <c r="Y239" s="16">
        <f t="shared" si="119"/>
        <v>31.485177865612645</v>
      </c>
      <c r="Z239" s="16">
        <f t="shared" si="120"/>
        <v>45.763339920948617</v>
      </c>
      <c r="AA239" s="16">
        <f t="shared" si="121"/>
        <v>60.041501976284586</v>
      </c>
      <c r="AB239">
        <f t="shared" si="122"/>
        <v>0</v>
      </c>
      <c r="AC239">
        <f t="shared" si="123"/>
        <v>0</v>
      </c>
      <c r="AD239">
        <f t="shared" si="124"/>
        <v>140.87517786561264</v>
      </c>
      <c r="AE239">
        <f t="shared" si="125"/>
        <v>155.15333992094861</v>
      </c>
      <c r="AF239">
        <f t="shared" si="126"/>
        <v>169.43150197628458</v>
      </c>
      <c r="AG239">
        <f t="shared" si="128"/>
        <v>472.40103298522172</v>
      </c>
      <c r="AH239">
        <f t="shared" si="129"/>
        <v>629.86804398029562</v>
      </c>
      <c r="AI239">
        <f t="shared" si="130"/>
        <v>787.33505497536953</v>
      </c>
      <c r="AJ239">
        <f t="shared" si="131"/>
        <v>1164.8622138360593</v>
      </c>
      <c r="AK239">
        <f t="shared" si="132"/>
        <v>1553.1496184480789</v>
      </c>
      <c r="AL239">
        <f t="shared" si="133"/>
        <v>1941.4370230600989</v>
      </c>
      <c r="AM239">
        <f t="shared" si="134"/>
        <v>1023.9870359704466</v>
      </c>
      <c r="AN239">
        <f t="shared" si="135"/>
        <v>1009.7088739151106</v>
      </c>
      <c r="AO239">
        <f t="shared" si="136"/>
        <v>995.43071185977465</v>
      </c>
      <c r="AP239">
        <f t="shared" si="137"/>
        <v>1412.2744405824662</v>
      </c>
      <c r="AQ239">
        <f t="shared" si="138"/>
        <v>1397.9962785271302</v>
      </c>
      <c r="AR239">
        <f t="shared" si="139"/>
        <v>1383.7181164717942</v>
      </c>
      <c r="AS239">
        <f t="shared" si="140"/>
        <v>1800.5618451944863</v>
      </c>
      <c r="AT239">
        <f t="shared" si="141"/>
        <v>1786.2836831391503</v>
      </c>
      <c r="AU239">
        <f t="shared" si="142"/>
        <v>1772.0055210838143</v>
      </c>
      <c r="BF239" t="str">
        <f t="shared" si="127"/>
        <v>Larchwood 2021 9 Y 1 9 100 Y Non-Treated 0 0 0 52.4890036650246 3529.88549647291 1023.98703597045 1009.70887391511 995.430711859775 1412.27444058247 1397.99627852713 1383.71811647179 1800.56184519449 1786.28368313915 1772.00552108381</v>
      </c>
    </row>
    <row r="240" spans="1:58" x14ac:dyDescent="0.35">
      <c r="A240" s="16" t="s">
        <v>19</v>
      </c>
      <c r="B240" s="16">
        <v>2021</v>
      </c>
      <c r="C240" s="16">
        <v>9</v>
      </c>
      <c r="D240" s="16" t="s">
        <v>17</v>
      </c>
      <c r="E240" s="5">
        <v>115</v>
      </c>
      <c r="F240" s="5">
        <v>1</v>
      </c>
      <c r="G240" s="5">
        <v>11</v>
      </c>
      <c r="H240" s="4">
        <v>100</v>
      </c>
      <c r="I240" s="16" t="s">
        <v>17</v>
      </c>
      <c r="J240" s="16" t="s">
        <v>30</v>
      </c>
      <c r="K240" s="16">
        <v>150</v>
      </c>
      <c r="L240" s="16">
        <f t="shared" si="112"/>
        <v>326.08695652173913</v>
      </c>
      <c r="M240" s="16">
        <f t="shared" si="113"/>
        <v>366.10671936758894</v>
      </c>
      <c r="N240" s="16" t="s">
        <v>16</v>
      </c>
      <c r="O240" s="16">
        <v>0</v>
      </c>
      <c r="P240" s="16">
        <v>0</v>
      </c>
      <c r="Q240" s="16">
        <v>0</v>
      </c>
      <c r="R240" s="16">
        <v>63.112226679802959</v>
      </c>
      <c r="S240" s="16">
        <v>4244.2972442167493</v>
      </c>
      <c r="T240" s="16">
        <f t="shared" si="114"/>
        <v>44.29</v>
      </c>
      <c r="U240" s="16">
        <f t="shared" si="115"/>
        <v>109.39</v>
      </c>
      <c r="V240" s="16">
        <f t="shared" si="116"/>
        <v>61.956521739130437</v>
      </c>
      <c r="W240" s="16">
        <f t="shared" si="117"/>
        <v>89.673913043478265</v>
      </c>
      <c r="X240" s="16">
        <f t="shared" si="118"/>
        <v>117.39130434782608</v>
      </c>
      <c r="Y240" s="16">
        <f t="shared" si="119"/>
        <v>31.485177865612645</v>
      </c>
      <c r="Z240" s="16">
        <f t="shared" si="120"/>
        <v>45.763339920948617</v>
      </c>
      <c r="AA240" s="16">
        <f t="shared" si="121"/>
        <v>60.041501976284586</v>
      </c>
      <c r="AB240">
        <f t="shared" si="122"/>
        <v>0</v>
      </c>
      <c r="AC240">
        <f t="shared" si="123"/>
        <v>0</v>
      </c>
      <c r="AD240">
        <f t="shared" si="124"/>
        <v>140.87517786561264</v>
      </c>
      <c r="AE240">
        <f t="shared" si="125"/>
        <v>155.15333992094861</v>
      </c>
      <c r="AF240">
        <f t="shared" si="126"/>
        <v>169.43150197628458</v>
      </c>
      <c r="AG240">
        <f t="shared" si="128"/>
        <v>568.01004011822658</v>
      </c>
      <c r="AH240">
        <f t="shared" si="129"/>
        <v>757.34672015763545</v>
      </c>
      <c r="AI240">
        <f t="shared" si="130"/>
        <v>946.68340019704442</v>
      </c>
      <c r="AJ240">
        <f t="shared" si="131"/>
        <v>1400.6180905915273</v>
      </c>
      <c r="AK240">
        <f t="shared" si="132"/>
        <v>1867.4907874553696</v>
      </c>
      <c r="AL240">
        <f t="shared" si="133"/>
        <v>2334.3634843192121</v>
      </c>
      <c r="AM240">
        <f t="shared" si="134"/>
        <v>1259.7429127259147</v>
      </c>
      <c r="AN240">
        <f t="shared" si="135"/>
        <v>1245.4647506705787</v>
      </c>
      <c r="AO240">
        <f t="shared" si="136"/>
        <v>1231.1865886152427</v>
      </c>
      <c r="AP240">
        <f t="shared" si="137"/>
        <v>1726.615609589757</v>
      </c>
      <c r="AQ240">
        <f t="shared" si="138"/>
        <v>1712.337447534421</v>
      </c>
      <c r="AR240">
        <f t="shared" si="139"/>
        <v>1698.059285479085</v>
      </c>
      <c r="AS240">
        <f t="shared" si="140"/>
        <v>2193.4883064535993</v>
      </c>
      <c r="AT240">
        <f t="shared" si="141"/>
        <v>2179.2101443982638</v>
      </c>
      <c r="AU240">
        <f t="shared" si="142"/>
        <v>2164.9319823429278</v>
      </c>
      <c r="BF240" t="str">
        <f t="shared" si="127"/>
        <v>Larchwood 2021 9 Y 1 11 100 Y Endura_Sporecaster 0 0 0 63.112226679803 4244.29724421675 1259.74291272591 1245.46475067058 1231.18658861524 1726.61560958976 1712.33744753442 1698.05928547909 2193.4883064536 2179.21014439826 2164.93198234293</v>
      </c>
    </row>
    <row r="241" spans="1:58" x14ac:dyDescent="0.35">
      <c r="A241" s="16" t="s">
        <v>19</v>
      </c>
      <c r="B241" s="16">
        <v>2021</v>
      </c>
      <c r="C241" s="16">
        <v>9</v>
      </c>
      <c r="D241" s="16" t="s">
        <v>17</v>
      </c>
      <c r="E241" s="5">
        <v>116</v>
      </c>
      <c r="F241" s="5">
        <v>1</v>
      </c>
      <c r="G241" s="5">
        <v>12</v>
      </c>
      <c r="H241" s="4">
        <v>100</v>
      </c>
      <c r="I241" s="16" t="s">
        <v>17</v>
      </c>
      <c r="J241" s="16" t="s">
        <v>28</v>
      </c>
      <c r="K241" s="16">
        <v>150</v>
      </c>
      <c r="L241" s="16">
        <f t="shared" si="112"/>
        <v>326.08695652173913</v>
      </c>
      <c r="M241" s="16">
        <f t="shared" si="113"/>
        <v>366.10671936758894</v>
      </c>
      <c r="N241" s="16" t="s">
        <v>14</v>
      </c>
      <c r="O241" s="16">
        <v>0</v>
      </c>
      <c r="P241" s="16">
        <v>0</v>
      </c>
      <c r="Q241" s="16">
        <v>0</v>
      </c>
      <c r="R241" s="16">
        <v>57.768027428571422</v>
      </c>
      <c r="S241" s="16">
        <v>3884.8998445714283</v>
      </c>
      <c r="T241" s="16">
        <f t="shared" si="114"/>
        <v>44.29</v>
      </c>
      <c r="U241" s="16">
        <f t="shared" si="115"/>
        <v>109.39</v>
      </c>
      <c r="V241" s="16">
        <f t="shared" si="116"/>
        <v>61.956521739130437</v>
      </c>
      <c r="W241" s="16">
        <f t="shared" si="117"/>
        <v>89.673913043478265</v>
      </c>
      <c r="X241" s="16">
        <f t="shared" si="118"/>
        <v>117.39130434782608</v>
      </c>
      <c r="Y241" s="16">
        <f t="shared" si="119"/>
        <v>31.485177865612645</v>
      </c>
      <c r="Z241" s="16">
        <f t="shared" si="120"/>
        <v>45.763339920948617</v>
      </c>
      <c r="AA241" s="16">
        <f t="shared" si="121"/>
        <v>60.041501976284586</v>
      </c>
      <c r="AB241">
        <f t="shared" si="122"/>
        <v>17.875</v>
      </c>
      <c r="AC241">
        <f t="shared" si="123"/>
        <v>44.15</v>
      </c>
      <c r="AD241">
        <f t="shared" si="124"/>
        <v>185.02517786561265</v>
      </c>
      <c r="AE241">
        <f t="shared" si="125"/>
        <v>199.30333992094862</v>
      </c>
      <c r="AF241">
        <f t="shared" si="126"/>
        <v>213.58150197628458</v>
      </c>
      <c r="AG241">
        <f t="shared" si="128"/>
        <v>519.9122468571428</v>
      </c>
      <c r="AH241">
        <f t="shared" si="129"/>
        <v>693.21632914285703</v>
      </c>
      <c r="AI241">
        <f t="shared" si="130"/>
        <v>866.52041142857138</v>
      </c>
      <c r="AJ241">
        <f t="shared" si="131"/>
        <v>1282.0169487085714</v>
      </c>
      <c r="AK241">
        <f t="shared" si="132"/>
        <v>1709.3559316114286</v>
      </c>
      <c r="AL241">
        <f t="shared" si="133"/>
        <v>2136.6949145142858</v>
      </c>
      <c r="AM241">
        <f t="shared" si="134"/>
        <v>1096.9917708429587</v>
      </c>
      <c r="AN241">
        <f t="shared" si="135"/>
        <v>1082.7136087876227</v>
      </c>
      <c r="AO241">
        <f t="shared" si="136"/>
        <v>1068.4354467322869</v>
      </c>
      <c r="AP241">
        <f t="shared" si="137"/>
        <v>1524.3307537458159</v>
      </c>
      <c r="AQ241">
        <f t="shared" si="138"/>
        <v>1510.0525916904799</v>
      </c>
      <c r="AR241">
        <f t="shared" si="139"/>
        <v>1495.7744296351439</v>
      </c>
      <c r="AS241">
        <f t="shared" si="140"/>
        <v>1951.6697366486731</v>
      </c>
      <c r="AT241">
        <f t="shared" si="141"/>
        <v>1937.3915745933371</v>
      </c>
      <c r="AU241">
        <f t="shared" si="142"/>
        <v>1923.1134125380013</v>
      </c>
      <c r="BF241" t="str">
        <f t="shared" si="127"/>
        <v>Larchwood 2021 9 Y 1 12 100 Y Cobra_V5 0 0 0 57.7680274285714 3884.89984457143 1096.99177084296 1082.71360878762 1068.43544673229 1524.33075374582 1510.05259169048 1495.77442963514 1951.66973664867 1937.39157459334 1923.113412538</v>
      </c>
    </row>
    <row r="242" spans="1:58" x14ac:dyDescent="0.35">
      <c r="A242" s="16" t="s">
        <v>19</v>
      </c>
      <c r="B242" s="16">
        <v>2021</v>
      </c>
      <c r="C242" s="16">
        <v>9</v>
      </c>
      <c r="D242" s="16" t="s">
        <v>17</v>
      </c>
      <c r="E242" s="5">
        <v>201</v>
      </c>
      <c r="F242" s="5">
        <v>2</v>
      </c>
      <c r="G242" s="5">
        <v>5</v>
      </c>
      <c r="H242" s="4">
        <v>160</v>
      </c>
      <c r="I242" s="16" t="s">
        <v>16</v>
      </c>
      <c r="J242" s="16" t="s">
        <v>27</v>
      </c>
      <c r="K242" s="16" t="s">
        <v>14</v>
      </c>
      <c r="L242" s="16" t="str">
        <f t="shared" si="112"/>
        <v>.</v>
      </c>
      <c r="M242" s="16" t="str">
        <f t="shared" si="113"/>
        <v>.</v>
      </c>
      <c r="N242" s="16" t="s">
        <v>14</v>
      </c>
      <c r="O242" s="16">
        <v>0</v>
      </c>
      <c r="P242" s="16">
        <v>0</v>
      </c>
      <c r="Q242" s="16">
        <v>0</v>
      </c>
      <c r="R242" s="16">
        <v>81.18761915270936</v>
      </c>
      <c r="S242" s="16">
        <v>5459.8673880197048</v>
      </c>
      <c r="T242" s="16">
        <f t="shared" si="114"/>
        <v>70.86</v>
      </c>
      <c r="U242" s="16">
        <f t="shared" si="115"/>
        <v>175.02</v>
      </c>
      <c r="V242" s="16">
        <f t="shared" si="116"/>
        <v>0</v>
      </c>
      <c r="W242" s="16">
        <f t="shared" si="117"/>
        <v>0</v>
      </c>
      <c r="X242" s="16">
        <f t="shared" si="118"/>
        <v>0</v>
      </c>
      <c r="Y242" s="16">
        <f t="shared" si="119"/>
        <v>0</v>
      </c>
      <c r="Z242" s="16">
        <f t="shared" si="120"/>
        <v>0</v>
      </c>
      <c r="AA242" s="16">
        <f t="shared" si="121"/>
        <v>0</v>
      </c>
      <c r="AB242">
        <f t="shared" si="122"/>
        <v>0</v>
      </c>
      <c r="AC242">
        <f t="shared" si="123"/>
        <v>0</v>
      </c>
      <c r="AD242">
        <f t="shared" si="124"/>
        <v>175.02</v>
      </c>
      <c r="AE242">
        <f t="shared" si="125"/>
        <v>175.02</v>
      </c>
      <c r="AF242">
        <f t="shared" si="126"/>
        <v>175.02</v>
      </c>
      <c r="AG242">
        <f t="shared" si="128"/>
        <v>730.68857237438419</v>
      </c>
      <c r="AH242">
        <f t="shared" si="129"/>
        <v>974.25142983251226</v>
      </c>
      <c r="AI242">
        <f t="shared" si="130"/>
        <v>1217.8142872906403</v>
      </c>
      <c r="AJ242">
        <f t="shared" si="131"/>
        <v>1801.7562380465026</v>
      </c>
      <c r="AK242">
        <f t="shared" si="132"/>
        <v>2402.3416507286702</v>
      </c>
      <c r="AL242">
        <f t="shared" si="133"/>
        <v>3002.9270634108379</v>
      </c>
      <c r="AM242">
        <f t="shared" si="134"/>
        <v>1626.7362380465026</v>
      </c>
      <c r="AN242">
        <f t="shared" si="135"/>
        <v>1626.7362380465026</v>
      </c>
      <c r="AO242">
        <f t="shared" si="136"/>
        <v>1626.7362380465026</v>
      </c>
      <c r="AP242">
        <f t="shared" si="137"/>
        <v>2227.3216507286702</v>
      </c>
      <c r="AQ242">
        <f t="shared" si="138"/>
        <v>2227.3216507286702</v>
      </c>
      <c r="AR242">
        <f t="shared" si="139"/>
        <v>2227.3216507286702</v>
      </c>
      <c r="AS242">
        <f t="shared" si="140"/>
        <v>2827.907063410838</v>
      </c>
      <c r="AT242">
        <f t="shared" si="141"/>
        <v>2827.907063410838</v>
      </c>
      <c r="AU242">
        <f t="shared" si="142"/>
        <v>2827.907063410838</v>
      </c>
      <c r="BF242" t="str">
        <f t="shared" si="127"/>
        <v>Larchwood 2021 9 Y 2 5 160 N Non-Treated 0 0 0 81.1876191527094 5459.8673880197 1626.7362380465 1626.7362380465 1626.7362380465 2227.32165072867 2227.32165072867 2227.32165072867 2827.90706341084 2827.90706341084 2827.90706341084</v>
      </c>
    </row>
    <row r="243" spans="1:58" x14ac:dyDescent="0.35">
      <c r="A243" s="16" t="s">
        <v>19</v>
      </c>
      <c r="B243" s="16">
        <v>2021</v>
      </c>
      <c r="C243" s="16">
        <v>9</v>
      </c>
      <c r="D243" s="16" t="s">
        <v>17</v>
      </c>
      <c r="E243" s="5">
        <v>202</v>
      </c>
      <c r="F243" s="5">
        <v>2</v>
      </c>
      <c r="G243" s="5">
        <v>1</v>
      </c>
      <c r="H243" s="4">
        <v>100</v>
      </c>
      <c r="I243" s="16" t="s">
        <v>16</v>
      </c>
      <c r="J243" s="16" t="s">
        <v>27</v>
      </c>
      <c r="K243" s="16" t="s">
        <v>14</v>
      </c>
      <c r="L243" s="16" t="str">
        <f t="shared" si="112"/>
        <v>.</v>
      </c>
      <c r="M243" s="16" t="str">
        <f t="shared" si="113"/>
        <v>.</v>
      </c>
      <c r="N243" s="16" t="s">
        <v>14</v>
      </c>
      <c r="O243" s="16">
        <v>0</v>
      </c>
      <c r="P243" s="16">
        <v>0</v>
      </c>
      <c r="Q243" s="16">
        <v>0</v>
      </c>
      <c r="R243" s="16">
        <v>71.108612413793097</v>
      </c>
      <c r="S243" s="16">
        <v>4782.0541848275861</v>
      </c>
      <c r="T243" s="16">
        <f t="shared" si="114"/>
        <v>44.29</v>
      </c>
      <c r="U243" s="16">
        <f t="shared" si="115"/>
        <v>109.39</v>
      </c>
      <c r="V243" s="16">
        <f t="shared" si="116"/>
        <v>0</v>
      </c>
      <c r="W243" s="16">
        <f t="shared" si="117"/>
        <v>0</v>
      </c>
      <c r="X243" s="16">
        <f t="shared" si="118"/>
        <v>0</v>
      </c>
      <c r="Y243" s="16">
        <f t="shared" si="119"/>
        <v>0</v>
      </c>
      <c r="Z243" s="16">
        <f t="shared" si="120"/>
        <v>0</v>
      </c>
      <c r="AA243" s="16">
        <f t="shared" si="121"/>
        <v>0</v>
      </c>
      <c r="AB243">
        <f t="shared" si="122"/>
        <v>0</v>
      </c>
      <c r="AC243">
        <f t="shared" si="123"/>
        <v>0</v>
      </c>
      <c r="AD243">
        <f t="shared" si="124"/>
        <v>109.39</v>
      </c>
      <c r="AE243">
        <f t="shared" si="125"/>
        <v>109.39</v>
      </c>
      <c r="AF243">
        <f t="shared" si="126"/>
        <v>109.39</v>
      </c>
      <c r="AG243">
        <f t="shared" si="128"/>
        <v>639.97751172413791</v>
      </c>
      <c r="AH243">
        <f t="shared" si="129"/>
        <v>853.30334896551722</v>
      </c>
      <c r="AI243">
        <f t="shared" si="130"/>
        <v>1066.6291862068965</v>
      </c>
      <c r="AJ243">
        <f t="shared" si="131"/>
        <v>1578.0778809931035</v>
      </c>
      <c r="AK243">
        <f t="shared" si="132"/>
        <v>2104.1038413241381</v>
      </c>
      <c r="AL243">
        <f t="shared" si="133"/>
        <v>2630.1298016551727</v>
      </c>
      <c r="AM243">
        <f t="shared" si="134"/>
        <v>1468.6878809931034</v>
      </c>
      <c r="AN243">
        <f t="shared" si="135"/>
        <v>1468.6878809931034</v>
      </c>
      <c r="AO243">
        <f t="shared" si="136"/>
        <v>1468.6878809931034</v>
      </c>
      <c r="AP243">
        <f t="shared" si="137"/>
        <v>1994.713841324138</v>
      </c>
      <c r="AQ243">
        <f t="shared" si="138"/>
        <v>1994.713841324138</v>
      </c>
      <c r="AR243">
        <f t="shared" si="139"/>
        <v>1994.713841324138</v>
      </c>
      <c r="AS243">
        <f t="shared" si="140"/>
        <v>2520.7398016551729</v>
      </c>
      <c r="AT243">
        <f t="shared" si="141"/>
        <v>2520.7398016551729</v>
      </c>
      <c r="AU243">
        <f t="shared" si="142"/>
        <v>2520.7398016551729</v>
      </c>
      <c r="BF243" t="str">
        <f t="shared" si="127"/>
        <v>Larchwood 2021 9 Y 2 1 100 N Non-Treated 0 0 0 71.1086124137931 4782.05418482759 1468.6878809931 1468.6878809931 1468.6878809931 1994.71384132414 1994.71384132414 1994.71384132414 2520.73980165517 2520.73980165517 2520.73980165517</v>
      </c>
    </row>
    <row r="244" spans="1:58" x14ac:dyDescent="0.35">
      <c r="A244" s="16" t="s">
        <v>19</v>
      </c>
      <c r="B244" s="16">
        <v>2021</v>
      </c>
      <c r="C244" s="16">
        <v>9</v>
      </c>
      <c r="D244" s="16" t="s">
        <v>17</v>
      </c>
      <c r="E244" s="5">
        <v>203</v>
      </c>
      <c r="F244" s="5">
        <v>2</v>
      </c>
      <c r="G244" s="5">
        <v>8</v>
      </c>
      <c r="H244" s="4">
        <v>160</v>
      </c>
      <c r="I244" s="16" t="s">
        <v>16</v>
      </c>
      <c r="J244" s="16" t="s">
        <v>28</v>
      </c>
      <c r="K244" s="16" t="s">
        <v>14</v>
      </c>
      <c r="L244" s="16" t="str">
        <f t="shared" si="112"/>
        <v>.</v>
      </c>
      <c r="M244" s="16" t="str">
        <f t="shared" si="113"/>
        <v>.</v>
      </c>
      <c r="N244" s="16" t="s">
        <v>14</v>
      </c>
      <c r="O244" s="16">
        <v>0</v>
      </c>
      <c r="P244" s="16">
        <v>0</v>
      </c>
      <c r="Q244" s="16">
        <v>0</v>
      </c>
      <c r="R244" s="16">
        <v>78.012808039408881</v>
      </c>
      <c r="S244" s="16">
        <v>5246.3613406502473</v>
      </c>
      <c r="T244" s="16">
        <f t="shared" si="114"/>
        <v>70.86</v>
      </c>
      <c r="U244" s="16">
        <f t="shared" si="115"/>
        <v>175.02</v>
      </c>
      <c r="V244" s="16">
        <f t="shared" si="116"/>
        <v>0</v>
      </c>
      <c r="W244" s="16">
        <f t="shared" si="117"/>
        <v>0</v>
      </c>
      <c r="X244" s="16">
        <f t="shared" si="118"/>
        <v>0</v>
      </c>
      <c r="Y244" s="16">
        <f t="shared" si="119"/>
        <v>0</v>
      </c>
      <c r="Z244" s="16">
        <f t="shared" si="120"/>
        <v>0</v>
      </c>
      <c r="AA244" s="16">
        <f t="shared" si="121"/>
        <v>0</v>
      </c>
      <c r="AB244">
        <f t="shared" si="122"/>
        <v>17.875</v>
      </c>
      <c r="AC244">
        <f t="shared" si="123"/>
        <v>44.15</v>
      </c>
      <c r="AD244">
        <f t="shared" si="124"/>
        <v>219.17000000000002</v>
      </c>
      <c r="AE244">
        <f t="shared" si="125"/>
        <v>219.17000000000002</v>
      </c>
      <c r="AF244">
        <f t="shared" si="126"/>
        <v>219.17000000000002</v>
      </c>
      <c r="AG244">
        <f t="shared" si="128"/>
        <v>702.11527235467997</v>
      </c>
      <c r="AH244">
        <f t="shared" si="129"/>
        <v>936.15369647290663</v>
      </c>
      <c r="AI244">
        <f t="shared" si="130"/>
        <v>1170.1921205911333</v>
      </c>
      <c r="AJ244">
        <f t="shared" si="131"/>
        <v>1731.2992424145816</v>
      </c>
      <c r="AK244">
        <f t="shared" si="132"/>
        <v>2308.3989898861087</v>
      </c>
      <c r="AL244">
        <f t="shared" si="133"/>
        <v>2885.4987373576364</v>
      </c>
      <c r="AM244">
        <f t="shared" si="134"/>
        <v>1512.1292424145815</v>
      </c>
      <c r="AN244">
        <f t="shared" si="135"/>
        <v>1512.1292424145815</v>
      </c>
      <c r="AO244">
        <f t="shared" si="136"/>
        <v>1512.1292424145815</v>
      </c>
      <c r="AP244">
        <f t="shared" si="137"/>
        <v>2089.2289898861086</v>
      </c>
      <c r="AQ244">
        <f t="shared" si="138"/>
        <v>2089.2289898861086</v>
      </c>
      <c r="AR244">
        <f t="shared" si="139"/>
        <v>2089.2289898861086</v>
      </c>
      <c r="AS244">
        <f t="shared" si="140"/>
        <v>2666.3287373576363</v>
      </c>
      <c r="AT244">
        <f t="shared" si="141"/>
        <v>2666.3287373576363</v>
      </c>
      <c r="AU244">
        <f t="shared" si="142"/>
        <v>2666.3287373576363</v>
      </c>
      <c r="BF244" t="str">
        <f t="shared" si="127"/>
        <v>Larchwood 2021 9 Y 2 8 160 N Cobra_V5 0 0 0 78.0128080394089 5246.36134065025 1512.12924241458 1512.12924241458 1512.12924241458 2089.22898988611 2089.22898988611 2089.22898988611 2666.32873735764 2666.32873735764 2666.32873735764</v>
      </c>
    </row>
    <row r="245" spans="1:58" x14ac:dyDescent="0.35">
      <c r="A245" s="16" t="s">
        <v>19</v>
      </c>
      <c r="B245" s="16">
        <v>2021</v>
      </c>
      <c r="C245" s="16">
        <v>9</v>
      </c>
      <c r="D245" s="16" t="s">
        <v>17</v>
      </c>
      <c r="E245" s="5">
        <v>204</v>
      </c>
      <c r="F245" s="5">
        <v>2</v>
      </c>
      <c r="G245" s="5">
        <v>7</v>
      </c>
      <c r="H245" s="4">
        <v>160</v>
      </c>
      <c r="I245" s="16" t="s">
        <v>16</v>
      </c>
      <c r="J245" s="16" t="s">
        <v>30</v>
      </c>
      <c r="K245" s="16" t="s">
        <v>14</v>
      </c>
      <c r="L245" s="16" t="str">
        <f t="shared" si="112"/>
        <v>.</v>
      </c>
      <c r="M245" s="16" t="str">
        <f t="shared" si="113"/>
        <v>.</v>
      </c>
      <c r="N245" s="16" t="s">
        <v>16</v>
      </c>
      <c r="O245" s="16">
        <v>0</v>
      </c>
      <c r="P245" s="16">
        <v>0</v>
      </c>
      <c r="Q245" s="16">
        <v>0</v>
      </c>
      <c r="R245" s="16">
        <v>81.437429911330042</v>
      </c>
      <c r="S245" s="16">
        <v>5476.6671615369451</v>
      </c>
      <c r="T245" s="16">
        <f t="shared" si="114"/>
        <v>70.86</v>
      </c>
      <c r="U245" s="16">
        <f t="shared" si="115"/>
        <v>175.02</v>
      </c>
      <c r="V245" s="16">
        <f t="shared" si="116"/>
        <v>0</v>
      </c>
      <c r="W245" s="16">
        <f t="shared" si="117"/>
        <v>0</v>
      </c>
      <c r="X245" s="16">
        <f t="shared" si="118"/>
        <v>0</v>
      </c>
      <c r="Y245" s="16">
        <f t="shared" si="119"/>
        <v>0</v>
      </c>
      <c r="Z245" s="16">
        <f t="shared" si="120"/>
        <v>0</v>
      </c>
      <c r="AA245" s="16">
        <f t="shared" si="121"/>
        <v>0</v>
      </c>
      <c r="AB245">
        <f t="shared" si="122"/>
        <v>0</v>
      </c>
      <c r="AC245">
        <f t="shared" si="123"/>
        <v>0</v>
      </c>
      <c r="AD245">
        <f t="shared" si="124"/>
        <v>175.02</v>
      </c>
      <c r="AE245">
        <f t="shared" si="125"/>
        <v>175.02</v>
      </c>
      <c r="AF245">
        <f t="shared" si="126"/>
        <v>175.02</v>
      </c>
      <c r="AG245">
        <f t="shared" si="128"/>
        <v>732.93686920197035</v>
      </c>
      <c r="AH245">
        <f t="shared" si="129"/>
        <v>977.24915893596051</v>
      </c>
      <c r="AI245">
        <f t="shared" si="130"/>
        <v>1221.5614486699506</v>
      </c>
      <c r="AJ245">
        <f t="shared" si="131"/>
        <v>1807.300163307192</v>
      </c>
      <c r="AK245">
        <f t="shared" si="132"/>
        <v>2409.7335510762559</v>
      </c>
      <c r="AL245">
        <f t="shared" si="133"/>
        <v>3012.1669388453201</v>
      </c>
      <c r="AM245">
        <f t="shared" si="134"/>
        <v>1632.280163307192</v>
      </c>
      <c r="AN245">
        <f t="shared" si="135"/>
        <v>1632.280163307192</v>
      </c>
      <c r="AO245">
        <f t="shared" si="136"/>
        <v>1632.280163307192</v>
      </c>
      <c r="AP245">
        <f t="shared" si="137"/>
        <v>2234.713551076256</v>
      </c>
      <c r="AQ245">
        <f t="shared" si="138"/>
        <v>2234.713551076256</v>
      </c>
      <c r="AR245">
        <f t="shared" si="139"/>
        <v>2234.713551076256</v>
      </c>
      <c r="AS245">
        <f t="shared" si="140"/>
        <v>2837.1469388453202</v>
      </c>
      <c r="AT245">
        <f t="shared" si="141"/>
        <v>2837.1469388453202</v>
      </c>
      <c r="AU245">
        <f t="shared" si="142"/>
        <v>2837.1469388453202</v>
      </c>
      <c r="BF245" t="str">
        <f t="shared" si="127"/>
        <v>Larchwood 2021 9 Y 2 7 160 N Endura_Sporecaster 0 0 0 81.43742991133 5476.66716153695 1632.28016330719 1632.28016330719 1632.28016330719 2234.71355107626 2234.71355107626 2234.71355107626 2837.14693884532 2837.14693884532 2837.14693884532</v>
      </c>
    </row>
    <row r="246" spans="1:58" x14ac:dyDescent="0.35">
      <c r="A246" s="16" t="s">
        <v>19</v>
      </c>
      <c r="B246" s="16">
        <v>2021</v>
      </c>
      <c r="C246" s="16">
        <v>9</v>
      </c>
      <c r="D246" s="16" t="s">
        <v>17</v>
      </c>
      <c r="E246" s="5">
        <v>205</v>
      </c>
      <c r="F246" s="5">
        <v>2</v>
      </c>
      <c r="G246" s="5">
        <v>6</v>
      </c>
      <c r="H246" s="4">
        <v>160</v>
      </c>
      <c r="I246" s="16" t="s">
        <v>16</v>
      </c>
      <c r="J246" s="16" t="s">
        <v>29</v>
      </c>
      <c r="K246" s="16" t="s">
        <v>14</v>
      </c>
      <c r="L246" s="16" t="str">
        <f t="shared" si="112"/>
        <v>.</v>
      </c>
      <c r="M246" s="16" t="str">
        <f t="shared" si="113"/>
        <v>.</v>
      </c>
      <c r="N246" s="16" t="s">
        <v>14</v>
      </c>
      <c r="O246" s="16">
        <v>0</v>
      </c>
      <c r="P246" s="16">
        <v>0</v>
      </c>
      <c r="Q246" s="16">
        <v>0</v>
      </c>
      <c r="R246" s="16">
        <v>81.700325359605898</v>
      </c>
      <c r="S246" s="16">
        <v>5494.3468804334971</v>
      </c>
      <c r="T246" s="16">
        <f t="shared" si="114"/>
        <v>70.86</v>
      </c>
      <c r="U246" s="16">
        <f t="shared" si="115"/>
        <v>175.02</v>
      </c>
      <c r="V246" s="16">
        <f t="shared" si="116"/>
        <v>0</v>
      </c>
      <c r="W246" s="16">
        <f t="shared" si="117"/>
        <v>0</v>
      </c>
      <c r="X246" s="16">
        <f t="shared" si="118"/>
        <v>0</v>
      </c>
      <c r="Y246" s="16">
        <f t="shared" si="119"/>
        <v>0</v>
      </c>
      <c r="Z246" s="16">
        <f t="shared" si="120"/>
        <v>0</v>
      </c>
      <c r="AA246" s="16">
        <f t="shared" si="121"/>
        <v>0</v>
      </c>
      <c r="AB246">
        <f t="shared" si="122"/>
        <v>50.845999999999997</v>
      </c>
      <c r="AC246">
        <f t="shared" si="123"/>
        <v>125.59</v>
      </c>
      <c r="AD246">
        <f t="shared" si="124"/>
        <v>300.61</v>
      </c>
      <c r="AE246">
        <f t="shared" si="125"/>
        <v>300.61</v>
      </c>
      <c r="AF246">
        <f t="shared" si="126"/>
        <v>300.61</v>
      </c>
      <c r="AG246">
        <f t="shared" si="128"/>
        <v>735.30292823645311</v>
      </c>
      <c r="AH246">
        <f t="shared" si="129"/>
        <v>980.40390431527078</v>
      </c>
      <c r="AI246">
        <f t="shared" si="130"/>
        <v>1225.5048803940886</v>
      </c>
      <c r="AJ246">
        <f t="shared" si="131"/>
        <v>1813.134470543054</v>
      </c>
      <c r="AK246">
        <f t="shared" si="132"/>
        <v>2417.5126273907385</v>
      </c>
      <c r="AL246">
        <f t="shared" si="133"/>
        <v>3021.8907842384237</v>
      </c>
      <c r="AM246">
        <f t="shared" si="134"/>
        <v>1512.5244705430541</v>
      </c>
      <c r="AN246">
        <f t="shared" si="135"/>
        <v>1512.5244705430541</v>
      </c>
      <c r="AO246">
        <f t="shared" si="136"/>
        <v>1512.5244705430541</v>
      </c>
      <c r="AP246">
        <f t="shared" si="137"/>
        <v>2116.9026273907384</v>
      </c>
      <c r="AQ246">
        <f t="shared" si="138"/>
        <v>2116.9026273907384</v>
      </c>
      <c r="AR246">
        <f t="shared" si="139"/>
        <v>2116.9026273907384</v>
      </c>
      <c r="AS246">
        <f t="shared" si="140"/>
        <v>2721.2807842384236</v>
      </c>
      <c r="AT246">
        <f t="shared" si="141"/>
        <v>2721.2807842384236</v>
      </c>
      <c r="AU246">
        <f t="shared" si="142"/>
        <v>2721.2807842384236</v>
      </c>
      <c r="BF246" t="str">
        <f t="shared" si="127"/>
        <v>Larchwood 2021 9 Y 2 6 160 N Endura_R3 0 0 0 81.7003253596059 5494.3468804335 1512.52447054305 1512.52447054305 1512.52447054305 2116.90262739074 2116.90262739074 2116.90262739074 2721.28078423842 2721.28078423842 2721.28078423842</v>
      </c>
    </row>
    <row r="247" spans="1:58" x14ac:dyDescent="0.35">
      <c r="A247" s="16" t="s">
        <v>19</v>
      </c>
      <c r="B247" s="16">
        <v>2021</v>
      </c>
      <c r="C247" s="16">
        <v>9</v>
      </c>
      <c r="D247" s="16" t="s">
        <v>17</v>
      </c>
      <c r="E247" s="5">
        <v>206</v>
      </c>
      <c r="F247" s="5">
        <v>2</v>
      </c>
      <c r="G247" s="5">
        <v>2</v>
      </c>
      <c r="H247" s="4">
        <v>100</v>
      </c>
      <c r="I247" s="16" t="s">
        <v>16</v>
      </c>
      <c r="J247" s="16" t="s">
        <v>29</v>
      </c>
      <c r="K247" s="16" t="s">
        <v>14</v>
      </c>
      <c r="L247" s="16" t="str">
        <f t="shared" si="112"/>
        <v>.</v>
      </c>
      <c r="M247" s="16" t="str">
        <f t="shared" si="113"/>
        <v>.</v>
      </c>
      <c r="N247" s="16" t="s">
        <v>14</v>
      </c>
      <c r="O247" s="16">
        <v>0</v>
      </c>
      <c r="P247" s="16">
        <v>0</v>
      </c>
      <c r="Q247" s="16">
        <v>0</v>
      </c>
      <c r="R247" s="16">
        <v>68.321306482758629</v>
      </c>
      <c r="S247" s="16">
        <v>4594.6078609655178</v>
      </c>
      <c r="T247" s="16">
        <f t="shared" si="114"/>
        <v>44.29</v>
      </c>
      <c r="U247" s="16">
        <f t="shared" si="115"/>
        <v>109.39</v>
      </c>
      <c r="V247" s="16">
        <f t="shared" si="116"/>
        <v>0</v>
      </c>
      <c r="W247" s="16">
        <f t="shared" si="117"/>
        <v>0</v>
      </c>
      <c r="X247" s="16">
        <f t="shared" si="118"/>
        <v>0</v>
      </c>
      <c r="Y247" s="16">
        <f t="shared" si="119"/>
        <v>0</v>
      </c>
      <c r="Z247" s="16">
        <f t="shared" si="120"/>
        <v>0</v>
      </c>
      <c r="AA247" s="16">
        <f t="shared" si="121"/>
        <v>0</v>
      </c>
      <c r="AB247">
        <f t="shared" si="122"/>
        <v>50.845999999999997</v>
      </c>
      <c r="AC247">
        <f t="shared" si="123"/>
        <v>125.59</v>
      </c>
      <c r="AD247">
        <f t="shared" si="124"/>
        <v>234.98000000000002</v>
      </c>
      <c r="AE247">
        <f t="shared" si="125"/>
        <v>234.98000000000002</v>
      </c>
      <c r="AF247">
        <f t="shared" si="126"/>
        <v>234.98000000000002</v>
      </c>
      <c r="AG247">
        <f t="shared" si="128"/>
        <v>614.89175834482762</v>
      </c>
      <c r="AH247">
        <f t="shared" si="129"/>
        <v>819.8556777931035</v>
      </c>
      <c r="AI247">
        <f t="shared" si="130"/>
        <v>1024.8195972413794</v>
      </c>
      <c r="AJ247">
        <f t="shared" si="131"/>
        <v>1516.220594118621</v>
      </c>
      <c r="AK247">
        <f t="shared" si="132"/>
        <v>2021.627458824828</v>
      </c>
      <c r="AL247">
        <f t="shared" si="133"/>
        <v>2527.0343235310352</v>
      </c>
      <c r="AM247">
        <f t="shared" si="134"/>
        <v>1281.2405941186209</v>
      </c>
      <c r="AN247">
        <f t="shared" si="135"/>
        <v>1281.2405941186209</v>
      </c>
      <c r="AO247">
        <f t="shared" si="136"/>
        <v>1281.2405941186209</v>
      </c>
      <c r="AP247">
        <f t="shared" si="137"/>
        <v>1786.6474588248279</v>
      </c>
      <c r="AQ247">
        <f t="shared" si="138"/>
        <v>1786.6474588248279</v>
      </c>
      <c r="AR247">
        <f t="shared" si="139"/>
        <v>1786.6474588248279</v>
      </c>
      <c r="AS247">
        <f t="shared" si="140"/>
        <v>2292.0543235310352</v>
      </c>
      <c r="AT247">
        <f t="shared" si="141"/>
        <v>2292.0543235310352</v>
      </c>
      <c r="AU247">
        <f t="shared" si="142"/>
        <v>2292.0543235310352</v>
      </c>
      <c r="BF247" t="str">
        <f t="shared" si="127"/>
        <v>Larchwood 2021 9 Y 2 2 100 N Endura_R3 0 0 0 68.3213064827586 4594.60786096552 1281.24059411862 1281.24059411862 1281.24059411862 1786.64745882483 1786.64745882483 1786.64745882483 2292.05432353104 2292.05432353104 2292.05432353104</v>
      </c>
    </row>
    <row r="248" spans="1:58" x14ac:dyDescent="0.35">
      <c r="A248" s="16" t="s">
        <v>19</v>
      </c>
      <c r="B248" s="16">
        <v>2021</v>
      </c>
      <c r="C248" s="16">
        <v>9</v>
      </c>
      <c r="D248" s="16" t="s">
        <v>17</v>
      </c>
      <c r="E248" s="5">
        <v>207</v>
      </c>
      <c r="F248" s="5">
        <v>2</v>
      </c>
      <c r="G248" s="5">
        <v>4</v>
      </c>
      <c r="H248" s="4">
        <v>100</v>
      </c>
      <c r="I248" s="16" t="s">
        <v>16</v>
      </c>
      <c r="J248" s="16" t="s">
        <v>28</v>
      </c>
      <c r="K248" s="16" t="s">
        <v>14</v>
      </c>
      <c r="L248" s="16" t="str">
        <f t="shared" si="112"/>
        <v>.</v>
      </c>
      <c r="M248" s="16" t="str">
        <f t="shared" si="113"/>
        <v>.</v>
      </c>
      <c r="N248" s="16" t="s">
        <v>14</v>
      </c>
      <c r="O248" s="16">
        <v>0</v>
      </c>
      <c r="P248" s="16">
        <v>0</v>
      </c>
      <c r="Q248" s="16">
        <v>0</v>
      </c>
      <c r="R248" s="16">
        <v>74.020432709359596</v>
      </c>
      <c r="S248" s="16">
        <v>4977.8740997044324</v>
      </c>
      <c r="T248" s="16">
        <f t="shared" si="114"/>
        <v>44.29</v>
      </c>
      <c r="U248" s="16">
        <f t="shared" si="115"/>
        <v>109.39</v>
      </c>
      <c r="V248" s="16">
        <f t="shared" si="116"/>
        <v>0</v>
      </c>
      <c r="W248" s="16">
        <f t="shared" si="117"/>
        <v>0</v>
      </c>
      <c r="X248" s="16">
        <f t="shared" si="118"/>
        <v>0</v>
      </c>
      <c r="Y248" s="16">
        <f t="shared" si="119"/>
        <v>0</v>
      </c>
      <c r="Z248" s="16">
        <f t="shared" si="120"/>
        <v>0</v>
      </c>
      <c r="AA248" s="16">
        <f t="shared" si="121"/>
        <v>0</v>
      </c>
      <c r="AB248">
        <f t="shared" si="122"/>
        <v>17.875</v>
      </c>
      <c r="AC248">
        <f t="shared" si="123"/>
        <v>44.15</v>
      </c>
      <c r="AD248">
        <f t="shared" si="124"/>
        <v>153.54</v>
      </c>
      <c r="AE248">
        <f t="shared" si="125"/>
        <v>153.54</v>
      </c>
      <c r="AF248">
        <f t="shared" si="126"/>
        <v>153.54</v>
      </c>
      <c r="AG248">
        <f t="shared" si="128"/>
        <v>666.1838943842364</v>
      </c>
      <c r="AH248">
        <f t="shared" si="129"/>
        <v>888.24519251231516</v>
      </c>
      <c r="AI248">
        <f t="shared" si="130"/>
        <v>1110.306490640394</v>
      </c>
      <c r="AJ248">
        <f t="shared" si="131"/>
        <v>1642.6984529024628</v>
      </c>
      <c r="AK248">
        <f t="shared" si="132"/>
        <v>2190.2646038699504</v>
      </c>
      <c r="AL248">
        <f t="shared" si="133"/>
        <v>2737.8307548374382</v>
      </c>
      <c r="AM248">
        <f t="shared" si="134"/>
        <v>1489.1584529024628</v>
      </c>
      <c r="AN248">
        <f t="shared" si="135"/>
        <v>1489.1584529024628</v>
      </c>
      <c r="AO248">
        <f t="shared" si="136"/>
        <v>1489.1584529024628</v>
      </c>
      <c r="AP248">
        <f t="shared" si="137"/>
        <v>2036.7246038699504</v>
      </c>
      <c r="AQ248">
        <f t="shared" si="138"/>
        <v>2036.7246038699504</v>
      </c>
      <c r="AR248">
        <f t="shared" si="139"/>
        <v>2036.7246038699504</v>
      </c>
      <c r="AS248">
        <f t="shared" si="140"/>
        <v>2584.2907548374383</v>
      </c>
      <c r="AT248">
        <f t="shared" si="141"/>
        <v>2584.2907548374383</v>
      </c>
      <c r="AU248">
        <f t="shared" si="142"/>
        <v>2584.2907548374383</v>
      </c>
      <c r="BF248" t="str">
        <f t="shared" si="127"/>
        <v>Larchwood 2021 9 Y 2 4 100 N Cobra_V5 0 0 0 74.0204327093596 4977.87409970443 1489.15845290246 1489.15845290246 1489.15845290246 2036.72460386995 2036.72460386995 2036.72460386995 2584.29075483744 2584.29075483744 2584.29075483744</v>
      </c>
    </row>
    <row r="249" spans="1:58" x14ac:dyDescent="0.35">
      <c r="A249" s="16" t="s">
        <v>19</v>
      </c>
      <c r="B249" s="16">
        <v>2021</v>
      </c>
      <c r="C249" s="16">
        <v>9</v>
      </c>
      <c r="D249" s="16" t="s">
        <v>17</v>
      </c>
      <c r="E249" s="5">
        <v>208</v>
      </c>
      <c r="F249" s="5">
        <v>2</v>
      </c>
      <c r="G249" s="5">
        <v>3</v>
      </c>
      <c r="H249" s="4">
        <v>100</v>
      </c>
      <c r="I249" s="16" t="s">
        <v>16</v>
      </c>
      <c r="J249" s="16" t="s">
        <v>30</v>
      </c>
      <c r="K249" s="16" t="s">
        <v>14</v>
      </c>
      <c r="L249" s="16" t="str">
        <f t="shared" si="112"/>
        <v>.</v>
      </c>
      <c r="M249" s="16" t="str">
        <f t="shared" si="113"/>
        <v>.</v>
      </c>
      <c r="N249" s="16" t="s">
        <v>16</v>
      </c>
      <c r="O249" s="16">
        <v>0</v>
      </c>
      <c r="P249" s="16">
        <v>0</v>
      </c>
      <c r="Q249" s="16">
        <v>0</v>
      </c>
      <c r="R249" s="16">
        <v>74.045877280788176</v>
      </c>
      <c r="S249" s="16">
        <v>4979.5852471330045</v>
      </c>
      <c r="T249" s="16">
        <f t="shared" si="114"/>
        <v>44.29</v>
      </c>
      <c r="U249" s="16">
        <f t="shared" si="115"/>
        <v>109.39</v>
      </c>
      <c r="V249" s="16">
        <f t="shared" si="116"/>
        <v>0</v>
      </c>
      <c r="W249" s="16">
        <f t="shared" si="117"/>
        <v>0</v>
      </c>
      <c r="X249" s="16">
        <f t="shared" si="118"/>
        <v>0</v>
      </c>
      <c r="Y249" s="16">
        <f t="shared" si="119"/>
        <v>0</v>
      </c>
      <c r="Z249" s="16">
        <f t="shared" si="120"/>
        <v>0</v>
      </c>
      <c r="AA249" s="16">
        <f t="shared" si="121"/>
        <v>0</v>
      </c>
      <c r="AB249">
        <f t="shared" si="122"/>
        <v>0</v>
      </c>
      <c r="AC249">
        <f t="shared" si="123"/>
        <v>0</v>
      </c>
      <c r="AD249">
        <f t="shared" si="124"/>
        <v>109.39</v>
      </c>
      <c r="AE249">
        <f t="shared" si="125"/>
        <v>109.39</v>
      </c>
      <c r="AF249">
        <f t="shared" si="126"/>
        <v>109.39</v>
      </c>
      <c r="AG249">
        <f t="shared" si="128"/>
        <v>666.41289552709361</v>
      </c>
      <c r="AH249">
        <f t="shared" si="129"/>
        <v>888.55052736945811</v>
      </c>
      <c r="AI249">
        <f t="shared" si="130"/>
        <v>1110.6881592118227</v>
      </c>
      <c r="AJ249">
        <f t="shared" si="131"/>
        <v>1643.2631315538915</v>
      </c>
      <c r="AK249">
        <f t="shared" si="132"/>
        <v>2191.0175087385219</v>
      </c>
      <c r="AL249">
        <f t="shared" si="133"/>
        <v>2738.7718859231527</v>
      </c>
      <c r="AM249">
        <f t="shared" si="134"/>
        <v>1533.8731315538914</v>
      </c>
      <c r="AN249">
        <f t="shared" si="135"/>
        <v>1533.8731315538914</v>
      </c>
      <c r="AO249">
        <f t="shared" si="136"/>
        <v>1533.8731315538914</v>
      </c>
      <c r="AP249">
        <f t="shared" si="137"/>
        <v>2081.627508738522</v>
      </c>
      <c r="AQ249">
        <f t="shared" si="138"/>
        <v>2081.627508738522</v>
      </c>
      <c r="AR249">
        <f t="shared" si="139"/>
        <v>2081.627508738522</v>
      </c>
      <c r="AS249">
        <f t="shared" si="140"/>
        <v>2629.3818859231528</v>
      </c>
      <c r="AT249">
        <f t="shared" si="141"/>
        <v>2629.3818859231528</v>
      </c>
      <c r="AU249">
        <f t="shared" si="142"/>
        <v>2629.3818859231528</v>
      </c>
      <c r="BF249" t="str">
        <f t="shared" si="127"/>
        <v>Larchwood 2021 9 Y 2 3 100 N Endura_Sporecaster 0 0 0 74.0458772807882 4979.585247133 1533.87313155389 1533.87313155389 1533.87313155389 2081.62750873852 2081.62750873852 2081.62750873852 2629.38188592315 2629.38188592315 2629.38188592315</v>
      </c>
    </row>
    <row r="250" spans="1:58" x14ac:dyDescent="0.35">
      <c r="A250" s="16" t="s">
        <v>19</v>
      </c>
      <c r="B250" s="16">
        <v>2021</v>
      </c>
      <c r="C250" s="16">
        <v>9</v>
      </c>
      <c r="D250" s="16" t="s">
        <v>17</v>
      </c>
      <c r="E250" s="5">
        <v>209</v>
      </c>
      <c r="F250" s="5">
        <v>2</v>
      </c>
      <c r="G250" s="5">
        <v>9</v>
      </c>
      <c r="H250" s="4">
        <v>100</v>
      </c>
      <c r="I250" s="16" t="s">
        <v>17</v>
      </c>
      <c r="J250" s="16" t="s">
        <v>27</v>
      </c>
      <c r="K250" s="16">
        <v>150</v>
      </c>
      <c r="L250" s="16">
        <f t="shared" si="112"/>
        <v>326.08695652173913</v>
      </c>
      <c r="M250" s="16">
        <f t="shared" si="113"/>
        <v>366.10671936758894</v>
      </c>
      <c r="N250" s="16" t="s">
        <v>14</v>
      </c>
      <c r="O250" s="16">
        <v>0</v>
      </c>
      <c r="P250" s="16">
        <v>0</v>
      </c>
      <c r="Q250" s="16">
        <v>0</v>
      </c>
      <c r="R250" s="16">
        <v>69.559812413793125</v>
      </c>
      <c r="S250" s="16">
        <v>4677.8973848275873</v>
      </c>
      <c r="T250" s="16">
        <f t="shared" si="114"/>
        <v>44.29</v>
      </c>
      <c r="U250" s="16">
        <f t="shared" si="115"/>
        <v>109.39</v>
      </c>
      <c r="V250" s="16">
        <f t="shared" si="116"/>
        <v>61.956521739130437</v>
      </c>
      <c r="W250" s="16">
        <f t="shared" si="117"/>
        <v>89.673913043478265</v>
      </c>
      <c r="X250" s="16">
        <f t="shared" si="118"/>
        <v>117.39130434782608</v>
      </c>
      <c r="Y250" s="16">
        <f t="shared" si="119"/>
        <v>31.485177865612645</v>
      </c>
      <c r="Z250" s="16">
        <f t="shared" si="120"/>
        <v>45.763339920948617</v>
      </c>
      <c r="AA250" s="16">
        <f t="shared" si="121"/>
        <v>60.041501976284586</v>
      </c>
      <c r="AB250">
        <f t="shared" si="122"/>
        <v>0</v>
      </c>
      <c r="AC250">
        <f t="shared" si="123"/>
        <v>0</v>
      </c>
      <c r="AD250">
        <f t="shared" si="124"/>
        <v>140.87517786561264</v>
      </c>
      <c r="AE250">
        <f t="shared" si="125"/>
        <v>155.15333992094861</v>
      </c>
      <c r="AF250">
        <f t="shared" si="126"/>
        <v>169.43150197628458</v>
      </c>
      <c r="AG250">
        <f t="shared" si="128"/>
        <v>626.03831172413811</v>
      </c>
      <c r="AH250">
        <f t="shared" si="129"/>
        <v>834.71774896551756</v>
      </c>
      <c r="AI250">
        <f t="shared" si="130"/>
        <v>1043.3971862068968</v>
      </c>
      <c r="AJ250">
        <f t="shared" si="131"/>
        <v>1543.7061369931039</v>
      </c>
      <c r="AK250">
        <f t="shared" si="132"/>
        <v>2058.2748493241384</v>
      </c>
      <c r="AL250">
        <f t="shared" si="133"/>
        <v>2572.8435616551733</v>
      </c>
      <c r="AM250">
        <f t="shared" si="134"/>
        <v>1402.8309591274913</v>
      </c>
      <c r="AN250">
        <f t="shared" si="135"/>
        <v>1388.5527970721553</v>
      </c>
      <c r="AO250">
        <f t="shared" si="136"/>
        <v>1374.2746350168193</v>
      </c>
      <c r="AP250">
        <f t="shared" si="137"/>
        <v>1917.3996714585257</v>
      </c>
      <c r="AQ250">
        <f t="shared" si="138"/>
        <v>1903.1215094031897</v>
      </c>
      <c r="AR250">
        <f t="shared" si="139"/>
        <v>1888.8433473478538</v>
      </c>
      <c r="AS250">
        <f t="shared" si="140"/>
        <v>2431.9683837895604</v>
      </c>
      <c r="AT250">
        <f t="shared" si="141"/>
        <v>2417.6902217342249</v>
      </c>
      <c r="AU250">
        <f t="shared" si="142"/>
        <v>2403.4120596788889</v>
      </c>
      <c r="BF250" t="str">
        <f t="shared" si="127"/>
        <v>Larchwood 2021 9 Y 2 9 100 Y Non-Treated 0 0 0 69.5598124137931 4677.89738482759 1402.83095912749 1388.55279707216 1374.27463501682 1917.39967145853 1903.12150940319 1888.84334734785 2431.96838378956 2417.69022173422 2403.41205967889</v>
      </c>
    </row>
    <row r="251" spans="1:58" x14ac:dyDescent="0.35">
      <c r="A251" s="16" t="s">
        <v>19</v>
      </c>
      <c r="B251" s="16">
        <v>2021</v>
      </c>
      <c r="C251" s="16">
        <v>9</v>
      </c>
      <c r="D251" s="16" t="s">
        <v>17</v>
      </c>
      <c r="E251" s="5">
        <v>210</v>
      </c>
      <c r="F251" s="5">
        <v>2</v>
      </c>
      <c r="G251" s="5">
        <v>14</v>
      </c>
      <c r="H251" s="4">
        <v>160</v>
      </c>
      <c r="I251" s="16" t="s">
        <v>17</v>
      </c>
      <c r="J251" s="16" t="s">
        <v>29</v>
      </c>
      <c r="K251" s="16">
        <v>150</v>
      </c>
      <c r="L251" s="16">
        <f t="shared" si="112"/>
        <v>326.08695652173913</v>
      </c>
      <c r="M251" s="16">
        <f t="shared" si="113"/>
        <v>366.10671936758894</v>
      </c>
      <c r="N251" s="16" t="s">
        <v>14</v>
      </c>
      <c r="O251" s="16">
        <v>0</v>
      </c>
      <c r="P251" s="16">
        <v>0</v>
      </c>
      <c r="Q251" s="16">
        <v>0</v>
      </c>
      <c r="R251" s="16">
        <v>81.265268965517251</v>
      </c>
      <c r="S251" s="16">
        <v>5465.0893379310355</v>
      </c>
      <c r="T251" s="16">
        <f t="shared" si="114"/>
        <v>70.86</v>
      </c>
      <c r="U251" s="16">
        <f t="shared" si="115"/>
        <v>175.02</v>
      </c>
      <c r="V251" s="16">
        <f t="shared" si="116"/>
        <v>61.956521739130437</v>
      </c>
      <c r="W251" s="16">
        <f t="shared" si="117"/>
        <v>89.673913043478265</v>
      </c>
      <c r="X251" s="16">
        <f t="shared" si="118"/>
        <v>117.39130434782608</v>
      </c>
      <c r="Y251" s="16">
        <f t="shared" si="119"/>
        <v>31.485177865612645</v>
      </c>
      <c r="Z251" s="16">
        <f t="shared" si="120"/>
        <v>45.763339920948617</v>
      </c>
      <c r="AA251" s="16">
        <f t="shared" si="121"/>
        <v>60.041501976284586</v>
      </c>
      <c r="AB251">
        <f t="shared" si="122"/>
        <v>50.845999999999997</v>
      </c>
      <c r="AC251">
        <f t="shared" si="123"/>
        <v>125.59</v>
      </c>
      <c r="AD251">
        <f t="shared" si="124"/>
        <v>332.09517786561264</v>
      </c>
      <c r="AE251">
        <f t="shared" si="125"/>
        <v>346.37333992094864</v>
      </c>
      <c r="AF251">
        <f t="shared" si="126"/>
        <v>360.65150197628464</v>
      </c>
      <c r="AG251">
        <f t="shared" si="128"/>
        <v>731.3874206896553</v>
      </c>
      <c r="AH251">
        <f t="shared" si="129"/>
        <v>975.18322758620707</v>
      </c>
      <c r="AI251">
        <f t="shared" si="130"/>
        <v>1218.9790344827588</v>
      </c>
      <c r="AJ251">
        <f t="shared" si="131"/>
        <v>1803.4794815172418</v>
      </c>
      <c r="AK251">
        <f t="shared" si="132"/>
        <v>2404.6393086896555</v>
      </c>
      <c r="AL251">
        <f t="shared" si="133"/>
        <v>3005.7991358620698</v>
      </c>
      <c r="AM251">
        <f t="shared" si="134"/>
        <v>1471.3843036516291</v>
      </c>
      <c r="AN251">
        <f t="shared" si="135"/>
        <v>1457.1061415962931</v>
      </c>
      <c r="AO251">
        <f t="shared" si="136"/>
        <v>1442.8279795409571</v>
      </c>
      <c r="AP251">
        <f t="shared" si="137"/>
        <v>2072.5441308240429</v>
      </c>
      <c r="AQ251">
        <f t="shared" si="138"/>
        <v>2058.2659687687069</v>
      </c>
      <c r="AR251">
        <f t="shared" si="139"/>
        <v>2043.9878067133709</v>
      </c>
      <c r="AS251">
        <f t="shared" si="140"/>
        <v>2673.7039579964571</v>
      </c>
      <c r="AT251">
        <f t="shared" si="141"/>
        <v>2659.4257959411211</v>
      </c>
      <c r="AU251">
        <f t="shared" si="142"/>
        <v>2645.1476338857851</v>
      </c>
      <c r="BF251" t="str">
        <f t="shared" si="127"/>
        <v>Larchwood 2021 9 Y 2 14 160 Y Endura_R3 0 0 0 81.2652689655173 5465.08933793104 1471.38430365163 1457.10614159629 1442.82797954096 2072.54413082404 2058.26596876871 2043.98780671337 2673.70395799646 2659.42579594112 2645.14763388579</v>
      </c>
    </row>
    <row r="252" spans="1:58" x14ac:dyDescent="0.35">
      <c r="A252" s="16" t="s">
        <v>19</v>
      </c>
      <c r="B252" s="16">
        <v>2021</v>
      </c>
      <c r="C252" s="16">
        <v>9</v>
      </c>
      <c r="D252" s="16" t="s">
        <v>17</v>
      </c>
      <c r="E252" s="5">
        <v>211</v>
      </c>
      <c r="F252" s="5">
        <v>2</v>
      </c>
      <c r="G252" s="5">
        <v>10</v>
      </c>
      <c r="H252" s="4">
        <v>100</v>
      </c>
      <c r="I252" s="16" t="s">
        <v>17</v>
      </c>
      <c r="J252" s="16" t="s">
        <v>29</v>
      </c>
      <c r="K252" s="16">
        <v>150</v>
      </c>
      <c r="L252" s="16">
        <f t="shared" si="112"/>
        <v>326.08695652173913</v>
      </c>
      <c r="M252" s="16">
        <f t="shared" si="113"/>
        <v>366.10671936758894</v>
      </c>
      <c r="N252" s="16" t="s">
        <v>14</v>
      </c>
      <c r="O252" s="16">
        <v>0</v>
      </c>
      <c r="P252" s="16">
        <v>0</v>
      </c>
      <c r="Q252" s="16">
        <v>0</v>
      </c>
      <c r="R252" s="16">
        <v>70.855978719211805</v>
      </c>
      <c r="S252" s="16">
        <v>4765.0645688669938</v>
      </c>
      <c r="T252" s="16">
        <f t="shared" si="114"/>
        <v>44.29</v>
      </c>
      <c r="U252" s="16">
        <f t="shared" si="115"/>
        <v>109.39</v>
      </c>
      <c r="V252" s="16">
        <f t="shared" si="116"/>
        <v>61.956521739130437</v>
      </c>
      <c r="W252" s="16">
        <f t="shared" si="117"/>
        <v>89.673913043478265</v>
      </c>
      <c r="X252" s="16">
        <f t="shared" si="118"/>
        <v>117.39130434782608</v>
      </c>
      <c r="Y252" s="16">
        <f t="shared" si="119"/>
        <v>31.485177865612645</v>
      </c>
      <c r="Z252" s="16">
        <f t="shared" si="120"/>
        <v>45.763339920948617</v>
      </c>
      <c r="AA252" s="16">
        <f t="shared" si="121"/>
        <v>60.041501976284586</v>
      </c>
      <c r="AB252">
        <f t="shared" si="122"/>
        <v>50.845999999999997</v>
      </c>
      <c r="AC252">
        <f t="shared" si="123"/>
        <v>125.59</v>
      </c>
      <c r="AD252">
        <f t="shared" si="124"/>
        <v>266.46517786561265</v>
      </c>
      <c r="AE252">
        <f t="shared" si="125"/>
        <v>280.74333992094864</v>
      </c>
      <c r="AF252">
        <f t="shared" si="126"/>
        <v>295.02150197628458</v>
      </c>
      <c r="AG252">
        <f t="shared" si="128"/>
        <v>637.7038084729063</v>
      </c>
      <c r="AH252">
        <f t="shared" si="129"/>
        <v>850.27174463054166</v>
      </c>
      <c r="AI252">
        <f t="shared" si="130"/>
        <v>1062.839680788177</v>
      </c>
      <c r="AJ252">
        <f t="shared" si="131"/>
        <v>1572.4713077261081</v>
      </c>
      <c r="AK252">
        <f t="shared" si="132"/>
        <v>2096.6284103014773</v>
      </c>
      <c r="AL252">
        <f t="shared" si="133"/>
        <v>2620.785512876847</v>
      </c>
      <c r="AM252">
        <f t="shared" si="134"/>
        <v>1306.0061298604955</v>
      </c>
      <c r="AN252">
        <f t="shared" si="135"/>
        <v>1291.7279678051596</v>
      </c>
      <c r="AO252">
        <f t="shared" si="136"/>
        <v>1277.4498057498236</v>
      </c>
      <c r="AP252">
        <f t="shared" si="137"/>
        <v>1830.1632324358648</v>
      </c>
      <c r="AQ252">
        <f t="shared" si="138"/>
        <v>1815.8850703805288</v>
      </c>
      <c r="AR252">
        <f t="shared" si="139"/>
        <v>1801.6069083251928</v>
      </c>
      <c r="AS252">
        <f t="shared" si="140"/>
        <v>2354.3203350112344</v>
      </c>
      <c r="AT252">
        <f t="shared" si="141"/>
        <v>2340.0421729558984</v>
      </c>
      <c r="AU252">
        <f t="shared" si="142"/>
        <v>2325.7640109005624</v>
      </c>
      <c r="BF252" t="str">
        <f t="shared" si="127"/>
        <v>Larchwood 2021 9 Y 2 10 100 Y Endura_R3 0 0 0 70.8559787192118 4765.06456886699 1306.0061298605 1291.72796780516 1277.44980574982 1830.16323243586 1815.88507038053 1801.60690832519 2354.32033501123 2340.0421729559 2325.76401090056</v>
      </c>
    </row>
    <row r="253" spans="1:58" x14ac:dyDescent="0.35">
      <c r="A253" s="16" t="s">
        <v>19</v>
      </c>
      <c r="B253" s="16">
        <v>2021</v>
      </c>
      <c r="C253" s="16">
        <v>9</v>
      </c>
      <c r="D253" s="16" t="s">
        <v>17</v>
      </c>
      <c r="E253" s="5">
        <v>212</v>
      </c>
      <c r="F253" s="5">
        <v>2</v>
      </c>
      <c r="G253" s="5">
        <v>11</v>
      </c>
      <c r="H253" s="4">
        <v>100</v>
      </c>
      <c r="I253" s="16" t="s">
        <v>17</v>
      </c>
      <c r="J253" s="16" t="s">
        <v>30</v>
      </c>
      <c r="K253" s="16">
        <v>150</v>
      </c>
      <c r="L253" s="16">
        <f t="shared" si="112"/>
        <v>326.08695652173913</v>
      </c>
      <c r="M253" s="16">
        <f t="shared" si="113"/>
        <v>366.10671936758894</v>
      </c>
      <c r="N253" s="16" t="s">
        <v>16</v>
      </c>
      <c r="O253" s="16">
        <v>0</v>
      </c>
      <c r="P253" s="16">
        <v>0</v>
      </c>
      <c r="Q253" s="16">
        <v>0</v>
      </c>
      <c r="R253" s="16">
        <v>74.205678344827589</v>
      </c>
      <c r="S253" s="16">
        <v>4990.3318686896555</v>
      </c>
      <c r="T253" s="16">
        <f t="shared" si="114"/>
        <v>44.29</v>
      </c>
      <c r="U253" s="16">
        <f t="shared" si="115"/>
        <v>109.39</v>
      </c>
      <c r="V253" s="16">
        <f t="shared" si="116"/>
        <v>61.956521739130437</v>
      </c>
      <c r="W253" s="16">
        <f t="shared" si="117"/>
        <v>89.673913043478265</v>
      </c>
      <c r="X253" s="16">
        <f t="shared" si="118"/>
        <v>117.39130434782608</v>
      </c>
      <c r="Y253" s="16">
        <f t="shared" si="119"/>
        <v>31.485177865612645</v>
      </c>
      <c r="Z253" s="16">
        <f t="shared" si="120"/>
        <v>45.763339920948617</v>
      </c>
      <c r="AA253" s="16">
        <f t="shared" si="121"/>
        <v>60.041501976284586</v>
      </c>
      <c r="AB253">
        <f t="shared" si="122"/>
        <v>0</v>
      </c>
      <c r="AC253">
        <f t="shared" si="123"/>
        <v>0</v>
      </c>
      <c r="AD253">
        <f t="shared" si="124"/>
        <v>140.87517786561264</v>
      </c>
      <c r="AE253">
        <f t="shared" si="125"/>
        <v>155.15333992094861</v>
      </c>
      <c r="AF253">
        <f t="shared" si="126"/>
        <v>169.43150197628458</v>
      </c>
      <c r="AG253">
        <f t="shared" si="128"/>
        <v>667.85110510344828</v>
      </c>
      <c r="AH253">
        <f t="shared" si="129"/>
        <v>890.46814013793107</v>
      </c>
      <c r="AI253">
        <f t="shared" si="130"/>
        <v>1113.0851751724138</v>
      </c>
      <c r="AJ253">
        <f t="shared" si="131"/>
        <v>1646.8095166675864</v>
      </c>
      <c r="AK253">
        <f t="shared" si="132"/>
        <v>2195.7460222234486</v>
      </c>
      <c r="AL253">
        <f t="shared" si="133"/>
        <v>2744.6825277793109</v>
      </c>
      <c r="AM253">
        <f t="shared" si="134"/>
        <v>1505.9343388019738</v>
      </c>
      <c r="AN253">
        <f t="shared" si="135"/>
        <v>1491.6561767466378</v>
      </c>
      <c r="AO253">
        <f t="shared" si="136"/>
        <v>1477.3780146913018</v>
      </c>
      <c r="AP253">
        <f t="shared" si="137"/>
        <v>2054.8708443578357</v>
      </c>
      <c r="AQ253">
        <f t="shared" si="138"/>
        <v>2040.5926823025</v>
      </c>
      <c r="AR253">
        <f t="shared" si="139"/>
        <v>2026.314520247164</v>
      </c>
      <c r="AS253">
        <f t="shared" si="140"/>
        <v>2603.8073499136981</v>
      </c>
      <c r="AT253">
        <f t="shared" si="141"/>
        <v>2589.5291878583621</v>
      </c>
      <c r="AU253">
        <f t="shared" si="142"/>
        <v>2575.2510258030266</v>
      </c>
      <c r="BF253" t="str">
        <f t="shared" si="127"/>
        <v>Larchwood 2021 9 Y 2 11 100 Y Endura_Sporecaster 0 0 0 74.2056783448276 4990.33186868966 1505.93433880197 1491.65617674664 1477.3780146913 2054.87084435784 2040.5926823025 2026.31452024716 2603.8073499137 2589.52918785836 2575.25102580303</v>
      </c>
    </row>
    <row r="254" spans="1:58" x14ac:dyDescent="0.35">
      <c r="A254" s="16" t="s">
        <v>19</v>
      </c>
      <c r="B254" s="16">
        <v>2021</v>
      </c>
      <c r="C254" s="16">
        <v>9</v>
      </c>
      <c r="D254" s="16" t="s">
        <v>17</v>
      </c>
      <c r="E254" s="5">
        <v>213</v>
      </c>
      <c r="F254" s="5">
        <v>2</v>
      </c>
      <c r="G254" s="5">
        <v>15</v>
      </c>
      <c r="H254" s="4">
        <v>160</v>
      </c>
      <c r="I254" s="16" t="s">
        <v>17</v>
      </c>
      <c r="J254" s="16" t="s">
        <v>30</v>
      </c>
      <c r="K254" s="16">
        <v>150</v>
      </c>
      <c r="L254" s="16">
        <f t="shared" si="112"/>
        <v>326.08695652173913</v>
      </c>
      <c r="M254" s="16">
        <f t="shared" si="113"/>
        <v>366.10671936758894</v>
      </c>
      <c r="N254" s="16" t="s">
        <v>16</v>
      </c>
      <c r="O254" s="16">
        <v>0</v>
      </c>
      <c r="P254" s="16">
        <v>0</v>
      </c>
      <c r="Q254" s="16">
        <v>0</v>
      </c>
      <c r="R254" s="16">
        <v>87.356172926108371</v>
      </c>
      <c r="S254" s="16">
        <v>5874.7026292807877</v>
      </c>
      <c r="T254" s="16">
        <f t="shared" si="114"/>
        <v>70.86</v>
      </c>
      <c r="U254" s="16">
        <f t="shared" si="115"/>
        <v>175.02</v>
      </c>
      <c r="V254" s="16">
        <f t="shared" si="116"/>
        <v>61.956521739130437</v>
      </c>
      <c r="W254" s="16">
        <f t="shared" si="117"/>
        <v>89.673913043478265</v>
      </c>
      <c r="X254" s="16">
        <f t="shared" si="118"/>
        <v>117.39130434782608</v>
      </c>
      <c r="Y254" s="16">
        <f t="shared" si="119"/>
        <v>31.485177865612645</v>
      </c>
      <c r="Z254" s="16">
        <f t="shared" si="120"/>
        <v>45.763339920948617</v>
      </c>
      <c r="AA254" s="16">
        <f t="shared" si="121"/>
        <v>60.041501976284586</v>
      </c>
      <c r="AB254">
        <f t="shared" si="122"/>
        <v>0</v>
      </c>
      <c r="AC254">
        <f t="shared" si="123"/>
        <v>0</v>
      </c>
      <c r="AD254">
        <f t="shared" si="124"/>
        <v>206.50517786561267</v>
      </c>
      <c r="AE254">
        <f t="shared" si="125"/>
        <v>220.78333992094863</v>
      </c>
      <c r="AF254">
        <f t="shared" si="126"/>
        <v>235.0615019762846</v>
      </c>
      <c r="AG254">
        <f t="shared" si="128"/>
        <v>786.20555633497531</v>
      </c>
      <c r="AH254">
        <f t="shared" si="129"/>
        <v>1048.2740751133006</v>
      </c>
      <c r="AI254">
        <f t="shared" si="130"/>
        <v>1310.3425938916255</v>
      </c>
      <c r="AJ254">
        <f t="shared" si="131"/>
        <v>1938.6518676626602</v>
      </c>
      <c r="AK254">
        <f t="shared" si="132"/>
        <v>2584.8691568835466</v>
      </c>
      <c r="AL254">
        <f t="shared" si="133"/>
        <v>3231.0864461044334</v>
      </c>
      <c r="AM254">
        <f t="shared" si="134"/>
        <v>1732.1466897970474</v>
      </c>
      <c r="AN254">
        <f t="shared" si="135"/>
        <v>1717.8685277417114</v>
      </c>
      <c r="AO254">
        <f t="shared" si="136"/>
        <v>1703.5903656863757</v>
      </c>
      <c r="AP254">
        <f t="shared" si="137"/>
        <v>2378.3639790179341</v>
      </c>
      <c r="AQ254">
        <f t="shared" si="138"/>
        <v>2364.0858169625981</v>
      </c>
      <c r="AR254">
        <f t="shared" si="139"/>
        <v>2349.8076549072621</v>
      </c>
      <c r="AS254">
        <f t="shared" si="140"/>
        <v>3024.5812682388209</v>
      </c>
      <c r="AT254">
        <f t="shared" si="141"/>
        <v>3010.3031061834849</v>
      </c>
      <c r="AU254">
        <f t="shared" si="142"/>
        <v>2996.0249441281489</v>
      </c>
      <c r="BF254" t="str">
        <f t="shared" si="127"/>
        <v>Larchwood 2021 9 Y 2 15 160 Y Endura_Sporecaster 0 0 0 87.3561729261084 5874.70262928079 1732.14668979705 1717.86852774171 1703.59036568638 2378.36397901793 2364.0858169626 2349.80765490726 3024.58126823882 3010.30310618348 2996.02494412815</v>
      </c>
    </row>
    <row r="255" spans="1:58" x14ac:dyDescent="0.35">
      <c r="A255" s="16" t="s">
        <v>19</v>
      </c>
      <c r="B255" s="16">
        <v>2021</v>
      </c>
      <c r="C255" s="16">
        <v>9</v>
      </c>
      <c r="D255" s="16" t="s">
        <v>17</v>
      </c>
      <c r="E255" s="5">
        <v>214</v>
      </c>
      <c r="F255" s="5">
        <v>2</v>
      </c>
      <c r="G255" s="5">
        <v>13</v>
      </c>
      <c r="H255" s="4">
        <v>160</v>
      </c>
      <c r="I255" s="16" t="s">
        <v>17</v>
      </c>
      <c r="J255" s="16" t="s">
        <v>27</v>
      </c>
      <c r="K255" s="16">
        <v>150</v>
      </c>
      <c r="L255" s="16">
        <f t="shared" si="112"/>
        <v>326.08695652173913</v>
      </c>
      <c r="M255" s="16">
        <f t="shared" si="113"/>
        <v>366.10671936758894</v>
      </c>
      <c r="N255" s="16" t="s">
        <v>14</v>
      </c>
      <c r="O255" s="16">
        <v>0</v>
      </c>
      <c r="P255" s="16">
        <v>0</v>
      </c>
      <c r="Q255" s="16">
        <v>0</v>
      </c>
      <c r="R255" s="16">
        <v>68.656806699507385</v>
      </c>
      <c r="S255" s="16">
        <v>4617.1702505418716</v>
      </c>
      <c r="T255" s="16">
        <f t="shared" si="114"/>
        <v>70.86</v>
      </c>
      <c r="U255" s="16">
        <f t="shared" si="115"/>
        <v>175.02</v>
      </c>
      <c r="V255" s="16">
        <f t="shared" si="116"/>
        <v>61.956521739130437</v>
      </c>
      <c r="W255" s="16">
        <f t="shared" si="117"/>
        <v>89.673913043478265</v>
      </c>
      <c r="X255" s="16">
        <f t="shared" si="118"/>
        <v>117.39130434782608</v>
      </c>
      <c r="Y255" s="16">
        <f t="shared" si="119"/>
        <v>31.485177865612645</v>
      </c>
      <c r="Z255" s="16">
        <f t="shared" si="120"/>
        <v>45.763339920948617</v>
      </c>
      <c r="AA255" s="16">
        <f t="shared" si="121"/>
        <v>60.041501976284586</v>
      </c>
      <c r="AB255">
        <f t="shared" si="122"/>
        <v>0</v>
      </c>
      <c r="AC255">
        <f t="shared" si="123"/>
        <v>0</v>
      </c>
      <c r="AD255">
        <f t="shared" si="124"/>
        <v>206.50517786561267</v>
      </c>
      <c r="AE255">
        <f t="shared" si="125"/>
        <v>220.78333992094863</v>
      </c>
      <c r="AF255">
        <f t="shared" si="126"/>
        <v>235.0615019762846</v>
      </c>
      <c r="AG255">
        <f t="shared" si="128"/>
        <v>617.91126029556642</v>
      </c>
      <c r="AH255">
        <f t="shared" si="129"/>
        <v>823.88168039408856</v>
      </c>
      <c r="AI255">
        <f t="shared" si="130"/>
        <v>1029.8521004926108</v>
      </c>
      <c r="AJ255">
        <f t="shared" si="131"/>
        <v>1523.6661826788177</v>
      </c>
      <c r="AK255">
        <f t="shared" si="132"/>
        <v>2031.5549102384234</v>
      </c>
      <c r="AL255">
        <f t="shared" si="133"/>
        <v>2539.4436377980296</v>
      </c>
      <c r="AM255">
        <f t="shared" si="134"/>
        <v>1317.161004813205</v>
      </c>
      <c r="AN255">
        <f t="shared" si="135"/>
        <v>1302.882842757869</v>
      </c>
      <c r="AO255">
        <f t="shared" si="136"/>
        <v>1288.6046807025332</v>
      </c>
      <c r="AP255">
        <f t="shared" si="137"/>
        <v>1825.0497323728107</v>
      </c>
      <c r="AQ255">
        <f t="shared" si="138"/>
        <v>1810.7715703174747</v>
      </c>
      <c r="AR255">
        <f t="shared" si="139"/>
        <v>1796.4934082621389</v>
      </c>
      <c r="AS255">
        <f t="shared" si="140"/>
        <v>2332.9384599324171</v>
      </c>
      <c r="AT255">
        <f t="shared" si="141"/>
        <v>2318.6602978770811</v>
      </c>
      <c r="AU255">
        <f t="shared" si="142"/>
        <v>2304.3821358217451</v>
      </c>
      <c r="BF255" t="str">
        <f t="shared" si="127"/>
        <v>Larchwood 2021 9 Y 2 13 160 Y Non-Treated 0 0 0 68.6568066995074 4617.17025054187 1317.1610048132 1302.88284275787 1288.60468070253 1825.04973237281 1810.77157031747 1796.49340826214 2332.93845993242 2318.66029787708 2304.38213582175</v>
      </c>
    </row>
    <row r="256" spans="1:58" x14ac:dyDescent="0.35">
      <c r="A256" s="16" t="s">
        <v>19</v>
      </c>
      <c r="B256" s="16">
        <v>2021</v>
      </c>
      <c r="C256" s="16">
        <v>9</v>
      </c>
      <c r="D256" s="16" t="s">
        <v>17</v>
      </c>
      <c r="E256" s="5">
        <v>215</v>
      </c>
      <c r="F256" s="5">
        <v>2</v>
      </c>
      <c r="G256" s="5">
        <v>12</v>
      </c>
      <c r="H256" s="4">
        <v>100</v>
      </c>
      <c r="I256" s="16" t="s">
        <v>17</v>
      </c>
      <c r="J256" s="16" t="s">
        <v>28</v>
      </c>
      <c r="K256" s="16">
        <v>150</v>
      </c>
      <c r="L256" s="16">
        <f t="shared" si="112"/>
        <v>326.08695652173913</v>
      </c>
      <c r="M256" s="16">
        <f t="shared" si="113"/>
        <v>366.10671936758894</v>
      </c>
      <c r="N256" s="16" t="s">
        <v>14</v>
      </c>
      <c r="O256" s="16">
        <v>0</v>
      </c>
      <c r="P256" s="16">
        <v>0</v>
      </c>
      <c r="Q256" s="16">
        <v>0</v>
      </c>
      <c r="R256" s="16">
        <v>74.906033497536953</v>
      </c>
      <c r="S256" s="16">
        <v>5037.4307527093597</v>
      </c>
      <c r="T256" s="16">
        <f t="shared" si="114"/>
        <v>44.29</v>
      </c>
      <c r="U256" s="16">
        <f t="shared" si="115"/>
        <v>109.39</v>
      </c>
      <c r="V256" s="16">
        <f t="shared" si="116"/>
        <v>61.956521739130437</v>
      </c>
      <c r="W256" s="16">
        <f t="shared" si="117"/>
        <v>89.673913043478265</v>
      </c>
      <c r="X256" s="16">
        <f t="shared" si="118"/>
        <v>117.39130434782608</v>
      </c>
      <c r="Y256" s="16">
        <f t="shared" si="119"/>
        <v>31.485177865612645</v>
      </c>
      <c r="Z256" s="16">
        <f t="shared" si="120"/>
        <v>45.763339920948617</v>
      </c>
      <c r="AA256" s="16">
        <f t="shared" si="121"/>
        <v>60.041501976284586</v>
      </c>
      <c r="AB256">
        <f t="shared" si="122"/>
        <v>17.875</v>
      </c>
      <c r="AC256">
        <f t="shared" si="123"/>
        <v>44.15</v>
      </c>
      <c r="AD256">
        <f t="shared" si="124"/>
        <v>185.02517786561265</v>
      </c>
      <c r="AE256">
        <f t="shared" si="125"/>
        <v>199.30333992094862</v>
      </c>
      <c r="AF256">
        <f t="shared" si="126"/>
        <v>213.58150197628458</v>
      </c>
      <c r="AG256">
        <f t="shared" si="128"/>
        <v>674.15430147783263</v>
      </c>
      <c r="AH256">
        <f t="shared" si="129"/>
        <v>898.87240197044343</v>
      </c>
      <c r="AI256">
        <f t="shared" si="130"/>
        <v>1123.5905024630542</v>
      </c>
      <c r="AJ256">
        <f t="shared" si="131"/>
        <v>1662.3521483940888</v>
      </c>
      <c r="AK256">
        <f t="shared" si="132"/>
        <v>2216.4695311921182</v>
      </c>
      <c r="AL256">
        <f t="shared" si="133"/>
        <v>2770.5869139901479</v>
      </c>
      <c r="AM256">
        <f t="shared" si="134"/>
        <v>1477.3269705284761</v>
      </c>
      <c r="AN256">
        <f t="shared" si="135"/>
        <v>1463.0488084731401</v>
      </c>
      <c r="AO256">
        <f t="shared" si="136"/>
        <v>1448.7706464178041</v>
      </c>
      <c r="AP256">
        <f t="shared" si="137"/>
        <v>2031.4443533265055</v>
      </c>
      <c r="AQ256">
        <f t="shared" si="138"/>
        <v>2017.1661912711695</v>
      </c>
      <c r="AR256">
        <f t="shared" si="139"/>
        <v>2002.8880292158337</v>
      </c>
      <c r="AS256">
        <f t="shared" si="140"/>
        <v>2585.5617361245354</v>
      </c>
      <c r="AT256">
        <f t="shared" si="141"/>
        <v>2571.2835740691994</v>
      </c>
      <c r="AU256">
        <f t="shared" si="142"/>
        <v>2557.0054120138634</v>
      </c>
      <c r="BF256" t="str">
        <f t="shared" si="127"/>
        <v>Larchwood 2021 9 Y 2 12 100 Y Cobra_V5 0 0 0 74.906033497537 5037.43075270936 1477.32697052848 1463.04880847314 1448.7706464178 2031.44435332651 2017.16619127117 2002.88802921583 2585.56173612454 2571.2835740692 2557.00541201386</v>
      </c>
    </row>
    <row r="257" spans="1:58" x14ac:dyDescent="0.35">
      <c r="A257" s="16" t="s">
        <v>19</v>
      </c>
      <c r="B257" s="16">
        <v>2021</v>
      </c>
      <c r="C257" s="16">
        <v>9</v>
      </c>
      <c r="D257" s="16" t="s">
        <v>17</v>
      </c>
      <c r="E257" s="5">
        <v>216</v>
      </c>
      <c r="F257" s="5">
        <v>2</v>
      </c>
      <c r="G257" s="5">
        <v>16</v>
      </c>
      <c r="H257" s="4">
        <v>160</v>
      </c>
      <c r="I257" s="16" t="s">
        <v>17</v>
      </c>
      <c r="J257" s="16" t="s">
        <v>28</v>
      </c>
      <c r="K257" s="16">
        <v>150</v>
      </c>
      <c r="L257" s="16">
        <f t="shared" si="112"/>
        <v>326.08695652173913</v>
      </c>
      <c r="M257" s="16">
        <f t="shared" si="113"/>
        <v>366.10671936758894</v>
      </c>
      <c r="N257" s="16" t="s">
        <v>14</v>
      </c>
      <c r="O257" s="16">
        <v>0</v>
      </c>
      <c r="P257" s="16">
        <v>0</v>
      </c>
      <c r="Q257" s="16">
        <v>0</v>
      </c>
      <c r="R257" s="16">
        <v>77.575481852216768</v>
      </c>
      <c r="S257" s="16">
        <v>5216.9511545615778</v>
      </c>
      <c r="T257" s="16">
        <f t="shared" si="114"/>
        <v>70.86</v>
      </c>
      <c r="U257" s="16">
        <f t="shared" si="115"/>
        <v>175.02</v>
      </c>
      <c r="V257" s="16">
        <f t="shared" si="116"/>
        <v>61.956521739130437</v>
      </c>
      <c r="W257" s="16">
        <f t="shared" si="117"/>
        <v>89.673913043478265</v>
      </c>
      <c r="X257" s="16">
        <f t="shared" si="118"/>
        <v>117.39130434782608</v>
      </c>
      <c r="Y257" s="16">
        <f t="shared" si="119"/>
        <v>31.485177865612645</v>
      </c>
      <c r="Z257" s="16">
        <f t="shared" si="120"/>
        <v>45.763339920948617</v>
      </c>
      <c r="AA257" s="16">
        <f t="shared" si="121"/>
        <v>60.041501976284586</v>
      </c>
      <c r="AB257">
        <f t="shared" si="122"/>
        <v>17.875</v>
      </c>
      <c r="AC257">
        <f t="shared" si="123"/>
        <v>44.15</v>
      </c>
      <c r="AD257">
        <f t="shared" si="124"/>
        <v>250.65517786561267</v>
      </c>
      <c r="AE257">
        <f t="shared" si="125"/>
        <v>264.93333992094864</v>
      </c>
      <c r="AF257">
        <f t="shared" si="126"/>
        <v>279.21150197628458</v>
      </c>
      <c r="AG257">
        <f t="shared" si="128"/>
        <v>698.17933666995089</v>
      </c>
      <c r="AH257">
        <f t="shared" si="129"/>
        <v>930.90578222660122</v>
      </c>
      <c r="AI257">
        <f t="shared" si="130"/>
        <v>1163.6322277832514</v>
      </c>
      <c r="AJ257">
        <f t="shared" si="131"/>
        <v>1721.5938810053208</v>
      </c>
      <c r="AK257">
        <f t="shared" si="132"/>
        <v>2295.4585080070942</v>
      </c>
      <c r="AL257">
        <f t="shared" si="133"/>
        <v>2869.3231350088681</v>
      </c>
      <c r="AM257">
        <f t="shared" si="134"/>
        <v>1470.9387031397082</v>
      </c>
      <c r="AN257">
        <f t="shared" si="135"/>
        <v>1456.6605410843722</v>
      </c>
      <c r="AO257">
        <f t="shared" si="136"/>
        <v>1442.3823790290362</v>
      </c>
      <c r="AP257">
        <f t="shared" si="137"/>
        <v>2044.8033301414816</v>
      </c>
      <c r="AQ257">
        <f t="shared" si="138"/>
        <v>2030.5251680861456</v>
      </c>
      <c r="AR257">
        <f t="shared" si="139"/>
        <v>2016.2470060308096</v>
      </c>
      <c r="AS257">
        <f t="shared" si="140"/>
        <v>2618.6679571432555</v>
      </c>
      <c r="AT257">
        <f t="shared" si="141"/>
        <v>2604.3897950879195</v>
      </c>
      <c r="AU257">
        <f t="shared" si="142"/>
        <v>2590.1116330325835</v>
      </c>
      <c r="BF257" t="str">
        <f t="shared" si="127"/>
        <v>Larchwood 2021 9 Y 2 16 160 Y Cobra_V5 0 0 0 77.5754818522168 5216.95115456158 1470.93870313971 1456.66054108437 1442.38237902904 2044.80333014148 2030.52516808615 2016.24700603081 2618.66795714326 2604.38979508792 2590.11163303258</v>
      </c>
    </row>
    <row r="258" spans="1:58" x14ac:dyDescent="0.35">
      <c r="A258" s="16" t="s">
        <v>19</v>
      </c>
      <c r="B258" s="16">
        <v>2021</v>
      </c>
      <c r="C258" s="16">
        <v>9</v>
      </c>
      <c r="D258" s="16" t="s">
        <v>17</v>
      </c>
      <c r="E258" s="5">
        <v>301</v>
      </c>
      <c r="F258" s="5">
        <v>3</v>
      </c>
      <c r="G258" s="5">
        <v>3</v>
      </c>
      <c r="H258" s="4">
        <v>100</v>
      </c>
      <c r="I258" s="16" t="s">
        <v>16</v>
      </c>
      <c r="J258" s="16" t="s">
        <v>30</v>
      </c>
      <c r="K258" s="16" t="s">
        <v>14</v>
      </c>
      <c r="L258" s="16" t="str">
        <f t="shared" ref="L258:L321" si="143">IF(I258="Y",(K258*100)/46,".")</f>
        <v>.</v>
      </c>
      <c r="M258" s="16" t="str">
        <f t="shared" ref="M258:M321" si="144">IF(I258="Y",(L258/2.2)*2.47,".")</f>
        <v>.</v>
      </c>
      <c r="N258" s="16" t="s">
        <v>16</v>
      </c>
      <c r="O258" s="16">
        <v>0</v>
      </c>
      <c r="P258" s="16">
        <v>0</v>
      </c>
      <c r="Q258" s="16">
        <v>0</v>
      </c>
      <c r="R258" s="16">
        <v>71.903154443349749</v>
      </c>
      <c r="S258" s="16">
        <v>4835.4871363152706</v>
      </c>
      <c r="T258" s="16">
        <f t="shared" ref="T258:T321" si="145">IF(H258=100,44.29,70.86)</f>
        <v>44.29</v>
      </c>
      <c r="U258" s="16">
        <f t="shared" ref="U258:U321" si="146">IF(H258=100,109.39,175.02)</f>
        <v>109.39</v>
      </c>
      <c r="V258" s="16">
        <f t="shared" ref="V258:V321" si="147">IF($I258="Y",$L258*0.19,0)</f>
        <v>0</v>
      </c>
      <c r="W258" s="16">
        <f t="shared" ref="W258:W321" si="148">IF($I258="Y",$L258*0.275,0)</f>
        <v>0</v>
      </c>
      <c r="X258" s="16">
        <f t="shared" ref="X258:X321" si="149">IF($I258="Y",$L258*0.36,0)</f>
        <v>0</v>
      </c>
      <c r="Y258" s="16">
        <f t="shared" ref="Y258:Y321" si="150">IF(I258="Y",M258*0.086,0)</f>
        <v>0</v>
      </c>
      <c r="Z258" s="16">
        <f t="shared" ref="Z258:Z321" si="151">IF(I258="Y",M258*0.125,0)</f>
        <v>0</v>
      </c>
      <c r="AA258" s="16">
        <f t="shared" ref="AA258:AA321" si="152">IF(I258="Y",M258*0.164,0)</f>
        <v>0</v>
      </c>
      <c r="AB258">
        <f t="shared" ref="AB258:AB321" si="153">IF(J258="Endura_R3",50.846,IF(J258="Cobra_V5",17.875,IF((AND(J258="Endura_Sporecaster",N258="Y")),50.846,0)))</f>
        <v>0</v>
      </c>
      <c r="AC258">
        <f t="shared" ref="AC258:AC321" si="154">IF(J258="Endura_R3",125.59,IF(J258="Cobra_V5",44.15,IF((AND(J258="Endura_Sporecaster",N258="Y")),125.59,0)))</f>
        <v>0</v>
      </c>
      <c r="AD258">
        <f t="shared" ref="AD258:AD321" si="155">SUM(U258,Y258,AC258)</f>
        <v>109.39</v>
      </c>
      <c r="AE258">
        <f t="shared" ref="AE258:AE321" si="156">SUM(U258,Z258,AC258)</f>
        <v>109.39</v>
      </c>
      <c r="AF258">
        <f t="shared" ref="AF258:AF321" si="157">SUM(U258,AA258,AC258)</f>
        <v>109.39</v>
      </c>
      <c r="AG258">
        <f t="shared" si="128"/>
        <v>647.12838999014775</v>
      </c>
      <c r="AH258">
        <f t="shared" si="129"/>
        <v>862.83785332019693</v>
      </c>
      <c r="AI258">
        <f t="shared" si="130"/>
        <v>1078.5473166502463</v>
      </c>
      <c r="AJ258">
        <f t="shared" si="131"/>
        <v>1595.7107549840393</v>
      </c>
      <c r="AK258">
        <f t="shared" si="132"/>
        <v>2127.6143399787193</v>
      </c>
      <c r="AL258">
        <f t="shared" si="133"/>
        <v>2659.5179249733992</v>
      </c>
      <c r="AM258">
        <f t="shared" si="134"/>
        <v>1486.3207549840392</v>
      </c>
      <c r="AN258">
        <f t="shared" si="135"/>
        <v>1486.3207549840392</v>
      </c>
      <c r="AO258">
        <f t="shared" si="136"/>
        <v>1486.3207549840392</v>
      </c>
      <c r="AP258">
        <f t="shared" si="137"/>
        <v>2018.2243399787192</v>
      </c>
      <c r="AQ258">
        <f t="shared" si="138"/>
        <v>2018.2243399787192</v>
      </c>
      <c r="AR258">
        <f t="shared" si="139"/>
        <v>2018.2243399787192</v>
      </c>
      <c r="AS258">
        <f t="shared" si="140"/>
        <v>2550.1279249733993</v>
      </c>
      <c r="AT258">
        <f t="shared" si="141"/>
        <v>2550.1279249733993</v>
      </c>
      <c r="AU258">
        <f t="shared" si="142"/>
        <v>2550.1279249733993</v>
      </c>
      <c r="BF258" t="str">
        <f t="shared" si="127"/>
        <v>Larchwood 2021 9 Y 3 3 100 N Endura_Sporecaster 0 0 0 71.9031544433497 4835.48713631527 1486.32075498404 1486.32075498404 1486.32075498404 2018.22433997872 2018.22433997872 2018.22433997872 2550.1279249734 2550.1279249734 2550.1279249734</v>
      </c>
    </row>
    <row r="259" spans="1:58" x14ac:dyDescent="0.35">
      <c r="A259" s="16" t="s">
        <v>19</v>
      </c>
      <c r="B259" s="16">
        <v>2021</v>
      </c>
      <c r="C259" s="16">
        <v>9</v>
      </c>
      <c r="D259" s="16" t="s">
        <v>17</v>
      </c>
      <c r="E259" s="5">
        <v>302</v>
      </c>
      <c r="F259" s="5">
        <v>3</v>
      </c>
      <c r="G259" s="5">
        <v>6</v>
      </c>
      <c r="H259" s="4">
        <v>160</v>
      </c>
      <c r="I259" s="16" t="s">
        <v>16</v>
      </c>
      <c r="J259" s="16" t="s">
        <v>29</v>
      </c>
      <c r="K259" s="16" t="s">
        <v>14</v>
      </c>
      <c r="L259" s="16" t="str">
        <f t="shared" si="143"/>
        <v>.</v>
      </c>
      <c r="M259" s="16" t="str">
        <f t="shared" si="144"/>
        <v>.</v>
      </c>
      <c r="N259" s="16" t="s">
        <v>14</v>
      </c>
      <c r="O259" s="16">
        <v>0</v>
      </c>
      <c r="P259" s="16">
        <v>0</v>
      </c>
      <c r="Q259" s="16">
        <v>0</v>
      </c>
      <c r="R259" s="16">
        <v>72.916779192118213</v>
      </c>
      <c r="S259" s="16">
        <v>4903.6534006699494</v>
      </c>
      <c r="T259" s="16">
        <f t="shared" si="145"/>
        <v>70.86</v>
      </c>
      <c r="U259" s="16">
        <f t="shared" si="146"/>
        <v>175.02</v>
      </c>
      <c r="V259" s="16">
        <f t="shared" si="147"/>
        <v>0</v>
      </c>
      <c r="W259" s="16">
        <f t="shared" si="148"/>
        <v>0</v>
      </c>
      <c r="X259" s="16">
        <f t="shared" si="149"/>
        <v>0</v>
      </c>
      <c r="Y259" s="16">
        <f t="shared" si="150"/>
        <v>0</v>
      </c>
      <c r="Z259" s="16">
        <f t="shared" si="151"/>
        <v>0</v>
      </c>
      <c r="AA259" s="16">
        <f t="shared" si="152"/>
        <v>0</v>
      </c>
      <c r="AB259">
        <f t="shared" si="153"/>
        <v>50.845999999999997</v>
      </c>
      <c r="AC259">
        <f t="shared" si="154"/>
        <v>125.59</v>
      </c>
      <c r="AD259">
        <f t="shared" si="155"/>
        <v>300.61</v>
      </c>
      <c r="AE259">
        <f t="shared" si="156"/>
        <v>300.61</v>
      </c>
      <c r="AF259">
        <f t="shared" si="157"/>
        <v>300.61</v>
      </c>
      <c r="AG259">
        <f t="shared" si="128"/>
        <v>656.25101272906386</v>
      </c>
      <c r="AH259">
        <f t="shared" si="129"/>
        <v>875.00135030541855</v>
      </c>
      <c r="AI259">
        <f t="shared" si="130"/>
        <v>1093.7516878817733</v>
      </c>
      <c r="AJ259">
        <f t="shared" si="131"/>
        <v>1618.2056222210833</v>
      </c>
      <c r="AK259">
        <f t="shared" si="132"/>
        <v>2157.6074962947778</v>
      </c>
      <c r="AL259">
        <f t="shared" si="133"/>
        <v>2697.0093703684724</v>
      </c>
      <c r="AM259">
        <f t="shared" si="134"/>
        <v>1317.5956222210834</v>
      </c>
      <c r="AN259">
        <f t="shared" si="135"/>
        <v>1317.5956222210834</v>
      </c>
      <c r="AO259">
        <f t="shared" si="136"/>
        <v>1317.5956222210834</v>
      </c>
      <c r="AP259">
        <f t="shared" si="137"/>
        <v>1856.9974962947776</v>
      </c>
      <c r="AQ259">
        <f t="shared" si="138"/>
        <v>1856.9974962947776</v>
      </c>
      <c r="AR259">
        <f t="shared" si="139"/>
        <v>1856.9974962947776</v>
      </c>
      <c r="AS259">
        <f t="shared" si="140"/>
        <v>2396.3993703684723</v>
      </c>
      <c r="AT259">
        <f t="shared" si="141"/>
        <v>2396.3993703684723</v>
      </c>
      <c r="AU259">
        <f t="shared" si="142"/>
        <v>2396.3993703684723</v>
      </c>
      <c r="BF259" t="str">
        <f t="shared" ref="BF259:BF281" si="158">_xlfn.CONCAT(A259," ",B259," ",C259," ",D259," ",F259," ",G259," ",H259," ",I259," ",J259," ",O259," ",P259," ",Q259," ",R259," ",S259," ",AM259," ",AN259," ",AO259," ",AP259," ",AQ259," ",AR259," ",AS259," ",AT259," ",AU259)</f>
        <v>Larchwood 2021 9 Y 3 6 160 N Endura_R3 0 0 0 72.9167791921182 4903.65340066995 1317.59562222108 1317.59562222108 1317.59562222108 1856.99749629478 1856.99749629478 1856.99749629478 2396.39937036847 2396.39937036847 2396.39937036847</v>
      </c>
    </row>
    <row r="260" spans="1:58" x14ac:dyDescent="0.35">
      <c r="A260" s="16" t="s">
        <v>19</v>
      </c>
      <c r="B260" s="16">
        <v>2021</v>
      </c>
      <c r="C260" s="16">
        <v>9</v>
      </c>
      <c r="D260" s="16" t="s">
        <v>17</v>
      </c>
      <c r="E260" s="5">
        <v>303</v>
      </c>
      <c r="F260" s="5">
        <v>3</v>
      </c>
      <c r="G260" s="5">
        <v>1</v>
      </c>
      <c r="H260" s="4">
        <v>100</v>
      </c>
      <c r="I260" s="16" t="s">
        <v>16</v>
      </c>
      <c r="J260" s="16" t="s">
        <v>27</v>
      </c>
      <c r="K260" s="16" t="s">
        <v>14</v>
      </c>
      <c r="L260" s="16" t="str">
        <f t="shared" si="143"/>
        <v>.</v>
      </c>
      <c r="M260" s="16" t="str">
        <f t="shared" si="144"/>
        <v>.</v>
      </c>
      <c r="N260" s="16" t="s">
        <v>14</v>
      </c>
      <c r="O260" s="16">
        <v>0</v>
      </c>
      <c r="P260" s="16">
        <v>0</v>
      </c>
      <c r="Q260" s="16">
        <v>0</v>
      </c>
      <c r="R260" s="16">
        <v>85.261840551724148</v>
      </c>
      <c r="S260" s="16">
        <v>5733.858777103449</v>
      </c>
      <c r="T260" s="16">
        <f t="shared" si="145"/>
        <v>44.29</v>
      </c>
      <c r="U260" s="16">
        <f t="shared" si="146"/>
        <v>109.39</v>
      </c>
      <c r="V260" s="16">
        <f t="shared" si="147"/>
        <v>0</v>
      </c>
      <c r="W260" s="16">
        <f t="shared" si="148"/>
        <v>0</v>
      </c>
      <c r="X260" s="16">
        <f t="shared" si="149"/>
        <v>0</v>
      </c>
      <c r="Y260" s="16">
        <f t="shared" si="150"/>
        <v>0</v>
      </c>
      <c r="Z260" s="16">
        <f t="shared" si="151"/>
        <v>0</v>
      </c>
      <c r="AA260" s="16">
        <f t="shared" si="152"/>
        <v>0</v>
      </c>
      <c r="AB260">
        <f t="shared" si="153"/>
        <v>0</v>
      </c>
      <c r="AC260">
        <f t="shared" si="154"/>
        <v>0</v>
      </c>
      <c r="AD260">
        <f t="shared" si="155"/>
        <v>109.39</v>
      </c>
      <c r="AE260">
        <f t="shared" si="156"/>
        <v>109.39</v>
      </c>
      <c r="AF260">
        <f t="shared" si="157"/>
        <v>109.39</v>
      </c>
      <c r="AG260">
        <f t="shared" si="128"/>
        <v>767.35656496551735</v>
      </c>
      <c r="AH260">
        <f t="shared" si="129"/>
        <v>1023.1420866206897</v>
      </c>
      <c r="AI260">
        <f t="shared" si="130"/>
        <v>1278.9276082758622</v>
      </c>
      <c r="AJ260">
        <f t="shared" si="131"/>
        <v>1892.1733964441382</v>
      </c>
      <c r="AK260">
        <f t="shared" si="132"/>
        <v>2522.8978619255176</v>
      </c>
      <c r="AL260">
        <f t="shared" si="133"/>
        <v>3153.6223274068971</v>
      </c>
      <c r="AM260">
        <f t="shared" si="134"/>
        <v>1782.7833964441381</v>
      </c>
      <c r="AN260">
        <f t="shared" si="135"/>
        <v>1782.7833964441381</v>
      </c>
      <c r="AO260">
        <f t="shared" si="136"/>
        <v>1782.7833964441381</v>
      </c>
      <c r="AP260">
        <f t="shared" si="137"/>
        <v>2413.5078619255178</v>
      </c>
      <c r="AQ260">
        <f t="shared" si="138"/>
        <v>2413.5078619255178</v>
      </c>
      <c r="AR260">
        <f t="shared" si="139"/>
        <v>2413.5078619255178</v>
      </c>
      <c r="AS260">
        <f t="shared" si="140"/>
        <v>3044.2323274068972</v>
      </c>
      <c r="AT260">
        <f t="shared" si="141"/>
        <v>3044.2323274068972</v>
      </c>
      <c r="AU260">
        <f t="shared" si="142"/>
        <v>3044.2323274068972</v>
      </c>
      <c r="BF260" t="str">
        <f t="shared" si="158"/>
        <v>Larchwood 2021 9 Y 3 1 100 N Non-Treated 0 0 0 85.2618405517241 5733.85877710345 1782.78339644414 1782.78339644414 1782.78339644414 2413.50786192552 2413.50786192552 2413.50786192552 3044.2323274069 3044.2323274069 3044.2323274069</v>
      </c>
    </row>
    <row r="261" spans="1:58" x14ac:dyDescent="0.35">
      <c r="A261" s="16" t="s">
        <v>19</v>
      </c>
      <c r="B261" s="16">
        <v>2021</v>
      </c>
      <c r="C261" s="16">
        <v>9</v>
      </c>
      <c r="D261" s="16" t="s">
        <v>17</v>
      </c>
      <c r="E261" s="5">
        <v>304</v>
      </c>
      <c r="F261" s="5">
        <v>3</v>
      </c>
      <c r="G261" s="5">
        <v>4</v>
      </c>
      <c r="H261" s="4">
        <v>100</v>
      </c>
      <c r="I261" s="16" t="s">
        <v>16</v>
      </c>
      <c r="J261" s="16" t="s">
        <v>28</v>
      </c>
      <c r="K261" s="16" t="s">
        <v>14</v>
      </c>
      <c r="L261" s="16" t="str">
        <f t="shared" si="143"/>
        <v>.</v>
      </c>
      <c r="M261" s="16" t="str">
        <f t="shared" si="144"/>
        <v>.</v>
      </c>
      <c r="N261" s="16" t="s">
        <v>14</v>
      </c>
      <c r="O261" s="16">
        <v>0</v>
      </c>
      <c r="P261" s="16">
        <v>0</v>
      </c>
      <c r="Q261" s="16">
        <v>0</v>
      </c>
      <c r="R261" s="16">
        <v>68.763515586206893</v>
      </c>
      <c r="S261" s="16">
        <v>4624.3464231724138</v>
      </c>
      <c r="T261" s="16">
        <f t="shared" si="145"/>
        <v>44.29</v>
      </c>
      <c r="U261" s="16">
        <f t="shared" si="146"/>
        <v>109.39</v>
      </c>
      <c r="V261" s="16">
        <f t="shared" si="147"/>
        <v>0</v>
      </c>
      <c r="W261" s="16">
        <f t="shared" si="148"/>
        <v>0</v>
      </c>
      <c r="X261" s="16">
        <f t="shared" si="149"/>
        <v>0</v>
      </c>
      <c r="Y261" s="16">
        <f t="shared" si="150"/>
        <v>0</v>
      </c>
      <c r="Z261" s="16">
        <f t="shared" si="151"/>
        <v>0</v>
      </c>
      <c r="AA261" s="16">
        <f t="shared" si="152"/>
        <v>0</v>
      </c>
      <c r="AB261">
        <f t="shared" si="153"/>
        <v>17.875</v>
      </c>
      <c r="AC261">
        <f t="shared" si="154"/>
        <v>44.15</v>
      </c>
      <c r="AD261">
        <f t="shared" si="155"/>
        <v>153.54</v>
      </c>
      <c r="AE261">
        <f t="shared" si="156"/>
        <v>153.54</v>
      </c>
      <c r="AF261">
        <f t="shared" si="157"/>
        <v>153.54</v>
      </c>
      <c r="AG261">
        <f t="shared" si="128"/>
        <v>618.87164027586209</v>
      </c>
      <c r="AH261">
        <f t="shared" si="129"/>
        <v>825.16218703448271</v>
      </c>
      <c r="AI261">
        <f t="shared" si="130"/>
        <v>1031.4527337931033</v>
      </c>
      <c r="AJ261">
        <f t="shared" si="131"/>
        <v>1526.0343196468966</v>
      </c>
      <c r="AK261">
        <f t="shared" si="132"/>
        <v>2034.712426195862</v>
      </c>
      <c r="AL261">
        <f t="shared" si="133"/>
        <v>2543.3905327448279</v>
      </c>
      <c r="AM261">
        <f t="shared" si="134"/>
        <v>1372.4943196468967</v>
      </c>
      <c r="AN261">
        <f t="shared" si="135"/>
        <v>1372.4943196468967</v>
      </c>
      <c r="AO261">
        <f t="shared" si="136"/>
        <v>1372.4943196468967</v>
      </c>
      <c r="AP261">
        <f t="shared" si="137"/>
        <v>1881.172426195862</v>
      </c>
      <c r="AQ261">
        <f t="shared" si="138"/>
        <v>1881.172426195862</v>
      </c>
      <c r="AR261">
        <f t="shared" si="139"/>
        <v>1881.172426195862</v>
      </c>
      <c r="AS261">
        <f t="shared" si="140"/>
        <v>2389.8505327448279</v>
      </c>
      <c r="AT261">
        <f t="shared" si="141"/>
        <v>2389.8505327448279</v>
      </c>
      <c r="AU261">
        <f t="shared" si="142"/>
        <v>2389.8505327448279</v>
      </c>
      <c r="BF261" t="str">
        <f t="shared" si="158"/>
        <v>Larchwood 2021 9 Y 3 4 100 N Cobra_V5 0 0 0 68.7635155862069 4624.34642317241 1372.4943196469 1372.4943196469 1372.4943196469 1881.17242619586 1881.17242619586 1881.17242619586 2389.85053274483 2389.85053274483 2389.85053274483</v>
      </c>
    </row>
    <row r="262" spans="1:58" x14ac:dyDescent="0.35">
      <c r="A262" s="16" t="s">
        <v>19</v>
      </c>
      <c r="B262" s="16">
        <v>2021</v>
      </c>
      <c r="C262" s="16">
        <v>9</v>
      </c>
      <c r="D262" s="16" t="s">
        <v>17</v>
      </c>
      <c r="E262" s="5">
        <v>305</v>
      </c>
      <c r="F262" s="5">
        <v>3</v>
      </c>
      <c r="G262" s="5">
        <v>2</v>
      </c>
      <c r="H262" s="4">
        <v>100</v>
      </c>
      <c r="I262" s="16" t="s">
        <v>16</v>
      </c>
      <c r="J262" s="16" t="s">
        <v>29</v>
      </c>
      <c r="K262" s="16" t="s">
        <v>14</v>
      </c>
      <c r="L262" s="16" t="str">
        <f t="shared" si="143"/>
        <v>.</v>
      </c>
      <c r="M262" s="16" t="str">
        <f t="shared" si="144"/>
        <v>.</v>
      </c>
      <c r="N262" s="16" t="s">
        <v>14</v>
      </c>
      <c r="O262" s="16">
        <v>0</v>
      </c>
      <c r="P262" s="16">
        <v>0</v>
      </c>
      <c r="Q262" s="16">
        <v>0</v>
      </c>
      <c r="R262" s="16">
        <v>76.274213280788175</v>
      </c>
      <c r="S262" s="16">
        <v>5129.4408431330048</v>
      </c>
      <c r="T262" s="16">
        <f t="shared" si="145"/>
        <v>44.29</v>
      </c>
      <c r="U262" s="16">
        <f t="shared" si="146"/>
        <v>109.39</v>
      </c>
      <c r="V262" s="16">
        <f t="shared" si="147"/>
        <v>0</v>
      </c>
      <c r="W262" s="16">
        <f t="shared" si="148"/>
        <v>0</v>
      </c>
      <c r="X262" s="16">
        <f t="shared" si="149"/>
        <v>0</v>
      </c>
      <c r="Y262" s="16">
        <f t="shared" si="150"/>
        <v>0</v>
      </c>
      <c r="Z262" s="16">
        <f t="shared" si="151"/>
        <v>0</v>
      </c>
      <c r="AA262" s="16">
        <f t="shared" si="152"/>
        <v>0</v>
      </c>
      <c r="AB262">
        <f t="shared" si="153"/>
        <v>50.845999999999997</v>
      </c>
      <c r="AC262">
        <f t="shared" si="154"/>
        <v>125.59</v>
      </c>
      <c r="AD262">
        <f t="shared" si="155"/>
        <v>234.98000000000002</v>
      </c>
      <c r="AE262">
        <f t="shared" si="156"/>
        <v>234.98000000000002</v>
      </c>
      <c r="AF262">
        <f t="shared" si="157"/>
        <v>234.98000000000002</v>
      </c>
      <c r="AG262">
        <f t="shared" si="128"/>
        <v>686.46791952709361</v>
      </c>
      <c r="AH262">
        <f t="shared" si="129"/>
        <v>915.29055936945815</v>
      </c>
      <c r="AI262">
        <f t="shared" si="130"/>
        <v>1144.1131992118226</v>
      </c>
      <c r="AJ262">
        <f t="shared" si="131"/>
        <v>1692.7154782338916</v>
      </c>
      <c r="AK262">
        <f t="shared" si="132"/>
        <v>2256.9539709785222</v>
      </c>
      <c r="AL262">
        <f t="shared" si="133"/>
        <v>2821.1924637231527</v>
      </c>
      <c r="AM262">
        <f t="shared" si="134"/>
        <v>1457.7354782338916</v>
      </c>
      <c r="AN262">
        <f t="shared" si="135"/>
        <v>1457.7354782338916</v>
      </c>
      <c r="AO262">
        <f t="shared" si="136"/>
        <v>1457.7354782338916</v>
      </c>
      <c r="AP262">
        <f t="shared" si="137"/>
        <v>2021.9739709785222</v>
      </c>
      <c r="AQ262">
        <f t="shared" si="138"/>
        <v>2021.9739709785222</v>
      </c>
      <c r="AR262">
        <f t="shared" si="139"/>
        <v>2021.9739709785222</v>
      </c>
      <c r="AS262">
        <f t="shared" si="140"/>
        <v>2586.2124637231527</v>
      </c>
      <c r="AT262">
        <f t="shared" si="141"/>
        <v>2586.2124637231527</v>
      </c>
      <c r="AU262">
        <f t="shared" si="142"/>
        <v>2586.2124637231527</v>
      </c>
      <c r="BF262" t="str">
        <f t="shared" si="158"/>
        <v>Larchwood 2021 9 Y 3 2 100 N Endura_R3 0 0 0 76.2742132807882 5129.440843133 1457.73547823389 1457.73547823389 1457.73547823389 2021.97397097852 2021.97397097852 2021.97397097852 2586.21246372315 2586.21246372315 2586.21246372315</v>
      </c>
    </row>
    <row r="263" spans="1:58" x14ac:dyDescent="0.35">
      <c r="A263" s="16" t="s">
        <v>19</v>
      </c>
      <c r="B263" s="16">
        <v>2021</v>
      </c>
      <c r="C263" s="16">
        <v>9</v>
      </c>
      <c r="D263" s="16" t="s">
        <v>17</v>
      </c>
      <c r="E263" s="5">
        <v>306</v>
      </c>
      <c r="F263" s="5">
        <v>3</v>
      </c>
      <c r="G263" s="5">
        <v>7</v>
      </c>
      <c r="H263" s="4">
        <v>160</v>
      </c>
      <c r="I263" s="16" t="s">
        <v>16</v>
      </c>
      <c r="J263" s="16" t="s">
        <v>30</v>
      </c>
      <c r="K263" s="16" t="s">
        <v>14</v>
      </c>
      <c r="L263" s="16" t="str">
        <f t="shared" si="143"/>
        <v>.</v>
      </c>
      <c r="M263" s="16" t="str">
        <f t="shared" si="144"/>
        <v>.</v>
      </c>
      <c r="N263" s="16" t="s">
        <v>16</v>
      </c>
      <c r="O263" s="16">
        <v>0</v>
      </c>
      <c r="P263" s="16">
        <v>0</v>
      </c>
      <c r="Q263" s="16">
        <v>0</v>
      </c>
      <c r="R263" s="16">
        <v>58.813467428571435</v>
      </c>
      <c r="S263" s="16">
        <v>3955.2056845714292</v>
      </c>
      <c r="T263" s="16">
        <f t="shared" si="145"/>
        <v>70.86</v>
      </c>
      <c r="U263" s="16">
        <f t="shared" si="146"/>
        <v>175.02</v>
      </c>
      <c r="V263" s="16">
        <f t="shared" si="147"/>
        <v>0</v>
      </c>
      <c r="W263" s="16">
        <f t="shared" si="148"/>
        <v>0</v>
      </c>
      <c r="X263" s="16">
        <f t="shared" si="149"/>
        <v>0</v>
      </c>
      <c r="Y263" s="16">
        <f t="shared" si="150"/>
        <v>0</v>
      </c>
      <c r="Z263" s="16">
        <f t="shared" si="151"/>
        <v>0</v>
      </c>
      <c r="AA263" s="16">
        <f t="shared" si="152"/>
        <v>0</v>
      </c>
      <c r="AB263">
        <f t="shared" si="153"/>
        <v>0</v>
      </c>
      <c r="AC263">
        <f t="shared" si="154"/>
        <v>0</v>
      </c>
      <c r="AD263">
        <f t="shared" si="155"/>
        <v>175.02</v>
      </c>
      <c r="AE263">
        <f t="shared" si="156"/>
        <v>175.02</v>
      </c>
      <c r="AF263">
        <f t="shared" si="157"/>
        <v>175.02</v>
      </c>
      <c r="AG263">
        <f t="shared" si="128"/>
        <v>529.3212068571429</v>
      </c>
      <c r="AH263">
        <f t="shared" si="129"/>
        <v>705.7616091428572</v>
      </c>
      <c r="AI263">
        <f t="shared" si="130"/>
        <v>882.2020114285715</v>
      </c>
      <c r="AJ263">
        <f t="shared" si="131"/>
        <v>1305.2178759085716</v>
      </c>
      <c r="AK263">
        <f t="shared" si="132"/>
        <v>1740.2905012114288</v>
      </c>
      <c r="AL263">
        <f t="shared" si="133"/>
        <v>2175.3631265142863</v>
      </c>
      <c r="AM263">
        <f t="shared" si="134"/>
        <v>1130.1978759085716</v>
      </c>
      <c r="AN263">
        <f t="shared" si="135"/>
        <v>1130.1978759085716</v>
      </c>
      <c r="AO263">
        <f t="shared" si="136"/>
        <v>1130.1978759085716</v>
      </c>
      <c r="AP263">
        <f t="shared" si="137"/>
        <v>1565.2705012114288</v>
      </c>
      <c r="AQ263">
        <f t="shared" si="138"/>
        <v>1565.2705012114288</v>
      </c>
      <c r="AR263">
        <f t="shared" si="139"/>
        <v>1565.2705012114288</v>
      </c>
      <c r="AS263">
        <f t="shared" si="140"/>
        <v>2000.3431265142863</v>
      </c>
      <c r="AT263">
        <f t="shared" si="141"/>
        <v>2000.3431265142863</v>
      </c>
      <c r="AU263">
        <f t="shared" si="142"/>
        <v>2000.3431265142863</v>
      </c>
      <c r="BF263" t="str">
        <f t="shared" si="158"/>
        <v>Larchwood 2021 9 Y 3 7 160 N Endura_Sporecaster 0 0 0 58.8134674285714 3955.20568457143 1130.19787590857 1130.19787590857 1130.19787590857 1565.27050121143 1565.27050121143 1565.27050121143 2000.34312651429 2000.34312651429 2000.34312651429</v>
      </c>
    </row>
    <row r="264" spans="1:58" x14ac:dyDescent="0.35">
      <c r="A264" s="16" t="s">
        <v>19</v>
      </c>
      <c r="B264" s="16">
        <v>2021</v>
      </c>
      <c r="C264" s="16">
        <v>9</v>
      </c>
      <c r="D264" s="16" t="s">
        <v>17</v>
      </c>
      <c r="E264" s="5">
        <v>307</v>
      </c>
      <c r="F264" s="5">
        <v>3</v>
      </c>
      <c r="G264" s="5">
        <v>8</v>
      </c>
      <c r="H264" s="4">
        <v>160</v>
      </c>
      <c r="I264" s="16" t="s">
        <v>16</v>
      </c>
      <c r="J264" s="16" t="s">
        <v>28</v>
      </c>
      <c r="K264" s="16" t="s">
        <v>14</v>
      </c>
      <c r="L264" s="16" t="str">
        <f t="shared" si="143"/>
        <v>.</v>
      </c>
      <c r="M264" s="16" t="str">
        <f t="shared" si="144"/>
        <v>.</v>
      </c>
      <c r="N264" s="16" t="s">
        <v>14</v>
      </c>
      <c r="O264" s="16">
        <v>0</v>
      </c>
      <c r="P264" s="16">
        <v>0</v>
      </c>
      <c r="Q264" s="16">
        <v>0</v>
      </c>
      <c r="R264" s="16">
        <v>60.098361064039416</v>
      </c>
      <c r="S264" s="16">
        <v>4041.6147815566505</v>
      </c>
      <c r="T264" s="16">
        <f t="shared" si="145"/>
        <v>70.86</v>
      </c>
      <c r="U264" s="16">
        <f t="shared" si="146"/>
        <v>175.02</v>
      </c>
      <c r="V264" s="16">
        <f t="shared" si="147"/>
        <v>0</v>
      </c>
      <c r="W264" s="16">
        <f t="shared" si="148"/>
        <v>0</v>
      </c>
      <c r="X264" s="16">
        <f t="shared" si="149"/>
        <v>0</v>
      </c>
      <c r="Y264" s="16">
        <f t="shared" si="150"/>
        <v>0</v>
      </c>
      <c r="Z264" s="16">
        <f t="shared" si="151"/>
        <v>0</v>
      </c>
      <c r="AA264" s="16">
        <f t="shared" si="152"/>
        <v>0</v>
      </c>
      <c r="AB264">
        <f t="shared" si="153"/>
        <v>17.875</v>
      </c>
      <c r="AC264">
        <f t="shared" si="154"/>
        <v>44.15</v>
      </c>
      <c r="AD264">
        <f t="shared" si="155"/>
        <v>219.17000000000002</v>
      </c>
      <c r="AE264">
        <f t="shared" si="156"/>
        <v>219.17000000000002</v>
      </c>
      <c r="AF264">
        <f t="shared" si="157"/>
        <v>219.17000000000002</v>
      </c>
      <c r="AG264">
        <f t="shared" si="128"/>
        <v>540.88524957635479</v>
      </c>
      <c r="AH264">
        <f t="shared" si="129"/>
        <v>721.18033276847302</v>
      </c>
      <c r="AI264">
        <f t="shared" si="130"/>
        <v>901.47541596059125</v>
      </c>
      <c r="AJ264">
        <f t="shared" si="131"/>
        <v>1333.7328779136947</v>
      </c>
      <c r="AK264">
        <f t="shared" si="132"/>
        <v>1778.3105038849262</v>
      </c>
      <c r="AL264">
        <f t="shared" si="133"/>
        <v>2222.8881298561578</v>
      </c>
      <c r="AM264">
        <f t="shared" si="134"/>
        <v>1114.5628779136946</v>
      </c>
      <c r="AN264">
        <f t="shared" si="135"/>
        <v>1114.5628779136946</v>
      </c>
      <c r="AO264">
        <f t="shared" si="136"/>
        <v>1114.5628779136946</v>
      </c>
      <c r="AP264">
        <f t="shared" si="137"/>
        <v>1559.1405038849261</v>
      </c>
      <c r="AQ264">
        <f t="shared" si="138"/>
        <v>1559.1405038849261</v>
      </c>
      <c r="AR264">
        <f t="shared" si="139"/>
        <v>1559.1405038849261</v>
      </c>
      <c r="AS264">
        <f t="shared" si="140"/>
        <v>2003.7181298561577</v>
      </c>
      <c r="AT264">
        <f t="shared" si="141"/>
        <v>2003.7181298561577</v>
      </c>
      <c r="AU264">
        <f t="shared" si="142"/>
        <v>2003.7181298561577</v>
      </c>
      <c r="BF264" t="str">
        <f t="shared" si="158"/>
        <v>Larchwood 2021 9 Y 3 8 160 N Cobra_V5 0 0 0 60.0983610640394 4041.61478155665 1114.56287791369 1114.56287791369 1114.56287791369 1559.14050388493 1559.14050388493 1559.14050388493 2003.71812985616 2003.71812985616 2003.71812985616</v>
      </c>
    </row>
    <row r="265" spans="1:58" x14ac:dyDescent="0.35">
      <c r="A265" s="16" t="s">
        <v>19</v>
      </c>
      <c r="B265" s="16">
        <v>2021</v>
      </c>
      <c r="C265" s="16">
        <v>9</v>
      </c>
      <c r="D265" s="16" t="s">
        <v>17</v>
      </c>
      <c r="E265" s="5">
        <v>308</v>
      </c>
      <c r="F265" s="5">
        <v>3</v>
      </c>
      <c r="G265" s="5">
        <v>5</v>
      </c>
      <c r="H265" s="4">
        <v>160</v>
      </c>
      <c r="I265" s="16" t="s">
        <v>16</v>
      </c>
      <c r="J265" s="16" t="s">
        <v>27</v>
      </c>
      <c r="K265" s="16" t="s">
        <v>14</v>
      </c>
      <c r="L265" s="16" t="str">
        <f t="shared" si="143"/>
        <v>.</v>
      </c>
      <c r="M265" s="16" t="str">
        <f t="shared" si="144"/>
        <v>.</v>
      </c>
      <c r="N265" s="16" t="s">
        <v>14</v>
      </c>
      <c r="O265" s="16">
        <v>0</v>
      </c>
      <c r="P265" s="16">
        <v>0</v>
      </c>
      <c r="Q265" s="16">
        <v>0</v>
      </c>
      <c r="R265" s="16">
        <v>68.702631724137945</v>
      </c>
      <c r="S265" s="16">
        <v>4620.2519834482764</v>
      </c>
      <c r="T265" s="16">
        <f t="shared" si="145"/>
        <v>70.86</v>
      </c>
      <c r="U265" s="16">
        <f t="shared" si="146"/>
        <v>175.02</v>
      </c>
      <c r="V265" s="16">
        <f t="shared" si="147"/>
        <v>0</v>
      </c>
      <c r="W265" s="16">
        <f t="shared" si="148"/>
        <v>0</v>
      </c>
      <c r="X265" s="16">
        <f t="shared" si="149"/>
        <v>0</v>
      </c>
      <c r="Y265" s="16">
        <f t="shared" si="150"/>
        <v>0</v>
      </c>
      <c r="Z265" s="16">
        <f t="shared" si="151"/>
        <v>0</v>
      </c>
      <c r="AA265" s="16">
        <f t="shared" si="152"/>
        <v>0</v>
      </c>
      <c r="AB265">
        <f t="shared" si="153"/>
        <v>0</v>
      </c>
      <c r="AC265">
        <f t="shared" si="154"/>
        <v>0</v>
      </c>
      <c r="AD265">
        <f t="shared" si="155"/>
        <v>175.02</v>
      </c>
      <c r="AE265">
        <f t="shared" si="156"/>
        <v>175.02</v>
      </c>
      <c r="AF265">
        <f t="shared" si="157"/>
        <v>175.02</v>
      </c>
      <c r="AG265">
        <f t="shared" si="128"/>
        <v>618.32368551724153</v>
      </c>
      <c r="AH265">
        <f t="shared" si="129"/>
        <v>824.43158068965533</v>
      </c>
      <c r="AI265">
        <f t="shared" si="130"/>
        <v>1030.5394758620691</v>
      </c>
      <c r="AJ265">
        <f t="shared" si="131"/>
        <v>1524.6831545379314</v>
      </c>
      <c r="AK265">
        <f t="shared" si="132"/>
        <v>2032.9108727172415</v>
      </c>
      <c r="AL265">
        <f t="shared" si="133"/>
        <v>2541.1385908965522</v>
      </c>
      <c r="AM265">
        <f t="shared" si="134"/>
        <v>1349.6631545379314</v>
      </c>
      <c r="AN265">
        <f t="shared" si="135"/>
        <v>1349.6631545379314</v>
      </c>
      <c r="AO265">
        <f t="shared" si="136"/>
        <v>1349.6631545379314</v>
      </c>
      <c r="AP265">
        <f t="shared" si="137"/>
        <v>1857.8908727172416</v>
      </c>
      <c r="AQ265">
        <f t="shared" si="138"/>
        <v>1857.8908727172416</v>
      </c>
      <c r="AR265">
        <f t="shared" si="139"/>
        <v>1857.8908727172416</v>
      </c>
      <c r="AS265">
        <f t="shared" si="140"/>
        <v>2366.1185908965522</v>
      </c>
      <c r="AT265">
        <f t="shared" si="141"/>
        <v>2366.1185908965522</v>
      </c>
      <c r="AU265">
        <f t="shared" si="142"/>
        <v>2366.1185908965522</v>
      </c>
      <c r="BF265" t="str">
        <f t="shared" si="158"/>
        <v>Larchwood 2021 9 Y 3 5 160 N Non-Treated 0 0 0 68.7026317241379 4620.25198344828 1349.66315453793 1349.66315453793 1349.66315453793 1857.89087271724 1857.89087271724 1857.89087271724 2366.11859089655 2366.11859089655 2366.11859089655</v>
      </c>
    </row>
    <row r="266" spans="1:58" x14ac:dyDescent="0.35">
      <c r="A266" s="16" t="s">
        <v>19</v>
      </c>
      <c r="B266" s="16">
        <v>2021</v>
      </c>
      <c r="C266" s="16">
        <v>9</v>
      </c>
      <c r="D266" s="16" t="s">
        <v>17</v>
      </c>
      <c r="E266" s="5">
        <v>309</v>
      </c>
      <c r="F266" s="5">
        <v>3</v>
      </c>
      <c r="G266" s="5">
        <v>16</v>
      </c>
      <c r="H266" s="4">
        <v>160</v>
      </c>
      <c r="I266" s="16" t="s">
        <v>17</v>
      </c>
      <c r="J266" s="16" t="s">
        <v>28</v>
      </c>
      <c r="K266" s="16">
        <v>150</v>
      </c>
      <c r="L266" s="16">
        <f t="shared" si="143"/>
        <v>326.08695652173913</v>
      </c>
      <c r="M266" s="16">
        <f t="shared" si="144"/>
        <v>366.10671936758894</v>
      </c>
      <c r="N266" s="16" t="s">
        <v>14</v>
      </c>
      <c r="O266" s="16">
        <v>0</v>
      </c>
      <c r="P266" s="16">
        <v>0</v>
      </c>
      <c r="Q266" s="16">
        <v>0</v>
      </c>
      <c r="R266" s="16">
        <v>53.363789556650239</v>
      </c>
      <c r="S266" s="16">
        <v>3588.7148476847287</v>
      </c>
      <c r="T266" s="16">
        <f t="shared" si="145"/>
        <v>70.86</v>
      </c>
      <c r="U266" s="16">
        <f t="shared" si="146"/>
        <v>175.02</v>
      </c>
      <c r="V266" s="16">
        <f t="shared" si="147"/>
        <v>61.956521739130437</v>
      </c>
      <c r="W266" s="16">
        <f t="shared" si="148"/>
        <v>89.673913043478265</v>
      </c>
      <c r="X266" s="16">
        <f t="shared" si="149"/>
        <v>117.39130434782608</v>
      </c>
      <c r="Y266" s="16">
        <f t="shared" si="150"/>
        <v>31.485177865612645</v>
      </c>
      <c r="Z266" s="16">
        <f t="shared" si="151"/>
        <v>45.763339920948617</v>
      </c>
      <c r="AA266" s="16">
        <f t="shared" si="152"/>
        <v>60.041501976284586</v>
      </c>
      <c r="AB266">
        <f t="shared" si="153"/>
        <v>17.875</v>
      </c>
      <c r="AC266">
        <f t="shared" si="154"/>
        <v>44.15</v>
      </c>
      <c r="AD266">
        <f t="shared" si="155"/>
        <v>250.65517786561267</v>
      </c>
      <c r="AE266">
        <f t="shared" si="156"/>
        <v>264.93333992094864</v>
      </c>
      <c r="AF266">
        <f t="shared" si="157"/>
        <v>279.21150197628458</v>
      </c>
      <c r="AG266">
        <f t="shared" si="128"/>
        <v>480.27410600985218</v>
      </c>
      <c r="AH266">
        <f t="shared" si="129"/>
        <v>640.3654746798029</v>
      </c>
      <c r="AI266">
        <f t="shared" si="130"/>
        <v>800.45684334975363</v>
      </c>
      <c r="AJ266">
        <f t="shared" si="131"/>
        <v>1184.2758997359606</v>
      </c>
      <c r="AK266">
        <f t="shared" si="132"/>
        <v>1579.0345329812806</v>
      </c>
      <c r="AL266">
        <f t="shared" si="133"/>
        <v>1973.793166226601</v>
      </c>
      <c r="AM266">
        <f t="shared" si="134"/>
        <v>933.62072187034789</v>
      </c>
      <c r="AN266">
        <f t="shared" si="135"/>
        <v>919.34255981501201</v>
      </c>
      <c r="AO266">
        <f t="shared" si="136"/>
        <v>905.06439775967601</v>
      </c>
      <c r="AP266">
        <f t="shared" si="137"/>
        <v>1328.379355115668</v>
      </c>
      <c r="AQ266">
        <f t="shared" si="138"/>
        <v>1314.101193060332</v>
      </c>
      <c r="AR266">
        <f t="shared" si="139"/>
        <v>1299.823031004996</v>
      </c>
      <c r="AS266">
        <f t="shared" si="140"/>
        <v>1723.1379883609884</v>
      </c>
      <c r="AT266">
        <f t="shared" si="141"/>
        <v>1708.8598263056524</v>
      </c>
      <c r="AU266">
        <f t="shared" si="142"/>
        <v>1694.5816642503164</v>
      </c>
      <c r="BF266" t="str">
        <f t="shared" si="158"/>
        <v>Larchwood 2021 9 Y 3 16 160 Y Cobra_V5 0 0 0 53.3637895566502 3588.71484768473 933.620721870348 919.342559815012 905.064397759676 1328.37935511567 1314.10119306033 1299.823031005 1723.13798836099 1708.85982630565 1694.58166425032</v>
      </c>
    </row>
    <row r="267" spans="1:58" x14ac:dyDescent="0.35">
      <c r="A267" s="16" t="s">
        <v>19</v>
      </c>
      <c r="B267" s="16">
        <v>2021</v>
      </c>
      <c r="C267" s="16">
        <v>9</v>
      </c>
      <c r="D267" s="16" t="s">
        <v>17</v>
      </c>
      <c r="E267" s="5">
        <v>310</v>
      </c>
      <c r="F267" s="5">
        <v>3</v>
      </c>
      <c r="G267" s="5">
        <v>11</v>
      </c>
      <c r="H267" s="4">
        <v>100</v>
      </c>
      <c r="I267" s="16" t="s">
        <v>17</v>
      </c>
      <c r="J267" s="16" t="s">
        <v>30</v>
      </c>
      <c r="K267" s="16">
        <v>150</v>
      </c>
      <c r="L267" s="16">
        <f t="shared" si="143"/>
        <v>326.08695652173913</v>
      </c>
      <c r="M267" s="16">
        <f t="shared" si="144"/>
        <v>366.10671936758894</v>
      </c>
      <c r="N267" s="16" t="s">
        <v>16</v>
      </c>
      <c r="O267" s="16">
        <v>0</v>
      </c>
      <c r="P267" s="16">
        <v>0</v>
      </c>
      <c r="Q267" s="16">
        <v>0</v>
      </c>
      <c r="R267" s="16">
        <v>51.831736433497547</v>
      </c>
      <c r="S267" s="16">
        <v>3485.6842751527101</v>
      </c>
      <c r="T267" s="16">
        <f t="shared" si="145"/>
        <v>44.29</v>
      </c>
      <c r="U267" s="16">
        <f t="shared" si="146"/>
        <v>109.39</v>
      </c>
      <c r="V267" s="16">
        <f t="shared" si="147"/>
        <v>61.956521739130437</v>
      </c>
      <c r="W267" s="16">
        <f t="shared" si="148"/>
        <v>89.673913043478265</v>
      </c>
      <c r="X267" s="16">
        <f t="shared" si="149"/>
        <v>117.39130434782608</v>
      </c>
      <c r="Y267" s="16">
        <f t="shared" si="150"/>
        <v>31.485177865612645</v>
      </c>
      <c r="Z267" s="16">
        <f t="shared" si="151"/>
        <v>45.763339920948617</v>
      </c>
      <c r="AA267" s="16">
        <f t="shared" si="152"/>
        <v>60.041501976284586</v>
      </c>
      <c r="AB267">
        <f t="shared" si="153"/>
        <v>0</v>
      </c>
      <c r="AC267">
        <f t="shared" si="154"/>
        <v>0</v>
      </c>
      <c r="AD267">
        <f t="shared" si="155"/>
        <v>140.87517786561264</v>
      </c>
      <c r="AE267">
        <f t="shared" si="156"/>
        <v>155.15333992094861</v>
      </c>
      <c r="AF267">
        <f t="shared" si="157"/>
        <v>169.43150197628458</v>
      </c>
      <c r="AG267">
        <f t="shared" si="128"/>
        <v>466.48562790147793</v>
      </c>
      <c r="AH267">
        <f t="shared" si="129"/>
        <v>621.98083720197053</v>
      </c>
      <c r="AI267">
        <f t="shared" si="130"/>
        <v>777.47604650246319</v>
      </c>
      <c r="AJ267">
        <f t="shared" si="131"/>
        <v>1150.2758108003943</v>
      </c>
      <c r="AK267">
        <f t="shared" si="132"/>
        <v>1533.7010810671925</v>
      </c>
      <c r="AL267">
        <f t="shared" si="133"/>
        <v>1917.1263513339907</v>
      </c>
      <c r="AM267">
        <f t="shared" si="134"/>
        <v>1009.4006329347817</v>
      </c>
      <c r="AN267">
        <f t="shared" si="135"/>
        <v>995.1224708794457</v>
      </c>
      <c r="AO267">
        <f t="shared" si="136"/>
        <v>980.8443088241097</v>
      </c>
      <c r="AP267">
        <f t="shared" si="137"/>
        <v>1392.8259032015799</v>
      </c>
      <c r="AQ267">
        <f t="shared" si="138"/>
        <v>1378.5477411462439</v>
      </c>
      <c r="AR267">
        <f t="shared" si="139"/>
        <v>1364.2695790909079</v>
      </c>
      <c r="AS267">
        <f t="shared" si="140"/>
        <v>1776.2511734683781</v>
      </c>
      <c r="AT267">
        <f t="shared" si="141"/>
        <v>1761.9730114130421</v>
      </c>
      <c r="AU267">
        <f t="shared" si="142"/>
        <v>1747.6948493577061</v>
      </c>
      <c r="BF267" t="str">
        <f t="shared" si="158"/>
        <v>Larchwood 2021 9 Y 3 11 100 Y Endura_Sporecaster 0 0 0 51.8317364334975 3485.68427515271 1009.40063293478 995.122470879446 980.84430882411 1392.82590320158 1378.54774114624 1364.26957909091 1776.25117346838 1761.97301141304 1747.69484935771</v>
      </c>
    </row>
    <row r="268" spans="1:58" x14ac:dyDescent="0.35">
      <c r="A268" s="16" t="s">
        <v>19</v>
      </c>
      <c r="B268" s="16">
        <v>2021</v>
      </c>
      <c r="C268" s="16">
        <v>9</v>
      </c>
      <c r="D268" s="16" t="s">
        <v>17</v>
      </c>
      <c r="E268" s="5">
        <v>311</v>
      </c>
      <c r="F268" s="5">
        <v>3</v>
      </c>
      <c r="G268" s="5">
        <v>13</v>
      </c>
      <c r="H268" s="4">
        <v>160</v>
      </c>
      <c r="I268" s="16" t="s">
        <v>17</v>
      </c>
      <c r="J268" s="16" t="s">
        <v>27</v>
      </c>
      <c r="K268" s="16">
        <v>150</v>
      </c>
      <c r="L268" s="16">
        <f t="shared" si="143"/>
        <v>326.08695652173913</v>
      </c>
      <c r="M268" s="16">
        <f t="shared" si="144"/>
        <v>366.10671936758894</v>
      </c>
      <c r="N268" s="16" t="s">
        <v>14</v>
      </c>
      <c r="O268" s="16">
        <v>0</v>
      </c>
      <c r="P268" s="16">
        <v>0</v>
      </c>
      <c r="Q268" s="16">
        <v>0</v>
      </c>
      <c r="R268" s="16">
        <v>69.343314206896551</v>
      </c>
      <c r="S268" s="16">
        <v>4663.3378804137928</v>
      </c>
      <c r="T268" s="16">
        <f t="shared" si="145"/>
        <v>70.86</v>
      </c>
      <c r="U268" s="16">
        <f t="shared" si="146"/>
        <v>175.02</v>
      </c>
      <c r="V268" s="16">
        <f t="shared" si="147"/>
        <v>61.956521739130437</v>
      </c>
      <c r="W268" s="16">
        <f t="shared" si="148"/>
        <v>89.673913043478265</v>
      </c>
      <c r="X268" s="16">
        <f t="shared" si="149"/>
        <v>117.39130434782608</v>
      </c>
      <c r="Y268" s="16">
        <f t="shared" si="150"/>
        <v>31.485177865612645</v>
      </c>
      <c r="Z268" s="16">
        <f t="shared" si="151"/>
        <v>45.763339920948617</v>
      </c>
      <c r="AA268" s="16">
        <f t="shared" si="152"/>
        <v>60.041501976284586</v>
      </c>
      <c r="AB268">
        <f t="shared" si="153"/>
        <v>0</v>
      </c>
      <c r="AC268">
        <f t="shared" si="154"/>
        <v>0</v>
      </c>
      <c r="AD268">
        <f t="shared" si="155"/>
        <v>206.50517786561267</v>
      </c>
      <c r="AE268">
        <f t="shared" si="156"/>
        <v>220.78333992094863</v>
      </c>
      <c r="AF268">
        <f t="shared" si="157"/>
        <v>235.0615019762846</v>
      </c>
      <c r="AG268">
        <f t="shared" si="128"/>
        <v>624.089827862069</v>
      </c>
      <c r="AH268">
        <f t="shared" si="129"/>
        <v>832.11977048275867</v>
      </c>
      <c r="AI268">
        <f t="shared" si="130"/>
        <v>1040.1497131034482</v>
      </c>
      <c r="AJ268">
        <f t="shared" si="131"/>
        <v>1538.9015005365518</v>
      </c>
      <c r="AK268">
        <f t="shared" si="132"/>
        <v>2051.8686673820689</v>
      </c>
      <c r="AL268">
        <f t="shared" si="133"/>
        <v>2564.8358342275865</v>
      </c>
      <c r="AM268">
        <f t="shared" si="134"/>
        <v>1332.3963226709391</v>
      </c>
      <c r="AN268">
        <f t="shared" si="135"/>
        <v>1318.1181606156031</v>
      </c>
      <c r="AO268">
        <f t="shared" si="136"/>
        <v>1303.8399985602673</v>
      </c>
      <c r="AP268">
        <f t="shared" si="137"/>
        <v>1845.3634895164562</v>
      </c>
      <c r="AQ268">
        <f t="shared" si="138"/>
        <v>1831.0853274611202</v>
      </c>
      <c r="AR268">
        <f t="shared" si="139"/>
        <v>1816.8071654057844</v>
      </c>
      <c r="AS268">
        <f t="shared" si="140"/>
        <v>2358.330656361974</v>
      </c>
      <c r="AT268">
        <f t="shared" si="141"/>
        <v>2344.052494306638</v>
      </c>
      <c r="AU268">
        <f t="shared" si="142"/>
        <v>2329.774332251302</v>
      </c>
      <c r="BF268" t="str">
        <f t="shared" si="158"/>
        <v>Larchwood 2021 9 Y 3 13 160 Y Non-Treated 0 0 0 69.3433142068966 4663.33788041379 1332.39632267094 1318.1181606156 1303.83999856027 1845.36348951646 1831.08532746112 1816.80716540578 2358.33065636197 2344.05249430664 2329.7743322513</v>
      </c>
    </row>
    <row r="269" spans="1:58" x14ac:dyDescent="0.35">
      <c r="A269" s="16" t="s">
        <v>19</v>
      </c>
      <c r="B269" s="16">
        <v>2021</v>
      </c>
      <c r="C269" s="16">
        <v>9</v>
      </c>
      <c r="D269" s="16" t="s">
        <v>17</v>
      </c>
      <c r="E269" s="5">
        <v>312</v>
      </c>
      <c r="F269" s="5">
        <v>3</v>
      </c>
      <c r="G269" s="5">
        <v>9</v>
      </c>
      <c r="H269" s="4">
        <v>100</v>
      </c>
      <c r="I269" s="16" t="s">
        <v>17</v>
      </c>
      <c r="J269" s="16" t="s">
        <v>27</v>
      </c>
      <c r="K269" s="16">
        <v>150</v>
      </c>
      <c r="L269" s="16">
        <f t="shared" si="143"/>
        <v>326.08695652173913</v>
      </c>
      <c r="M269" s="16">
        <f t="shared" si="144"/>
        <v>366.10671936758894</v>
      </c>
      <c r="N269" s="16" t="s">
        <v>14</v>
      </c>
      <c r="O269" s="16">
        <v>0</v>
      </c>
      <c r="P269" s="16">
        <v>0</v>
      </c>
      <c r="Q269" s="16">
        <v>0</v>
      </c>
      <c r="R269" s="16">
        <v>65.335479487684722</v>
      </c>
      <c r="S269" s="16">
        <v>4393.8109955467971</v>
      </c>
      <c r="T269" s="16">
        <f t="shared" si="145"/>
        <v>44.29</v>
      </c>
      <c r="U269" s="16">
        <f t="shared" si="146"/>
        <v>109.39</v>
      </c>
      <c r="V269" s="16">
        <f t="shared" si="147"/>
        <v>61.956521739130437</v>
      </c>
      <c r="W269" s="16">
        <f t="shared" si="148"/>
        <v>89.673913043478265</v>
      </c>
      <c r="X269" s="16">
        <f t="shared" si="149"/>
        <v>117.39130434782608</v>
      </c>
      <c r="Y269" s="16">
        <f t="shared" si="150"/>
        <v>31.485177865612645</v>
      </c>
      <c r="Z269" s="16">
        <f t="shared" si="151"/>
        <v>45.763339920948617</v>
      </c>
      <c r="AA269" s="16">
        <f t="shared" si="152"/>
        <v>60.041501976284586</v>
      </c>
      <c r="AB269">
        <f t="shared" si="153"/>
        <v>0</v>
      </c>
      <c r="AC269">
        <f t="shared" si="154"/>
        <v>0</v>
      </c>
      <c r="AD269">
        <f t="shared" si="155"/>
        <v>140.87517786561264</v>
      </c>
      <c r="AE269">
        <f t="shared" si="156"/>
        <v>155.15333992094861</v>
      </c>
      <c r="AF269">
        <f t="shared" si="157"/>
        <v>169.43150197628458</v>
      </c>
      <c r="AG269">
        <f t="shared" si="128"/>
        <v>588.01931538916256</v>
      </c>
      <c r="AH269">
        <f t="shared" si="129"/>
        <v>784.02575385221667</v>
      </c>
      <c r="AI269">
        <f t="shared" si="130"/>
        <v>980.03219231527078</v>
      </c>
      <c r="AJ269">
        <f t="shared" si="131"/>
        <v>1449.9576285304431</v>
      </c>
      <c r="AK269">
        <f t="shared" si="132"/>
        <v>1933.2768380405907</v>
      </c>
      <c r="AL269">
        <f t="shared" si="133"/>
        <v>2416.5960475507386</v>
      </c>
      <c r="AM269">
        <f t="shared" si="134"/>
        <v>1309.0824506648305</v>
      </c>
      <c r="AN269">
        <f t="shared" si="135"/>
        <v>1294.8042886094945</v>
      </c>
      <c r="AO269">
        <f t="shared" si="136"/>
        <v>1280.5261265541585</v>
      </c>
      <c r="AP269">
        <f t="shared" si="137"/>
        <v>1792.4016601749781</v>
      </c>
      <c r="AQ269">
        <f t="shared" si="138"/>
        <v>1778.1234981196421</v>
      </c>
      <c r="AR269">
        <f t="shared" si="139"/>
        <v>1763.8453360643061</v>
      </c>
      <c r="AS269">
        <f t="shared" si="140"/>
        <v>2275.7208696851258</v>
      </c>
      <c r="AT269">
        <f t="shared" si="141"/>
        <v>2261.4427076297898</v>
      </c>
      <c r="AU269">
        <f t="shared" si="142"/>
        <v>2247.1645455744542</v>
      </c>
      <c r="BF269" t="str">
        <f t="shared" si="158"/>
        <v>Larchwood 2021 9 Y 3 9 100 Y Non-Treated 0 0 0 65.3354794876847 4393.8109955468 1309.08245066483 1294.80428860949 1280.52612655416 1792.40166017498 1778.12349811964 1763.84533606431 2275.72086968513 2261.44270762979 2247.16454557445</v>
      </c>
    </row>
    <row r="270" spans="1:58" x14ac:dyDescent="0.35">
      <c r="A270" s="16" t="s">
        <v>19</v>
      </c>
      <c r="B270" s="16">
        <v>2021</v>
      </c>
      <c r="C270" s="16">
        <v>9</v>
      </c>
      <c r="D270" s="16" t="s">
        <v>17</v>
      </c>
      <c r="E270" s="5">
        <v>313</v>
      </c>
      <c r="F270" s="5">
        <v>3</v>
      </c>
      <c r="G270" s="5">
        <v>14</v>
      </c>
      <c r="H270" s="4">
        <v>160</v>
      </c>
      <c r="I270" s="16" t="s">
        <v>17</v>
      </c>
      <c r="J270" s="16" t="s">
        <v>29</v>
      </c>
      <c r="K270" s="16">
        <v>150</v>
      </c>
      <c r="L270" s="16">
        <f t="shared" si="143"/>
        <v>326.08695652173913</v>
      </c>
      <c r="M270" s="16">
        <f t="shared" si="144"/>
        <v>366.10671936758894</v>
      </c>
      <c r="N270" s="16" t="s">
        <v>14</v>
      </c>
      <c r="O270" s="16">
        <v>0</v>
      </c>
      <c r="P270" s="16">
        <v>0</v>
      </c>
      <c r="Q270" s="16">
        <v>0</v>
      </c>
      <c r="R270" s="16">
        <v>76.621539310344815</v>
      </c>
      <c r="S270" s="16">
        <v>5152.7985186206888</v>
      </c>
      <c r="T270" s="16">
        <f t="shared" si="145"/>
        <v>70.86</v>
      </c>
      <c r="U270" s="16">
        <f t="shared" si="146"/>
        <v>175.02</v>
      </c>
      <c r="V270" s="16">
        <f t="shared" si="147"/>
        <v>61.956521739130437</v>
      </c>
      <c r="W270" s="16">
        <f t="shared" si="148"/>
        <v>89.673913043478265</v>
      </c>
      <c r="X270" s="16">
        <f t="shared" si="149"/>
        <v>117.39130434782608</v>
      </c>
      <c r="Y270" s="16">
        <f t="shared" si="150"/>
        <v>31.485177865612645</v>
      </c>
      <c r="Z270" s="16">
        <f t="shared" si="151"/>
        <v>45.763339920948617</v>
      </c>
      <c r="AA270" s="16">
        <f t="shared" si="152"/>
        <v>60.041501976284586</v>
      </c>
      <c r="AB270">
        <f t="shared" si="153"/>
        <v>50.845999999999997</v>
      </c>
      <c r="AC270">
        <f t="shared" si="154"/>
        <v>125.59</v>
      </c>
      <c r="AD270">
        <f t="shared" si="155"/>
        <v>332.09517786561264</v>
      </c>
      <c r="AE270">
        <f t="shared" si="156"/>
        <v>346.37333992094864</v>
      </c>
      <c r="AF270">
        <f t="shared" si="157"/>
        <v>360.65150197628464</v>
      </c>
      <c r="AG270">
        <f t="shared" si="128"/>
        <v>689.59385379310334</v>
      </c>
      <c r="AH270">
        <f t="shared" si="129"/>
        <v>919.45847172413778</v>
      </c>
      <c r="AI270">
        <f t="shared" si="130"/>
        <v>1149.3230896551722</v>
      </c>
      <c r="AJ270">
        <f t="shared" si="131"/>
        <v>1700.4235111448274</v>
      </c>
      <c r="AK270">
        <f t="shared" si="132"/>
        <v>2267.2313481931033</v>
      </c>
      <c r="AL270">
        <f t="shared" si="133"/>
        <v>2834.0391852413791</v>
      </c>
      <c r="AM270">
        <f t="shared" si="134"/>
        <v>1368.3283332792148</v>
      </c>
      <c r="AN270">
        <f t="shared" si="135"/>
        <v>1354.0501712238788</v>
      </c>
      <c r="AO270">
        <f t="shared" si="136"/>
        <v>1339.7720091685428</v>
      </c>
      <c r="AP270">
        <f t="shared" si="137"/>
        <v>1935.1361703274906</v>
      </c>
      <c r="AQ270">
        <f t="shared" si="138"/>
        <v>1920.8580082721546</v>
      </c>
      <c r="AR270">
        <f t="shared" si="139"/>
        <v>1906.5798462168186</v>
      </c>
      <c r="AS270">
        <f t="shared" si="140"/>
        <v>2501.9440073757664</v>
      </c>
      <c r="AT270">
        <f t="shared" si="141"/>
        <v>2487.6658453204304</v>
      </c>
      <c r="AU270">
        <f t="shared" si="142"/>
        <v>2473.3876832650944</v>
      </c>
      <c r="BF270" t="str">
        <f t="shared" si="158"/>
        <v>Larchwood 2021 9 Y 3 14 160 Y Endura_R3 0 0 0 76.6215393103448 5152.79851862069 1368.32833327921 1354.05017122388 1339.77200916854 1935.13617032749 1920.85800827215 1906.57984621682 2501.94400737577 2487.66584532043 2473.38768326509</v>
      </c>
    </row>
    <row r="271" spans="1:58" x14ac:dyDescent="0.35">
      <c r="A271" s="16" t="s">
        <v>19</v>
      </c>
      <c r="B271" s="16">
        <v>2021</v>
      </c>
      <c r="C271" s="16">
        <v>9</v>
      </c>
      <c r="D271" s="16" t="s">
        <v>17</v>
      </c>
      <c r="E271" s="5">
        <v>314</v>
      </c>
      <c r="F271" s="5">
        <v>3</v>
      </c>
      <c r="G271" s="5">
        <v>10</v>
      </c>
      <c r="H271" s="4">
        <v>100</v>
      </c>
      <c r="I271" s="16" t="s">
        <v>17</v>
      </c>
      <c r="J271" s="16" t="s">
        <v>29</v>
      </c>
      <c r="K271" s="16">
        <v>150</v>
      </c>
      <c r="L271" s="16">
        <f t="shared" si="143"/>
        <v>326.08695652173913</v>
      </c>
      <c r="M271" s="16">
        <f t="shared" si="144"/>
        <v>366.10671936758894</v>
      </c>
      <c r="N271" s="16" t="s">
        <v>14</v>
      </c>
      <c r="O271" s="16">
        <v>0</v>
      </c>
      <c r="P271" s="16">
        <v>0</v>
      </c>
      <c r="Q271" s="16">
        <v>0</v>
      </c>
      <c r="R271" s="16">
        <v>60.223161536945803</v>
      </c>
      <c r="S271" s="16">
        <v>4050.0076133596053</v>
      </c>
      <c r="T271" s="16">
        <f t="shared" si="145"/>
        <v>44.29</v>
      </c>
      <c r="U271" s="16">
        <f t="shared" si="146"/>
        <v>109.39</v>
      </c>
      <c r="V271" s="16">
        <f t="shared" si="147"/>
        <v>61.956521739130437</v>
      </c>
      <c r="W271" s="16">
        <f t="shared" si="148"/>
        <v>89.673913043478265</v>
      </c>
      <c r="X271" s="16">
        <f t="shared" si="149"/>
        <v>117.39130434782608</v>
      </c>
      <c r="Y271" s="16">
        <f t="shared" si="150"/>
        <v>31.485177865612645</v>
      </c>
      <c r="Z271" s="16">
        <f t="shared" si="151"/>
        <v>45.763339920948617</v>
      </c>
      <c r="AA271" s="16">
        <f t="shared" si="152"/>
        <v>60.041501976284586</v>
      </c>
      <c r="AB271">
        <f t="shared" si="153"/>
        <v>50.845999999999997</v>
      </c>
      <c r="AC271">
        <f t="shared" si="154"/>
        <v>125.59</v>
      </c>
      <c r="AD271">
        <f t="shared" si="155"/>
        <v>266.46517786561265</v>
      </c>
      <c r="AE271">
        <f t="shared" si="156"/>
        <v>280.74333992094864</v>
      </c>
      <c r="AF271">
        <f t="shared" si="157"/>
        <v>295.02150197628458</v>
      </c>
      <c r="AG271">
        <f t="shared" si="128"/>
        <v>542.00845383251226</v>
      </c>
      <c r="AH271">
        <f t="shared" si="129"/>
        <v>722.6779384433496</v>
      </c>
      <c r="AI271">
        <f t="shared" si="130"/>
        <v>903.34742305418706</v>
      </c>
      <c r="AJ271">
        <f t="shared" si="131"/>
        <v>1336.5025124086699</v>
      </c>
      <c r="AK271">
        <f t="shared" si="132"/>
        <v>1782.0033498782263</v>
      </c>
      <c r="AL271">
        <f t="shared" si="133"/>
        <v>2227.504187347783</v>
      </c>
      <c r="AM271">
        <f t="shared" si="134"/>
        <v>1070.0373345430571</v>
      </c>
      <c r="AN271">
        <f t="shared" si="135"/>
        <v>1055.7591724877211</v>
      </c>
      <c r="AO271">
        <f t="shared" si="136"/>
        <v>1041.4810104323853</v>
      </c>
      <c r="AP271">
        <f t="shared" si="137"/>
        <v>1515.5381720126138</v>
      </c>
      <c r="AQ271">
        <f t="shared" si="138"/>
        <v>1501.2600099572778</v>
      </c>
      <c r="AR271">
        <f t="shared" si="139"/>
        <v>1486.9818479019418</v>
      </c>
      <c r="AS271">
        <f t="shared" si="140"/>
        <v>1961.0390094821705</v>
      </c>
      <c r="AT271">
        <f t="shared" si="141"/>
        <v>1946.7608474268345</v>
      </c>
      <c r="AU271">
        <f t="shared" si="142"/>
        <v>1932.4826853714985</v>
      </c>
      <c r="BF271" t="str">
        <f t="shared" si="158"/>
        <v>Larchwood 2021 9 Y 3 10 100 Y Endura_R3 0 0 0 60.2231615369458 4050.00761335961 1070.03733454306 1055.75917248772 1041.48101043239 1515.53817201261 1501.26000995728 1486.98184790194 1961.03900948217 1946.76084742683 1932.4826853715</v>
      </c>
    </row>
    <row r="272" spans="1:58" x14ac:dyDescent="0.35">
      <c r="A272" s="16" t="s">
        <v>19</v>
      </c>
      <c r="B272" s="16">
        <v>2021</v>
      </c>
      <c r="C272" s="16">
        <v>9</v>
      </c>
      <c r="D272" s="16" t="s">
        <v>17</v>
      </c>
      <c r="E272" s="5">
        <v>315</v>
      </c>
      <c r="F272" s="5">
        <v>3</v>
      </c>
      <c r="G272" s="5">
        <v>15</v>
      </c>
      <c r="H272" s="4">
        <v>160</v>
      </c>
      <c r="I272" s="16" t="s">
        <v>17</v>
      </c>
      <c r="J272" s="16" t="s">
        <v>30</v>
      </c>
      <c r="K272" s="16">
        <v>150</v>
      </c>
      <c r="L272" s="16">
        <f t="shared" si="143"/>
        <v>326.08695652173913</v>
      </c>
      <c r="M272" s="16">
        <f t="shared" si="144"/>
        <v>366.10671936758894</v>
      </c>
      <c r="N272" s="16" t="s">
        <v>16</v>
      </c>
      <c r="O272" s="16">
        <v>0</v>
      </c>
      <c r="P272" s="16">
        <v>0</v>
      </c>
      <c r="Q272" s="16">
        <v>0</v>
      </c>
      <c r="R272" s="16">
        <v>59.199427625615762</v>
      </c>
      <c r="S272" s="16">
        <v>3981.16150782266</v>
      </c>
      <c r="T272" s="16">
        <f t="shared" si="145"/>
        <v>70.86</v>
      </c>
      <c r="U272" s="16">
        <f t="shared" si="146"/>
        <v>175.02</v>
      </c>
      <c r="V272" s="16">
        <f t="shared" si="147"/>
        <v>61.956521739130437</v>
      </c>
      <c r="W272" s="16">
        <f t="shared" si="148"/>
        <v>89.673913043478265</v>
      </c>
      <c r="X272" s="16">
        <f t="shared" si="149"/>
        <v>117.39130434782608</v>
      </c>
      <c r="Y272" s="16">
        <f t="shared" si="150"/>
        <v>31.485177865612645</v>
      </c>
      <c r="Z272" s="16">
        <f t="shared" si="151"/>
        <v>45.763339920948617</v>
      </c>
      <c r="AA272" s="16">
        <f t="shared" si="152"/>
        <v>60.041501976284586</v>
      </c>
      <c r="AB272">
        <f t="shared" si="153"/>
        <v>0</v>
      </c>
      <c r="AC272">
        <f t="shared" si="154"/>
        <v>0</v>
      </c>
      <c r="AD272">
        <f t="shared" si="155"/>
        <v>206.50517786561267</v>
      </c>
      <c r="AE272">
        <f t="shared" si="156"/>
        <v>220.78333992094863</v>
      </c>
      <c r="AF272">
        <f t="shared" si="157"/>
        <v>235.0615019762846</v>
      </c>
      <c r="AG272">
        <f t="shared" si="128"/>
        <v>532.79484863054188</v>
      </c>
      <c r="AH272">
        <f t="shared" si="129"/>
        <v>710.39313150738917</v>
      </c>
      <c r="AI272">
        <f t="shared" si="130"/>
        <v>887.99141438423646</v>
      </c>
      <c r="AJ272">
        <f t="shared" si="131"/>
        <v>1313.7832975814779</v>
      </c>
      <c r="AK272">
        <f t="shared" si="132"/>
        <v>1751.7110634419705</v>
      </c>
      <c r="AL272">
        <f t="shared" si="133"/>
        <v>2189.6388293024634</v>
      </c>
      <c r="AM272">
        <f t="shared" si="134"/>
        <v>1107.2781197158652</v>
      </c>
      <c r="AN272">
        <f t="shared" si="135"/>
        <v>1092.9999576605292</v>
      </c>
      <c r="AO272">
        <f t="shared" si="136"/>
        <v>1078.7217956051932</v>
      </c>
      <c r="AP272">
        <f t="shared" si="137"/>
        <v>1545.2058855763578</v>
      </c>
      <c r="AQ272">
        <f t="shared" si="138"/>
        <v>1530.9277235210218</v>
      </c>
      <c r="AR272">
        <f t="shared" si="139"/>
        <v>1516.649561465686</v>
      </c>
      <c r="AS272">
        <f t="shared" si="140"/>
        <v>1983.1336514368506</v>
      </c>
      <c r="AT272">
        <f t="shared" si="141"/>
        <v>1968.8554893815146</v>
      </c>
      <c r="AU272">
        <f t="shared" si="142"/>
        <v>1954.5773273261789</v>
      </c>
      <c r="BF272" t="str">
        <f t="shared" si="158"/>
        <v>Larchwood 2021 9 Y 3 15 160 Y Endura_Sporecaster 0 0 0 59.1994276256158 3981.16150782266 1107.27811971587 1092.99995766053 1078.72179560519 1545.20588557636 1530.92772352102 1516.64956146569 1983.13365143685 1968.85548938151 1954.57732732618</v>
      </c>
    </row>
    <row r="273" spans="1:58" x14ac:dyDescent="0.35">
      <c r="A273" s="16" t="s">
        <v>19</v>
      </c>
      <c r="B273" s="16">
        <v>2021</v>
      </c>
      <c r="C273" s="16">
        <v>9</v>
      </c>
      <c r="D273" s="16" t="s">
        <v>17</v>
      </c>
      <c r="E273" s="5">
        <v>316</v>
      </c>
      <c r="F273" s="5">
        <v>3</v>
      </c>
      <c r="G273" s="5">
        <v>12</v>
      </c>
      <c r="H273" s="4">
        <v>100</v>
      </c>
      <c r="I273" s="16" t="s">
        <v>17</v>
      </c>
      <c r="J273" s="16" t="s">
        <v>28</v>
      </c>
      <c r="K273" s="16">
        <v>150</v>
      </c>
      <c r="L273" s="16">
        <f t="shared" si="143"/>
        <v>326.08695652173913</v>
      </c>
      <c r="M273" s="16">
        <f t="shared" si="144"/>
        <v>366.10671936758894</v>
      </c>
      <c r="N273" s="16" t="s">
        <v>14</v>
      </c>
      <c r="O273" s="16">
        <v>0</v>
      </c>
      <c r="P273" s="16">
        <v>0</v>
      </c>
      <c r="Q273" s="16">
        <v>0</v>
      </c>
      <c r="R273" s="16">
        <v>69.926183724137928</v>
      </c>
      <c r="S273" s="16">
        <v>4702.5358554482755</v>
      </c>
      <c r="T273" s="16">
        <f t="shared" si="145"/>
        <v>44.29</v>
      </c>
      <c r="U273" s="16">
        <f t="shared" si="146"/>
        <v>109.39</v>
      </c>
      <c r="V273" s="16">
        <f t="shared" si="147"/>
        <v>61.956521739130437</v>
      </c>
      <c r="W273" s="16">
        <f t="shared" si="148"/>
        <v>89.673913043478265</v>
      </c>
      <c r="X273" s="16">
        <f t="shared" si="149"/>
        <v>117.39130434782608</v>
      </c>
      <c r="Y273" s="16">
        <f t="shared" si="150"/>
        <v>31.485177865612645</v>
      </c>
      <c r="Z273" s="16">
        <f t="shared" si="151"/>
        <v>45.763339920948617</v>
      </c>
      <c r="AA273" s="16">
        <f t="shared" si="152"/>
        <v>60.041501976284586</v>
      </c>
      <c r="AB273">
        <f t="shared" si="153"/>
        <v>17.875</v>
      </c>
      <c r="AC273">
        <f t="shared" si="154"/>
        <v>44.15</v>
      </c>
      <c r="AD273">
        <f t="shared" si="155"/>
        <v>185.02517786561265</v>
      </c>
      <c r="AE273">
        <f t="shared" si="156"/>
        <v>199.30333992094862</v>
      </c>
      <c r="AF273">
        <f t="shared" si="157"/>
        <v>213.58150197628458</v>
      </c>
      <c r="AG273">
        <f t="shared" ref="AG273:AG336" si="159">$R273*9</f>
        <v>629.33565351724133</v>
      </c>
      <c r="AH273">
        <f t="shared" ref="AH273:AH336" si="160">$R273*12</f>
        <v>839.11420468965514</v>
      </c>
      <c r="AI273">
        <f t="shared" ref="AI273:AI336" si="161">$R273*15</f>
        <v>1048.892755862069</v>
      </c>
      <c r="AJ273">
        <f t="shared" ref="AJ273:AJ336" si="162">$S273*0.33</f>
        <v>1551.8368322979309</v>
      </c>
      <c r="AK273">
        <f t="shared" ref="AK273:AK336" si="163">$S273*0.44</f>
        <v>2069.115776397241</v>
      </c>
      <c r="AL273">
        <f t="shared" ref="AL273:AL336" si="164">$S273*0.55</f>
        <v>2586.3947204965516</v>
      </c>
      <c r="AM273">
        <f t="shared" ref="AM273:AM336" si="165">$AJ273-AD273</f>
        <v>1366.8116544323182</v>
      </c>
      <c r="AN273">
        <f t="shared" ref="AN273:AN336" si="166">$AJ273-AE273</f>
        <v>1352.5334923769822</v>
      </c>
      <c r="AO273">
        <f t="shared" ref="AO273:AO336" si="167">$AJ273-AF273</f>
        <v>1338.2553303216464</v>
      </c>
      <c r="AP273">
        <f t="shared" ref="AP273:AP336" si="168">$AK273-AD273</f>
        <v>1884.0905985316283</v>
      </c>
      <c r="AQ273">
        <f t="shared" ref="AQ273:AQ336" si="169">$AK273-AE273</f>
        <v>1869.8124364762923</v>
      </c>
      <c r="AR273">
        <f t="shared" ref="AR273:AR336" si="170">$AK273-AF273</f>
        <v>1855.5342744209565</v>
      </c>
      <c r="AS273">
        <f t="shared" ref="AS273:AS336" si="171">$AL273-AD273</f>
        <v>2401.3695426309391</v>
      </c>
      <c r="AT273">
        <f t="shared" ref="AT273:AT336" si="172">$AL273-AE273</f>
        <v>2387.0913805756031</v>
      </c>
      <c r="AU273">
        <f t="shared" ref="AU273:AU336" si="173">$AL273-AF273</f>
        <v>2372.8132185202671</v>
      </c>
      <c r="BF273" t="str">
        <f t="shared" si="158"/>
        <v>Larchwood 2021 9 Y 3 12 100 Y Cobra_V5 0 0 0 69.9261837241379 4702.53585544828 1366.81165443232 1352.53349237698 1338.25533032165 1884.09059853163 1869.81243647629 1855.53427442096 2401.36954263094 2387.0913805756 2372.81321852027</v>
      </c>
    </row>
    <row r="274" spans="1:58" x14ac:dyDescent="0.35">
      <c r="A274" s="16" t="s">
        <v>19</v>
      </c>
      <c r="B274" s="16">
        <v>2021</v>
      </c>
      <c r="C274" s="16">
        <v>9</v>
      </c>
      <c r="D274" s="16" t="s">
        <v>17</v>
      </c>
      <c r="E274" s="5">
        <v>401</v>
      </c>
      <c r="F274" s="5">
        <v>4</v>
      </c>
      <c r="G274" s="5">
        <v>3</v>
      </c>
      <c r="H274" s="4">
        <v>100</v>
      </c>
      <c r="I274" s="16" t="s">
        <v>16</v>
      </c>
      <c r="J274" s="16" t="s">
        <v>30</v>
      </c>
      <c r="K274" s="16" t="s">
        <v>14</v>
      </c>
      <c r="L274" s="16" t="str">
        <f t="shared" si="143"/>
        <v>.</v>
      </c>
      <c r="M274" s="16" t="str">
        <f t="shared" si="144"/>
        <v>.</v>
      </c>
      <c r="N274" s="16" t="s">
        <v>16</v>
      </c>
      <c r="O274" s="16">
        <v>0</v>
      </c>
      <c r="P274" s="16">
        <v>0</v>
      </c>
      <c r="Q274" s="16">
        <v>0</v>
      </c>
      <c r="R274" s="16">
        <v>78.162786049261086</v>
      </c>
      <c r="S274" s="16">
        <v>5256.4473618128077</v>
      </c>
      <c r="T274" s="16">
        <f t="shared" si="145"/>
        <v>44.29</v>
      </c>
      <c r="U274" s="16">
        <f t="shared" si="146"/>
        <v>109.39</v>
      </c>
      <c r="V274" s="16">
        <f t="shared" si="147"/>
        <v>0</v>
      </c>
      <c r="W274" s="16">
        <f t="shared" si="148"/>
        <v>0</v>
      </c>
      <c r="X274" s="16">
        <f t="shared" si="149"/>
        <v>0</v>
      </c>
      <c r="Y274" s="16">
        <f t="shared" si="150"/>
        <v>0</v>
      </c>
      <c r="Z274" s="16">
        <f t="shared" si="151"/>
        <v>0</v>
      </c>
      <c r="AA274" s="16">
        <f t="shared" si="152"/>
        <v>0</v>
      </c>
      <c r="AB274">
        <f t="shared" si="153"/>
        <v>0</v>
      </c>
      <c r="AC274">
        <f t="shared" si="154"/>
        <v>0</v>
      </c>
      <c r="AD274">
        <f t="shared" si="155"/>
        <v>109.39</v>
      </c>
      <c r="AE274">
        <f t="shared" si="156"/>
        <v>109.39</v>
      </c>
      <c r="AF274">
        <f t="shared" si="157"/>
        <v>109.39</v>
      </c>
      <c r="AG274">
        <f t="shared" si="159"/>
        <v>703.46507444334975</v>
      </c>
      <c r="AH274">
        <f t="shared" si="160"/>
        <v>937.95343259113304</v>
      </c>
      <c r="AI274">
        <f t="shared" si="161"/>
        <v>1172.4417907389163</v>
      </c>
      <c r="AJ274">
        <f t="shared" si="162"/>
        <v>1734.6276293982266</v>
      </c>
      <c r="AK274">
        <f t="shared" si="163"/>
        <v>2312.8368391976355</v>
      </c>
      <c r="AL274">
        <f t="shared" si="164"/>
        <v>2891.0460489970446</v>
      </c>
      <c r="AM274">
        <f t="shared" si="165"/>
        <v>1625.2376293982265</v>
      </c>
      <c r="AN274">
        <f t="shared" si="166"/>
        <v>1625.2376293982265</v>
      </c>
      <c r="AO274">
        <f t="shared" si="167"/>
        <v>1625.2376293982265</v>
      </c>
      <c r="AP274">
        <f t="shared" si="168"/>
        <v>2203.4468391976357</v>
      </c>
      <c r="AQ274">
        <f t="shared" si="169"/>
        <v>2203.4468391976357</v>
      </c>
      <c r="AR274">
        <f t="shared" si="170"/>
        <v>2203.4468391976357</v>
      </c>
      <c r="AS274">
        <f t="shared" si="171"/>
        <v>2781.6560489970448</v>
      </c>
      <c r="AT274">
        <f t="shared" si="172"/>
        <v>2781.6560489970448</v>
      </c>
      <c r="AU274">
        <f t="shared" si="173"/>
        <v>2781.6560489970448</v>
      </c>
      <c r="BF274" t="str">
        <f t="shared" si="158"/>
        <v>Larchwood 2021 9 Y 4 3 100 N Endura_Sporecaster 0 0 0 78.1627860492611 5256.44736181281 1625.23762939823 1625.23762939823 1625.23762939823 2203.44683919764 2203.44683919764 2203.44683919764 2781.65604899704 2781.65604899704 2781.65604899704</v>
      </c>
    </row>
    <row r="275" spans="1:58" x14ac:dyDescent="0.35">
      <c r="A275" s="16" t="s">
        <v>19</v>
      </c>
      <c r="B275" s="16">
        <v>2021</v>
      </c>
      <c r="C275" s="16">
        <v>9</v>
      </c>
      <c r="D275" s="16" t="s">
        <v>17</v>
      </c>
      <c r="E275" s="5">
        <v>402</v>
      </c>
      <c r="F275" s="5">
        <v>4</v>
      </c>
      <c r="G275" s="5">
        <v>1</v>
      </c>
      <c r="H275" s="4">
        <v>100</v>
      </c>
      <c r="I275" s="16" t="s">
        <v>16</v>
      </c>
      <c r="J275" s="16" t="s">
        <v>27</v>
      </c>
      <c r="K275" s="16" t="s">
        <v>14</v>
      </c>
      <c r="L275" s="16" t="str">
        <f t="shared" si="143"/>
        <v>.</v>
      </c>
      <c r="M275" s="16" t="str">
        <f t="shared" si="144"/>
        <v>.</v>
      </c>
      <c r="N275" s="16" t="s">
        <v>14</v>
      </c>
      <c r="O275" s="16">
        <v>0</v>
      </c>
      <c r="P275" s="16">
        <v>0</v>
      </c>
      <c r="Q275" s="16">
        <v>0</v>
      </c>
      <c r="R275" s="16">
        <v>79.240632591132993</v>
      </c>
      <c r="S275" s="16">
        <v>5328.9325417536938</v>
      </c>
      <c r="T275" s="16">
        <f t="shared" si="145"/>
        <v>44.29</v>
      </c>
      <c r="U275" s="16">
        <f t="shared" si="146"/>
        <v>109.39</v>
      </c>
      <c r="V275" s="16">
        <f t="shared" si="147"/>
        <v>0</v>
      </c>
      <c r="W275" s="16">
        <f t="shared" si="148"/>
        <v>0</v>
      </c>
      <c r="X275" s="16">
        <f t="shared" si="149"/>
        <v>0</v>
      </c>
      <c r="Y275" s="16">
        <f t="shared" si="150"/>
        <v>0</v>
      </c>
      <c r="Z275" s="16">
        <f t="shared" si="151"/>
        <v>0</v>
      </c>
      <c r="AA275" s="16">
        <f t="shared" si="152"/>
        <v>0</v>
      </c>
      <c r="AB275">
        <f t="shared" si="153"/>
        <v>0</v>
      </c>
      <c r="AC275">
        <f t="shared" si="154"/>
        <v>0</v>
      </c>
      <c r="AD275">
        <f t="shared" si="155"/>
        <v>109.39</v>
      </c>
      <c r="AE275">
        <f t="shared" si="156"/>
        <v>109.39</v>
      </c>
      <c r="AF275">
        <f t="shared" si="157"/>
        <v>109.39</v>
      </c>
      <c r="AG275">
        <f t="shared" si="159"/>
        <v>713.16569332019697</v>
      </c>
      <c r="AH275">
        <f t="shared" si="160"/>
        <v>950.88759109359592</v>
      </c>
      <c r="AI275">
        <f t="shared" si="161"/>
        <v>1188.609488866995</v>
      </c>
      <c r="AJ275">
        <f t="shared" si="162"/>
        <v>1758.5477387787191</v>
      </c>
      <c r="AK275">
        <f t="shared" si="163"/>
        <v>2344.7303183716253</v>
      </c>
      <c r="AL275">
        <f t="shared" si="164"/>
        <v>2930.912897964532</v>
      </c>
      <c r="AM275">
        <f t="shared" si="165"/>
        <v>1649.157738778719</v>
      </c>
      <c r="AN275">
        <f t="shared" si="166"/>
        <v>1649.157738778719</v>
      </c>
      <c r="AO275">
        <f t="shared" si="167"/>
        <v>1649.157738778719</v>
      </c>
      <c r="AP275">
        <f t="shared" si="168"/>
        <v>2235.3403183716255</v>
      </c>
      <c r="AQ275">
        <f t="shared" si="169"/>
        <v>2235.3403183716255</v>
      </c>
      <c r="AR275">
        <f t="shared" si="170"/>
        <v>2235.3403183716255</v>
      </c>
      <c r="AS275">
        <f t="shared" si="171"/>
        <v>2821.5228979645321</v>
      </c>
      <c r="AT275">
        <f t="shared" si="172"/>
        <v>2821.5228979645321</v>
      </c>
      <c r="AU275">
        <f t="shared" si="173"/>
        <v>2821.5228979645321</v>
      </c>
      <c r="BF275" t="str">
        <f t="shared" si="158"/>
        <v>Larchwood 2021 9 Y 4 1 100 N Non-Treated 0 0 0 79.240632591133 5328.93254175369 1649.15773877872 1649.15773877872 1649.15773877872 2235.34031837163 2235.34031837163 2235.34031837163 2821.52289796453 2821.52289796453 2821.52289796453</v>
      </c>
    </row>
    <row r="276" spans="1:58" x14ac:dyDescent="0.35">
      <c r="A276" s="16" t="s">
        <v>19</v>
      </c>
      <c r="B276" s="16">
        <v>2021</v>
      </c>
      <c r="C276" s="16">
        <v>9</v>
      </c>
      <c r="D276" s="16" t="s">
        <v>17</v>
      </c>
      <c r="E276" s="5">
        <v>403</v>
      </c>
      <c r="F276" s="5">
        <v>4</v>
      </c>
      <c r="G276" s="5">
        <v>8</v>
      </c>
      <c r="H276" s="4">
        <v>160</v>
      </c>
      <c r="I276" s="16" t="s">
        <v>16</v>
      </c>
      <c r="J276" s="16" t="s">
        <v>28</v>
      </c>
      <c r="K276" s="16" t="s">
        <v>14</v>
      </c>
      <c r="L276" s="16" t="str">
        <f t="shared" si="143"/>
        <v>.</v>
      </c>
      <c r="M276" s="16" t="str">
        <f t="shared" si="144"/>
        <v>.</v>
      </c>
      <c r="N276" s="16" t="s">
        <v>14</v>
      </c>
      <c r="O276" s="16">
        <v>0</v>
      </c>
      <c r="P276" s="16">
        <v>0</v>
      </c>
      <c r="Q276" s="16">
        <v>0</v>
      </c>
      <c r="R276" s="16">
        <v>79.39078226600985</v>
      </c>
      <c r="S276" s="16">
        <v>5339.0301073891624</v>
      </c>
      <c r="T276" s="16">
        <f t="shared" si="145"/>
        <v>70.86</v>
      </c>
      <c r="U276" s="16">
        <f t="shared" si="146"/>
        <v>175.02</v>
      </c>
      <c r="V276" s="16">
        <f t="shared" si="147"/>
        <v>0</v>
      </c>
      <c r="W276" s="16">
        <f t="shared" si="148"/>
        <v>0</v>
      </c>
      <c r="X276" s="16">
        <f t="shared" si="149"/>
        <v>0</v>
      </c>
      <c r="Y276" s="16">
        <f t="shared" si="150"/>
        <v>0</v>
      </c>
      <c r="Z276" s="16">
        <f t="shared" si="151"/>
        <v>0</v>
      </c>
      <c r="AA276" s="16">
        <f t="shared" si="152"/>
        <v>0</v>
      </c>
      <c r="AB276">
        <f t="shared" si="153"/>
        <v>17.875</v>
      </c>
      <c r="AC276">
        <f t="shared" si="154"/>
        <v>44.15</v>
      </c>
      <c r="AD276">
        <f t="shared" si="155"/>
        <v>219.17000000000002</v>
      </c>
      <c r="AE276">
        <f t="shared" si="156"/>
        <v>219.17000000000002</v>
      </c>
      <c r="AF276">
        <f t="shared" si="157"/>
        <v>219.17000000000002</v>
      </c>
      <c r="AG276">
        <f t="shared" si="159"/>
        <v>714.51704039408867</v>
      </c>
      <c r="AH276">
        <f t="shared" si="160"/>
        <v>952.68938719211815</v>
      </c>
      <c r="AI276">
        <f t="shared" si="161"/>
        <v>1190.8617339901477</v>
      </c>
      <c r="AJ276">
        <f t="shared" si="162"/>
        <v>1761.8799354384237</v>
      </c>
      <c r="AK276">
        <f t="shared" si="163"/>
        <v>2349.1732472512313</v>
      </c>
      <c r="AL276">
        <f t="shared" si="164"/>
        <v>2936.4665590640398</v>
      </c>
      <c r="AM276">
        <f t="shared" si="165"/>
        <v>1542.7099354384236</v>
      </c>
      <c r="AN276">
        <f t="shared" si="166"/>
        <v>1542.7099354384236</v>
      </c>
      <c r="AO276">
        <f t="shared" si="167"/>
        <v>1542.7099354384236</v>
      </c>
      <c r="AP276">
        <f t="shared" si="168"/>
        <v>2130.0032472512312</v>
      </c>
      <c r="AQ276">
        <f t="shared" si="169"/>
        <v>2130.0032472512312</v>
      </c>
      <c r="AR276">
        <f t="shared" si="170"/>
        <v>2130.0032472512312</v>
      </c>
      <c r="AS276">
        <f t="shared" si="171"/>
        <v>2717.2965590640397</v>
      </c>
      <c r="AT276">
        <f t="shared" si="172"/>
        <v>2717.2965590640397</v>
      </c>
      <c r="AU276">
        <f t="shared" si="173"/>
        <v>2717.2965590640397</v>
      </c>
      <c r="BF276" t="str">
        <f t="shared" si="158"/>
        <v>Larchwood 2021 9 Y 4 8 160 N Cobra_V5 0 0 0 79.3907822660099 5339.03010738916 1542.70993543842 1542.70993543842 1542.70993543842 2130.00324725123 2130.00324725123 2130.00324725123 2717.29655906404 2717.29655906404 2717.29655906404</v>
      </c>
    </row>
    <row r="277" spans="1:58" x14ac:dyDescent="0.35">
      <c r="A277" s="16" t="s">
        <v>19</v>
      </c>
      <c r="B277" s="16">
        <v>2021</v>
      </c>
      <c r="C277" s="16">
        <v>9</v>
      </c>
      <c r="D277" s="16" t="s">
        <v>17</v>
      </c>
      <c r="E277" s="5">
        <v>404</v>
      </c>
      <c r="F277" s="5">
        <v>4</v>
      </c>
      <c r="G277" s="5">
        <v>5</v>
      </c>
      <c r="H277" s="4">
        <v>160</v>
      </c>
      <c r="I277" s="16" t="s">
        <v>16</v>
      </c>
      <c r="J277" s="16" t="s">
        <v>27</v>
      </c>
      <c r="K277" s="16" t="s">
        <v>14</v>
      </c>
      <c r="L277" s="16" t="str">
        <f t="shared" si="143"/>
        <v>.</v>
      </c>
      <c r="M277" s="16" t="str">
        <f t="shared" si="144"/>
        <v>.</v>
      </c>
      <c r="N277" s="16" t="s">
        <v>14</v>
      </c>
      <c r="O277" s="16">
        <v>0</v>
      </c>
      <c r="P277" s="16">
        <v>0</v>
      </c>
      <c r="Q277" s="16">
        <v>0</v>
      </c>
      <c r="R277" s="16">
        <v>80.112252216748757</v>
      </c>
      <c r="S277" s="16">
        <v>5387.5489615763536</v>
      </c>
      <c r="T277" s="16">
        <f t="shared" si="145"/>
        <v>70.86</v>
      </c>
      <c r="U277" s="16">
        <f t="shared" si="146"/>
        <v>175.02</v>
      </c>
      <c r="V277" s="16">
        <f t="shared" si="147"/>
        <v>0</v>
      </c>
      <c r="W277" s="16">
        <f t="shared" si="148"/>
        <v>0</v>
      </c>
      <c r="X277" s="16">
        <f t="shared" si="149"/>
        <v>0</v>
      </c>
      <c r="Y277" s="16">
        <f t="shared" si="150"/>
        <v>0</v>
      </c>
      <c r="Z277" s="16">
        <f t="shared" si="151"/>
        <v>0</v>
      </c>
      <c r="AA277" s="16">
        <f t="shared" si="152"/>
        <v>0</v>
      </c>
      <c r="AB277">
        <f t="shared" si="153"/>
        <v>0</v>
      </c>
      <c r="AC277">
        <f t="shared" si="154"/>
        <v>0</v>
      </c>
      <c r="AD277">
        <f t="shared" si="155"/>
        <v>175.02</v>
      </c>
      <c r="AE277">
        <f t="shared" si="156"/>
        <v>175.02</v>
      </c>
      <c r="AF277">
        <f t="shared" si="157"/>
        <v>175.02</v>
      </c>
      <c r="AG277">
        <f t="shared" si="159"/>
        <v>721.0102699507388</v>
      </c>
      <c r="AH277">
        <f t="shared" si="160"/>
        <v>961.34702660098515</v>
      </c>
      <c r="AI277">
        <f t="shared" si="161"/>
        <v>1201.6837832512313</v>
      </c>
      <c r="AJ277">
        <f t="shared" si="162"/>
        <v>1777.8911573201967</v>
      </c>
      <c r="AK277">
        <f t="shared" si="163"/>
        <v>2370.5215430935955</v>
      </c>
      <c r="AL277">
        <f t="shared" si="164"/>
        <v>2963.1519288669947</v>
      </c>
      <c r="AM277">
        <f t="shared" si="165"/>
        <v>1602.8711573201967</v>
      </c>
      <c r="AN277">
        <f t="shared" si="166"/>
        <v>1602.8711573201967</v>
      </c>
      <c r="AO277">
        <f t="shared" si="167"/>
        <v>1602.8711573201967</v>
      </c>
      <c r="AP277">
        <f t="shared" si="168"/>
        <v>2195.5015430935955</v>
      </c>
      <c r="AQ277">
        <f t="shared" si="169"/>
        <v>2195.5015430935955</v>
      </c>
      <c r="AR277">
        <f t="shared" si="170"/>
        <v>2195.5015430935955</v>
      </c>
      <c r="AS277">
        <f t="shared" si="171"/>
        <v>2788.1319288669947</v>
      </c>
      <c r="AT277">
        <f t="shared" si="172"/>
        <v>2788.1319288669947</v>
      </c>
      <c r="AU277">
        <f t="shared" si="173"/>
        <v>2788.1319288669947</v>
      </c>
      <c r="BF277" t="str">
        <f t="shared" si="158"/>
        <v>Larchwood 2021 9 Y 4 5 160 N Non-Treated 0 0 0 80.1122522167488 5387.54896157635 1602.8711573202 1602.8711573202 1602.8711573202 2195.5015430936 2195.5015430936 2195.5015430936 2788.13192886699 2788.13192886699 2788.13192886699</v>
      </c>
    </row>
    <row r="278" spans="1:58" x14ac:dyDescent="0.35">
      <c r="A278" s="16" t="s">
        <v>19</v>
      </c>
      <c r="B278" s="16">
        <v>2021</v>
      </c>
      <c r="C278" s="16">
        <v>9</v>
      </c>
      <c r="D278" s="16" t="s">
        <v>17</v>
      </c>
      <c r="E278" s="5">
        <v>405</v>
      </c>
      <c r="F278" s="5">
        <v>4</v>
      </c>
      <c r="G278" s="5">
        <v>6</v>
      </c>
      <c r="H278" s="4">
        <v>160</v>
      </c>
      <c r="I278" s="16" t="s">
        <v>16</v>
      </c>
      <c r="J278" s="16" t="s">
        <v>29</v>
      </c>
      <c r="K278" s="16" t="s">
        <v>14</v>
      </c>
      <c r="L278" s="16" t="str">
        <f t="shared" si="143"/>
        <v>.</v>
      </c>
      <c r="M278" s="16" t="str">
        <f t="shared" si="144"/>
        <v>.</v>
      </c>
      <c r="N278" s="16" t="s">
        <v>14</v>
      </c>
      <c r="O278" s="16">
        <v>0</v>
      </c>
      <c r="P278" s="16">
        <v>0</v>
      </c>
      <c r="Q278" s="16">
        <v>0</v>
      </c>
      <c r="R278" s="16">
        <v>79.187168472906407</v>
      </c>
      <c r="S278" s="16">
        <v>5325.3370798029555</v>
      </c>
      <c r="T278" s="16">
        <f t="shared" si="145"/>
        <v>70.86</v>
      </c>
      <c r="U278" s="16">
        <f t="shared" si="146"/>
        <v>175.02</v>
      </c>
      <c r="V278" s="16">
        <f t="shared" si="147"/>
        <v>0</v>
      </c>
      <c r="W278" s="16">
        <f t="shared" si="148"/>
        <v>0</v>
      </c>
      <c r="X278" s="16">
        <f t="shared" si="149"/>
        <v>0</v>
      </c>
      <c r="Y278" s="16">
        <f t="shared" si="150"/>
        <v>0</v>
      </c>
      <c r="Z278" s="16">
        <f t="shared" si="151"/>
        <v>0</v>
      </c>
      <c r="AA278" s="16">
        <f t="shared" si="152"/>
        <v>0</v>
      </c>
      <c r="AB278">
        <f t="shared" si="153"/>
        <v>50.845999999999997</v>
      </c>
      <c r="AC278">
        <f t="shared" si="154"/>
        <v>125.59</v>
      </c>
      <c r="AD278">
        <f t="shared" si="155"/>
        <v>300.61</v>
      </c>
      <c r="AE278">
        <f t="shared" si="156"/>
        <v>300.61</v>
      </c>
      <c r="AF278">
        <f t="shared" si="157"/>
        <v>300.61</v>
      </c>
      <c r="AG278">
        <f t="shared" si="159"/>
        <v>712.68451625615762</v>
      </c>
      <c r="AH278">
        <f t="shared" si="160"/>
        <v>950.24602167487683</v>
      </c>
      <c r="AI278">
        <f t="shared" si="161"/>
        <v>1187.807527093596</v>
      </c>
      <c r="AJ278">
        <f t="shared" si="162"/>
        <v>1757.3612363349755</v>
      </c>
      <c r="AK278">
        <f t="shared" si="163"/>
        <v>2343.1483151133002</v>
      </c>
      <c r="AL278">
        <f t="shared" si="164"/>
        <v>2928.9353938916256</v>
      </c>
      <c r="AM278">
        <f t="shared" si="165"/>
        <v>1456.7512363349756</v>
      </c>
      <c r="AN278">
        <f t="shared" si="166"/>
        <v>1456.7512363349756</v>
      </c>
      <c r="AO278">
        <f t="shared" si="167"/>
        <v>1456.7512363349756</v>
      </c>
      <c r="AP278">
        <f t="shared" si="168"/>
        <v>2042.5383151133001</v>
      </c>
      <c r="AQ278">
        <f t="shared" si="169"/>
        <v>2042.5383151133001</v>
      </c>
      <c r="AR278">
        <f t="shared" si="170"/>
        <v>2042.5383151133001</v>
      </c>
      <c r="AS278">
        <f t="shared" si="171"/>
        <v>2628.3253938916255</v>
      </c>
      <c r="AT278">
        <f t="shared" si="172"/>
        <v>2628.3253938916255</v>
      </c>
      <c r="AU278">
        <f t="shared" si="173"/>
        <v>2628.3253938916255</v>
      </c>
      <c r="BF278" t="str">
        <f t="shared" si="158"/>
        <v>Larchwood 2021 9 Y 4 6 160 N Endura_R3 0 0 0 79.1871684729064 5325.33707980296 1456.75123633498 1456.75123633498 1456.75123633498 2042.5383151133 2042.5383151133 2042.5383151133 2628.32539389163 2628.32539389163 2628.32539389163</v>
      </c>
    </row>
    <row r="279" spans="1:58" x14ac:dyDescent="0.35">
      <c r="A279" s="16" t="s">
        <v>19</v>
      </c>
      <c r="B279" s="16">
        <v>2021</v>
      </c>
      <c r="C279" s="16">
        <v>9</v>
      </c>
      <c r="D279" s="16" t="s">
        <v>17</v>
      </c>
      <c r="E279" s="5">
        <v>406</v>
      </c>
      <c r="F279" s="5">
        <v>4</v>
      </c>
      <c r="G279" s="5">
        <v>7</v>
      </c>
      <c r="H279" s="4">
        <v>160</v>
      </c>
      <c r="I279" s="16" t="s">
        <v>16</v>
      </c>
      <c r="J279" s="16" t="s">
        <v>30</v>
      </c>
      <c r="K279" s="16" t="s">
        <v>14</v>
      </c>
      <c r="L279" s="16" t="str">
        <f t="shared" si="143"/>
        <v>.</v>
      </c>
      <c r="M279" s="16" t="str">
        <f t="shared" si="144"/>
        <v>.</v>
      </c>
      <c r="N279" s="16" t="s">
        <v>16</v>
      </c>
      <c r="O279" s="16">
        <v>0</v>
      </c>
      <c r="P279" s="16">
        <v>0</v>
      </c>
      <c r="Q279" s="16">
        <v>0</v>
      </c>
      <c r="R279" s="16">
        <v>71.077445674876856</v>
      </c>
      <c r="S279" s="16">
        <v>4779.9582216354684</v>
      </c>
      <c r="T279" s="16">
        <f t="shared" si="145"/>
        <v>70.86</v>
      </c>
      <c r="U279" s="16">
        <f t="shared" si="146"/>
        <v>175.02</v>
      </c>
      <c r="V279" s="16">
        <f t="shared" si="147"/>
        <v>0</v>
      </c>
      <c r="W279" s="16">
        <f t="shared" si="148"/>
        <v>0</v>
      </c>
      <c r="X279" s="16">
        <f t="shared" si="149"/>
        <v>0</v>
      </c>
      <c r="Y279" s="16">
        <f t="shared" si="150"/>
        <v>0</v>
      </c>
      <c r="Z279" s="16">
        <f t="shared" si="151"/>
        <v>0</v>
      </c>
      <c r="AA279" s="16">
        <f t="shared" si="152"/>
        <v>0</v>
      </c>
      <c r="AB279">
        <f t="shared" si="153"/>
        <v>0</v>
      </c>
      <c r="AC279">
        <f t="shared" si="154"/>
        <v>0</v>
      </c>
      <c r="AD279">
        <f t="shared" si="155"/>
        <v>175.02</v>
      </c>
      <c r="AE279">
        <f t="shared" si="156"/>
        <v>175.02</v>
      </c>
      <c r="AF279">
        <f t="shared" si="157"/>
        <v>175.02</v>
      </c>
      <c r="AG279">
        <f t="shared" si="159"/>
        <v>639.69701107389164</v>
      </c>
      <c r="AH279">
        <f t="shared" si="160"/>
        <v>852.92934809852227</v>
      </c>
      <c r="AI279">
        <f t="shared" si="161"/>
        <v>1066.1616851231529</v>
      </c>
      <c r="AJ279">
        <f t="shared" si="162"/>
        <v>1577.3862131397045</v>
      </c>
      <c r="AK279">
        <f t="shared" si="163"/>
        <v>2103.1816175196059</v>
      </c>
      <c r="AL279">
        <f t="shared" si="164"/>
        <v>2628.9770218995077</v>
      </c>
      <c r="AM279">
        <f t="shared" si="165"/>
        <v>1402.3662131397045</v>
      </c>
      <c r="AN279">
        <f t="shared" si="166"/>
        <v>1402.3662131397045</v>
      </c>
      <c r="AO279">
        <f t="shared" si="167"/>
        <v>1402.3662131397045</v>
      </c>
      <c r="AP279">
        <f t="shared" si="168"/>
        <v>1928.1616175196059</v>
      </c>
      <c r="AQ279">
        <f t="shared" si="169"/>
        <v>1928.1616175196059</v>
      </c>
      <c r="AR279">
        <f t="shared" si="170"/>
        <v>1928.1616175196059</v>
      </c>
      <c r="AS279">
        <f t="shared" si="171"/>
        <v>2453.9570218995077</v>
      </c>
      <c r="AT279">
        <f t="shared" si="172"/>
        <v>2453.9570218995077</v>
      </c>
      <c r="AU279">
        <f t="shared" si="173"/>
        <v>2453.9570218995077</v>
      </c>
      <c r="BF279" t="str">
        <f t="shared" si="158"/>
        <v>Larchwood 2021 9 Y 4 7 160 N Endura_Sporecaster 0 0 0 71.0774456748769 4779.95822163547 1402.3662131397 1402.3662131397 1402.3662131397 1928.16161751961 1928.16161751961 1928.16161751961 2453.95702189951 2453.95702189951 2453.95702189951</v>
      </c>
    </row>
    <row r="280" spans="1:58" x14ac:dyDescent="0.35">
      <c r="A280" s="16" t="s">
        <v>19</v>
      </c>
      <c r="B280" s="16">
        <v>2021</v>
      </c>
      <c r="C280" s="16">
        <v>9</v>
      </c>
      <c r="D280" s="16" t="s">
        <v>17</v>
      </c>
      <c r="E280" s="5">
        <v>407</v>
      </c>
      <c r="F280" s="5">
        <v>4</v>
      </c>
      <c r="G280" s="5">
        <v>4</v>
      </c>
      <c r="H280" s="4">
        <v>100</v>
      </c>
      <c r="I280" s="16" t="s">
        <v>16</v>
      </c>
      <c r="J280" s="16" t="s">
        <v>28</v>
      </c>
      <c r="K280" s="16" t="s">
        <v>14</v>
      </c>
      <c r="L280" s="16" t="str">
        <f t="shared" si="143"/>
        <v>.</v>
      </c>
      <c r="M280" s="16" t="str">
        <f t="shared" si="144"/>
        <v>.</v>
      </c>
      <c r="N280" s="16" t="s">
        <v>14</v>
      </c>
      <c r="O280" s="16">
        <v>0</v>
      </c>
      <c r="P280" s="16">
        <v>0</v>
      </c>
      <c r="Q280" s="16">
        <v>0</v>
      </c>
      <c r="R280" s="16">
        <v>72.931885714285713</v>
      </c>
      <c r="S280" s="16">
        <v>4904.6693142857139</v>
      </c>
      <c r="T280" s="16">
        <f t="shared" si="145"/>
        <v>44.29</v>
      </c>
      <c r="U280" s="16">
        <f t="shared" si="146"/>
        <v>109.39</v>
      </c>
      <c r="V280" s="16">
        <f t="shared" si="147"/>
        <v>0</v>
      </c>
      <c r="W280" s="16">
        <f t="shared" si="148"/>
        <v>0</v>
      </c>
      <c r="X280" s="16">
        <f t="shared" si="149"/>
        <v>0</v>
      </c>
      <c r="Y280" s="16">
        <f t="shared" si="150"/>
        <v>0</v>
      </c>
      <c r="Z280" s="16">
        <f t="shared" si="151"/>
        <v>0</v>
      </c>
      <c r="AA280" s="16">
        <f t="shared" si="152"/>
        <v>0</v>
      </c>
      <c r="AB280">
        <f t="shared" si="153"/>
        <v>17.875</v>
      </c>
      <c r="AC280">
        <f t="shared" si="154"/>
        <v>44.15</v>
      </c>
      <c r="AD280">
        <f t="shared" si="155"/>
        <v>153.54</v>
      </c>
      <c r="AE280">
        <f t="shared" si="156"/>
        <v>153.54</v>
      </c>
      <c r="AF280">
        <f t="shared" si="157"/>
        <v>153.54</v>
      </c>
      <c r="AG280">
        <f t="shared" si="159"/>
        <v>656.38697142857143</v>
      </c>
      <c r="AH280">
        <f t="shared" si="160"/>
        <v>875.18262857142849</v>
      </c>
      <c r="AI280">
        <f t="shared" si="161"/>
        <v>1093.9782857142857</v>
      </c>
      <c r="AJ280">
        <f t="shared" si="162"/>
        <v>1618.5408737142857</v>
      </c>
      <c r="AK280">
        <f t="shared" si="163"/>
        <v>2158.0544982857141</v>
      </c>
      <c r="AL280">
        <f t="shared" si="164"/>
        <v>2697.568122857143</v>
      </c>
      <c r="AM280">
        <f t="shared" si="165"/>
        <v>1465.0008737142857</v>
      </c>
      <c r="AN280">
        <f t="shared" si="166"/>
        <v>1465.0008737142857</v>
      </c>
      <c r="AO280">
        <f t="shared" si="167"/>
        <v>1465.0008737142857</v>
      </c>
      <c r="AP280">
        <f t="shared" si="168"/>
        <v>2004.5144982857141</v>
      </c>
      <c r="AQ280">
        <f t="shared" si="169"/>
        <v>2004.5144982857141</v>
      </c>
      <c r="AR280">
        <f t="shared" si="170"/>
        <v>2004.5144982857141</v>
      </c>
      <c r="AS280">
        <f t="shared" si="171"/>
        <v>2544.028122857143</v>
      </c>
      <c r="AT280">
        <f t="shared" si="172"/>
        <v>2544.028122857143</v>
      </c>
      <c r="AU280">
        <f t="shared" si="173"/>
        <v>2544.028122857143</v>
      </c>
      <c r="BF280" t="str">
        <f t="shared" si="158"/>
        <v>Larchwood 2021 9 Y 4 4 100 N Cobra_V5 0 0 0 72.9318857142857 4904.66931428571 1465.00087371429 1465.00087371429 1465.00087371429 2004.51449828571 2004.51449828571 2004.51449828571 2544.02812285714 2544.02812285714 2544.02812285714</v>
      </c>
    </row>
    <row r="281" spans="1:58" x14ac:dyDescent="0.35">
      <c r="A281" s="16" t="s">
        <v>19</v>
      </c>
      <c r="B281" s="16">
        <v>2021</v>
      </c>
      <c r="C281" s="16">
        <v>9</v>
      </c>
      <c r="D281" s="16" t="s">
        <v>17</v>
      </c>
      <c r="E281" s="5">
        <v>408</v>
      </c>
      <c r="F281" s="5">
        <v>4</v>
      </c>
      <c r="G281" s="5">
        <v>2</v>
      </c>
      <c r="H281" s="4">
        <v>100</v>
      </c>
      <c r="I281" s="16" t="s">
        <v>16</v>
      </c>
      <c r="J281" s="16" t="s">
        <v>29</v>
      </c>
      <c r="K281" s="16" t="s">
        <v>14</v>
      </c>
      <c r="L281" s="16" t="str">
        <f t="shared" si="143"/>
        <v>.</v>
      </c>
      <c r="M281" s="16" t="str">
        <f t="shared" si="144"/>
        <v>.</v>
      </c>
      <c r="N281" s="16" t="s">
        <v>14</v>
      </c>
      <c r="O281" s="16">
        <v>0</v>
      </c>
      <c r="P281" s="16">
        <v>0</v>
      </c>
      <c r="Q281" s="16">
        <v>0</v>
      </c>
      <c r="R281" s="16">
        <v>78.966769655172413</v>
      </c>
      <c r="S281" s="16">
        <v>5310.5152593103448</v>
      </c>
      <c r="T281" s="16">
        <f t="shared" si="145"/>
        <v>44.29</v>
      </c>
      <c r="U281" s="16">
        <f t="shared" si="146"/>
        <v>109.39</v>
      </c>
      <c r="V281" s="16">
        <f t="shared" si="147"/>
        <v>0</v>
      </c>
      <c r="W281" s="16">
        <f t="shared" si="148"/>
        <v>0</v>
      </c>
      <c r="X281" s="16">
        <f t="shared" si="149"/>
        <v>0</v>
      </c>
      <c r="Y281" s="16">
        <f t="shared" si="150"/>
        <v>0</v>
      </c>
      <c r="Z281" s="16">
        <f t="shared" si="151"/>
        <v>0</v>
      </c>
      <c r="AA281" s="16">
        <f t="shared" si="152"/>
        <v>0</v>
      </c>
      <c r="AB281">
        <f t="shared" si="153"/>
        <v>50.845999999999997</v>
      </c>
      <c r="AC281">
        <f t="shared" si="154"/>
        <v>125.59</v>
      </c>
      <c r="AD281">
        <f t="shared" si="155"/>
        <v>234.98000000000002</v>
      </c>
      <c r="AE281">
        <f t="shared" si="156"/>
        <v>234.98000000000002</v>
      </c>
      <c r="AF281">
        <f t="shared" si="157"/>
        <v>234.98000000000002</v>
      </c>
      <c r="AG281">
        <f t="shared" si="159"/>
        <v>710.70092689655166</v>
      </c>
      <c r="AH281">
        <f t="shared" si="160"/>
        <v>947.60123586206896</v>
      </c>
      <c r="AI281">
        <f t="shared" si="161"/>
        <v>1184.5015448275863</v>
      </c>
      <c r="AJ281">
        <f t="shared" si="162"/>
        <v>1752.470035572414</v>
      </c>
      <c r="AK281">
        <f t="shared" si="163"/>
        <v>2336.626714096552</v>
      </c>
      <c r="AL281">
        <f t="shared" si="164"/>
        <v>2920.7833926206899</v>
      </c>
      <c r="AM281">
        <f t="shared" si="165"/>
        <v>1517.4900355724139</v>
      </c>
      <c r="AN281">
        <f t="shared" si="166"/>
        <v>1517.4900355724139</v>
      </c>
      <c r="AO281">
        <f t="shared" si="167"/>
        <v>1517.4900355724139</v>
      </c>
      <c r="AP281">
        <f t="shared" si="168"/>
        <v>2101.6467140965519</v>
      </c>
      <c r="AQ281">
        <f t="shared" si="169"/>
        <v>2101.6467140965519</v>
      </c>
      <c r="AR281">
        <f t="shared" si="170"/>
        <v>2101.6467140965519</v>
      </c>
      <c r="AS281">
        <f t="shared" si="171"/>
        <v>2685.8033926206899</v>
      </c>
      <c r="AT281">
        <f t="shared" si="172"/>
        <v>2685.8033926206899</v>
      </c>
      <c r="AU281">
        <f t="shared" si="173"/>
        <v>2685.8033926206899</v>
      </c>
      <c r="BF281" t="str">
        <f t="shared" si="158"/>
        <v>Larchwood 2021 9 Y 4 2 100 N Endura_R3 0 0 0 78.9667696551724 5310.51525931034 1517.49003557241 1517.49003557241 1517.49003557241 2101.64671409655 2101.64671409655 2101.64671409655 2685.80339262069 2685.80339262069 2685.80339262069</v>
      </c>
    </row>
    <row r="282" spans="1:58" x14ac:dyDescent="0.35">
      <c r="A282" s="16" t="s">
        <v>19</v>
      </c>
      <c r="B282" s="16">
        <v>2021</v>
      </c>
      <c r="C282" s="16">
        <v>9</v>
      </c>
      <c r="D282" s="16" t="s">
        <v>17</v>
      </c>
      <c r="E282" s="5">
        <v>409</v>
      </c>
      <c r="F282" s="5">
        <v>4</v>
      </c>
      <c r="G282" s="5">
        <v>15</v>
      </c>
      <c r="H282" s="4">
        <v>160</v>
      </c>
      <c r="I282" s="16" t="s">
        <v>17</v>
      </c>
      <c r="J282" s="16" t="s">
        <v>30</v>
      </c>
      <c r="K282" s="16">
        <v>150</v>
      </c>
      <c r="L282" s="16">
        <f t="shared" si="143"/>
        <v>326.08695652173913</v>
      </c>
      <c r="M282" s="16">
        <f t="shared" si="144"/>
        <v>366.10671936758894</v>
      </c>
      <c r="N282" s="16" t="s">
        <v>16</v>
      </c>
      <c r="O282" s="16">
        <v>0</v>
      </c>
      <c r="P282" s="16">
        <v>0</v>
      </c>
      <c r="Q282" s="16">
        <v>0</v>
      </c>
      <c r="R282" s="16">
        <v>80.650155034482765</v>
      </c>
      <c r="S282" s="16">
        <v>5423.7229260689655</v>
      </c>
      <c r="T282" s="16">
        <f t="shared" si="145"/>
        <v>70.86</v>
      </c>
      <c r="U282" s="16">
        <f t="shared" si="146"/>
        <v>175.02</v>
      </c>
      <c r="V282" s="16">
        <f t="shared" si="147"/>
        <v>61.956521739130437</v>
      </c>
      <c r="W282" s="16">
        <f t="shared" si="148"/>
        <v>89.673913043478265</v>
      </c>
      <c r="X282" s="16">
        <f t="shared" si="149"/>
        <v>117.39130434782608</v>
      </c>
      <c r="Y282" s="16">
        <f t="shared" si="150"/>
        <v>31.485177865612645</v>
      </c>
      <c r="Z282" s="16">
        <f t="shared" si="151"/>
        <v>45.763339920948617</v>
      </c>
      <c r="AA282" s="16">
        <f t="shared" si="152"/>
        <v>60.041501976284586</v>
      </c>
      <c r="AB282">
        <f t="shared" si="153"/>
        <v>0</v>
      </c>
      <c r="AC282">
        <f t="shared" si="154"/>
        <v>0</v>
      </c>
      <c r="AD282">
        <f t="shared" si="155"/>
        <v>206.50517786561267</v>
      </c>
      <c r="AE282">
        <f t="shared" si="156"/>
        <v>220.78333992094863</v>
      </c>
      <c r="AF282">
        <f t="shared" si="157"/>
        <v>235.0615019762846</v>
      </c>
      <c r="AG282">
        <f t="shared" si="159"/>
        <v>725.85139531034486</v>
      </c>
      <c r="AH282">
        <f t="shared" si="160"/>
        <v>967.80186041379318</v>
      </c>
      <c r="AI282">
        <f t="shared" si="161"/>
        <v>1209.7523255172414</v>
      </c>
      <c r="AJ282">
        <f t="shared" si="162"/>
        <v>1789.8285656027588</v>
      </c>
      <c r="AK282">
        <f t="shared" si="163"/>
        <v>2386.4380874703447</v>
      </c>
      <c r="AL282">
        <f t="shared" si="164"/>
        <v>2983.0476093379311</v>
      </c>
      <c r="AM282">
        <f t="shared" si="165"/>
        <v>1583.323387737146</v>
      </c>
      <c r="AN282">
        <f t="shared" si="166"/>
        <v>1569.0452256818101</v>
      </c>
      <c r="AO282">
        <f t="shared" si="167"/>
        <v>1554.7670636264743</v>
      </c>
      <c r="AP282">
        <f t="shared" si="168"/>
        <v>2179.9329096047322</v>
      </c>
      <c r="AQ282">
        <f t="shared" si="169"/>
        <v>2165.6547475493962</v>
      </c>
      <c r="AR282">
        <f t="shared" si="170"/>
        <v>2151.3765854940602</v>
      </c>
      <c r="AS282">
        <f t="shared" si="171"/>
        <v>2776.5424314723186</v>
      </c>
      <c r="AT282">
        <f t="shared" si="172"/>
        <v>2762.2642694169826</v>
      </c>
      <c r="AU282">
        <f t="shared" si="173"/>
        <v>2747.9861073616466</v>
      </c>
    </row>
    <row r="283" spans="1:58" x14ac:dyDescent="0.35">
      <c r="A283" s="16" t="s">
        <v>19</v>
      </c>
      <c r="B283" s="16">
        <v>2021</v>
      </c>
      <c r="C283" s="16">
        <v>9</v>
      </c>
      <c r="D283" s="16" t="s">
        <v>17</v>
      </c>
      <c r="E283" s="5">
        <v>410</v>
      </c>
      <c r="F283" s="5">
        <v>4</v>
      </c>
      <c r="G283" s="5">
        <v>14</v>
      </c>
      <c r="H283" s="4">
        <v>160</v>
      </c>
      <c r="I283" s="16" t="s">
        <v>17</v>
      </c>
      <c r="J283" s="16" t="s">
        <v>29</v>
      </c>
      <c r="K283" s="16">
        <v>150</v>
      </c>
      <c r="L283" s="16">
        <f t="shared" si="143"/>
        <v>326.08695652173913</v>
      </c>
      <c r="M283" s="16">
        <f t="shared" si="144"/>
        <v>366.10671936758894</v>
      </c>
      <c r="N283" s="16" t="s">
        <v>14</v>
      </c>
      <c r="O283" s="16">
        <v>0</v>
      </c>
      <c r="P283" s="16">
        <v>0</v>
      </c>
      <c r="Q283" s="16">
        <v>0</v>
      </c>
      <c r="R283" s="16">
        <v>74.471282285714281</v>
      </c>
      <c r="S283" s="16">
        <v>5008.1937337142854</v>
      </c>
      <c r="T283" s="16">
        <f t="shared" si="145"/>
        <v>70.86</v>
      </c>
      <c r="U283" s="16">
        <f t="shared" si="146"/>
        <v>175.02</v>
      </c>
      <c r="V283" s="16">
        <f t="shared" si="147"/>
        <v>61.956521739130437</v>
      </c>
      <c r="W283" s="16">
        <f t="shared" si="148"/>
        <v>89.673913043478265</v>
      </c>
      <c r="X283" s="16">
        <f t="shared" si="149"/>
        <v>117.39130434782608</v>
      </c>
      <c r="Y283" s="16">
        <f t="shared" si="150"/>
        <v>31.485177865612645</v>
      </c>
      <c r="Z283" s="16">
        <f t="shared" si="151"/>
        <v>45.763339920948617</v>
      </c>
      <c r="AA283" s="16">
        <f t="shared" si="152"/>
        <v>60.041501976284586</v>
      </c>
      <c r="AB283">
        <f t="shared" si="153"/>
        <v>50.845999999999997</v>
      </c>
      <c r="AC283">
        <f t="shared" si="154"/>
        <v>125.59</v>
      </c>
      <c r="AD283">
        <f t="shared" si="155"/>
        <v>332.09517786561264</v>
      </c>
      <c r="AE283">
        <f t="shared" si="156"/>
        <v>346.37333992094864</v>
      </c>
      <c r="AF283">
        <f t="shared" si="157"/>
        <v>360.65150197628464</v>
      </c>
      <c r="AG283">
        <f t="shared" si="159"/>
        <v>670.24154057142857</v>
      </c>
      <c r="AH283">
        <f t="shared" si="160"/>
        <v>893.65538742857143</v>
      </c>
      <c r="AI283">
        <f t="shared" si="161"/>
        <v>1117.0692342857142</v>
      </c>
      <c r="AJ283">
        <f t="shared" si="162"/>
        <v>1652.7039321257143</v>
      </c>
      <c r="AK283">
        <f t="shared" si="163"/>
        <v>2203.6052428342855</v>
      </c>
      <c r="AL283">
        <f t="shared" si="164"/>
        <v>2754.5065535428571</v>
      </c>
      <c r="AM283">
        <f t="shared" si="165"/>
        <v>1320.6087542601017</v>
      </c>
      <c r="AN283">
        <f t="shared" si="166"/>
        <v>1306.3305922047657</v>
      </c>
      <c r="AO283">
        <f t="shared" si="167"/>
        <v>1292.0524301494297</v>
      </c>
      <c r="AP283">
        <f t="shared" si="168"/>
        <v>1871.5100649686729</v>
      </c>
      <c r="AQ283">
        <f t="shared" si="169"/>
        <v>1857.2319029133369</v>
      </c>
      <c r="AR283">
        <f t="shared" si="170"/>
        <v>1842.9537408580009</v>
      </c>
      <c r="AS283">
        <f t="shared" si="171"/>
        <v>2422.4113756772445</v>
      </c>
      <c r="AT283">
        <f t="shared" si="172"/>
        <v>2408.1332136219085</v>
      </c>
      <c r="AU283">
        <f t="shared" si="173"/>
        <v>2393.8550515665725</v>
      </c>
    </row>
    <row r="284" spans="1:58" x14ac:dyDescent="0.35">
      <c r="A284" s="16" t="s">
        <v>19</v>
      </c>
      <c r="B284" s="16">
        <v>2021</v>
      </c>
      <c r="C284" s="16">
        <v>9</v>
      </c>
      <c r="D284" s="16" t="s">
        <v>17</v>
      </c>
      <c r="E284" s="5">
        <v>411</v>
      </c>
      <c r="F284" s="5">
        <v>4</v>
      </c>
      <c r="G284" s="5">
        <v>13</v>
      </c>
      <c r="H284" s="4">
        <v>160</v>
      </c>
      <c r="I284" s="16" t="s">
        <v>17</v>
      </c>
      <c r="J284" s="16" t="s">
        <v>27</v>
      </c>
      <c r="K284" s="16">
        <v>150</v>
      </c>
      <c r="L284" s="16">
        <f t="shared" si="143"/>
        <v>326.08695652173913</v>
      </c>
      <c r="M284" s="16">
        <f t="shared" si="144"/>
        <v>366.10671936758894</v>
      </c>
      <c r="N284" s="16" t="s">
        <v>14</v>
      </c>
      <c r="O284" s="16">
        <v>0</v>
      </c>
      <c r="P284" s="16">
        <v>0</v>
      </c>
      <c r="Q284" s="16">
        <v>0</v>
      </c>
      <c r="R284" s="16">
        <v>85.35857379310346</v>
      </c>
      <c r="S284" s="16">
        <v>5740.3640875862075</v>
      </c>
      <c r="T284" s="16">
        <f t="shared" si="145"/>
        <v>70.86</v>
      </c>
      <c r="U284" s="16">
        <f t="shared" si="146"/>
        <v>175.02</v>
      </c>
      <c r="V284" s="16">
        <f t="shared" si="147"/>
        <v>61.956521739130437</v>
      </c>
      <c r="W284" s="16">
        <f t="shared" si="148"/>
        <v>89.673913043478265</v>
      </c>
      <c r="X284" s="16">
        <f t="shared" si="149"/>
        <v>117.39130434782608</v>
      </c>
      <c r="Y284" s="16">
        <f t="shared" si="150"/>
        <v>31.485177865612645</v>
      </c>
      <c r="Z284" s="16">
        <f t="shared" si="151"/>
        <v>45.763339920948617</v>
      </c>
      <c r="AA284" s="16">
        <f t="shared" si="152"/>
        <v>60.041501976284586</v>
      </c>
      <c r="AB284">
        <f t="shared" si="153"/>
        <v>0</v>
      </c>
      <c r="AC284">
        <f t="shared" si="154"/>
        <v>0</v>
      </c>
      <c r="AD284">
        <f t="shared" si="155"/>
        <v>206.50517786561267</v>
      </c>
      <c r="AE284">
        <f t="shared" si="156"/>
        <v>220.78333992094863</v>
      </c>
      <c r="AF284">
        <f t="shared" si="157"/>
        <v>235.0615019762846</v>
      </c>
      <c r="AG284">
        <f t="shared" si="159"/>
        <v>768.22716413793114</v>
      </c>
      <c r="AH284">
        <f t="shared" si="160"/>
        <v>1024.3028855172415</v>
      </c>
      <c r="AI284">
        <f t="shared" si="161"/>
        <v>1280.3786068965519</v>
      </c>
      <c r="AJ284">
        <f t="shared" si="162"/>
        <v>1894.3201489034486</v>
      </c>
      <c r="AK284">
        <f t="shared" si="163"/>
        <v>2525.7601985379315</v>
      </c>
      <c r="AL284">
        <f t="shared" si="164"/>
        <v>3157.2002481724144</v>
      </c>
      <c r="AM284">
        <f t="shared" si="165"/>
        <v>1687.8149710378359</v>
      </c>
      <c r="AN284">
        <f t="shared" si="166"/>
        <v>1673.5368089824999</v>
      </c>
      <c r="AO284">
        <f t="shared" si="167"/>
        <v>1659.2586469271641</v>
      </c>
      <c r="AP284">
        <f t="shared" si="168"/>
        <v>2319.255020672319</v>
      </c>
      <c r="AQ284">
        <f t="shared" si="169"/>
        <v>2304.976858616983</v>
      </c>
      <c r="AR284">
        <f t="shared" si="170"/>
        <v>2290.698696561647</v>
      </c>
      <c r="AS284">
        <f t="shared" si="171"/>
        <v>2950.6950703068019</v>
      </c>
      <c r="AT284">
        <f t="shared" si="172"/>
        <v>2936.4169082514659</v>
      </c>
      <c r="AU284">
        <f t="shared" si="173"/>
        <v>2922.1387461961299</v>
      </c>
    </row>
    <row r="285" spans="1:58" x14ac:dyDescent="0.35">
      <c r="A285" s="16" t="s">
        <v>19</v>
      </c>
      <c r="B285" s="16">
        <v>2021</v>
      </c>
      <c r="C285" s="16">
        <v>9</v>
      </c>
      <c r="D285" s="16" t="s">
        <v>17</v>
      </c>
      <c r="E285" s="5">
        <v>412</v>
      </c>
      <c r="F285" s="5">
        <v>4</v>
      </c>
      <c r="G285" s="5">
        <v>11</v>
      </c>
      <c r="H285" s="4">
        <v>100</v>
      </c>
      <c r="I285" s="16" t="s">
        <v>17</v>
      </c>
      <c r="J285" s="16" t="s">
        <v>30</v>
      </c>
      <c r="K285" s="16">
        <v>150</v>
      </c>
      <c r="L285" s="16">
        <f t="shared" si="143"/>
        <v>326.08695652173913</v>
      </c>
      <c r="M285" s="16">
        <f t="shared" si="144"/>
        <v>366.10671936758894</v>
      </c>
      <c r="N285" s="16" t="s">
        <v>16</v>
      </c>
      <c r="O285" s="16">
        <v>0</v>
      </c>
      <c r="P285" s="16">
        <v>0</v>
      </c>
      <c r="Q285" s="16">
        <v>0</v>
      </c>
      <c r="R285" s="16">
        <v>86.617593694581274</v>
      </c>
      <c r="S285" s="16">
        <v>5825.0331759605906</v>
      </c>
      <c r="T285" s="16">
        <f t="shared" si="145"/>
        <v>44.29</v>
      </c>
      <c r="U285" s="16">
        <f t="shared" si="146"/>
        <v>109.39</v>
      </c>
      <c r="V285" s="16">
        <f t="shared" si="147"/>
        <v>61.956521739130437</v>
      </c>
      <c r="W285" s="16">
        <f t="shared" si="148"/>
        <v>89.673913043478265</v>
      </c>
      <c r="X285" s="16">
        <f t="shared" si="149"/>
        <v>117.39130434782608</v>
      </c>
      <c r="Y285" s="16">
        <f t="shared" si="150"/>
        <v>31.485177865612645</v>
      </c>
      <c r="Z285" s="16">
        <f t="shared" si="151"/>
        <v>45.763339920948617</v>
      </c>
      <c r="AA285" s="16">
        <f t="shared" si="152"/>
        <v>60.041501976284586</v>
      </c>
      <c r="AB285">
        <f t="shared" si="153"/>
        <v>0</v>
      </c>
      <c r="AC285">
        <f t="shared" si="154"/>
        <v>0</v>
      </c>
      <c r="AD285">
        <f t="shared" si="155"/>
        <v>140.87517786561264</v>
      </c>
      <c r="AE285">
        <f t="shared" si="156"/>
        <v>155.15333992094861</v>
      </c>
      <c r="AF285">
        <f t="shared" si="157"/>
        <v>169.43150197628458</v>
      </c>
      <c r="AG285">
        <f t="shared" si="159"/>
        <v>779.55834325123146</v>
      </c>
      <c r="AH285">
        <f t="shared" si="160"/>
        <v>1039.4111243349753</v>
      </c>
      <c r="AI285">
        <f t="shared" si="161"/>
        <v>1299.2639054187191</v>
      </c>
      <c r="AJ285">
        <f t="shared" si="162"/>
        <v>1922.2609480669951</v>
      </c>
      <c r="AK285">
        <f t="shared" si="163"/>
        <v>2563.0145974226598</v>
      </c>
      <c r="AL285">
        <f t="shared" si="164"/>
        <v>3203.7682467783252</v>
      </c>
      <c r="AM285">
        <f t="shared" si="165"/>
        <v>1781.3857702013825</v>
      </c>
      <c r="AN285">
        <f t="shared" si="166"/>
        <v>1767.1076081460465</v>
      </c>
      <c r="AO285">
        <f t="shared" si="167"/>
        <v>1752.8294460907105</v>
      </c>
      <c r="AP285">
        <f t="shared" si="168"/>
        <v>2422.1394195570469</v>
      </c>
      <c r="AQ285">
        <f t="shared" si="169"/>
        <v>2407.8612575017114</v>
      </c>
      <c r="AR285">
        <f t="shared" si="170"/>
        <v>2393.5830954463754</v>
      </c>
      <c r="AS285">
        <f t="shared" si="171"/>
        <v>3062.8930689127124</v>
      </c>
      <c r="AT285">
        <f t="shared" si="172"/>
        <v>3048.6149068573768</v>
      </c>
      <c r="AU285">
        <f t="shared" si="173"/>
        <v>3034.3367448020408</v>
      </c>
    </row>
    <row r="286" spans="1:58" x14ac:dyDescent="0.35">
      <c r="A286" s="16" t="s">
        <v>19</v>
      </c>
      <c r="B286" s="16">
        <v>2021</v>
      </c>
      <c r="C286" s="16">
        <v>9</v>
      </c>
      <c r="D286" s="16" t="s">
        <v>17</v>
      </c>
      <c r="E286" s="5">
        <v>413</v>
      </c>
      <c r="F286" s="5">
        <v>4</v>
      </c>
      <c r="G286" s="5">
        <v>16</v>
      </c>
      <c r="H286" s="4">
        <v>160</v>
      </c>
      <c r="I286" s="16" t="s">
        <v>17</v>
      </c>
      <c r="J286" s="16" t="s">
        <v>28</v>
      </c>
      <c r="K286" s="16">
        <v>150</v>
      </c>
      <c r="L286" s="16">
        <f t="shared" si="143"/>
        <v>326.08695652173913</v>
      </c>
      <c r="M286" s="16">
        <f t="shared" si="144"/>
        <v>366.10671936758894</v>
      </c>
      <c r="N286" s="16" t="s">
        <v>14</v>
      </c>
      <c r="O286" s="16">
        <v>0</v>
      </c>
      <c r="P286" s="16">
        <v>0</v>
      </c>
      <c r="Q286" s="16">
        <v>0</v>
      </c>
      <c r="R286" s="16">
        <v>80.307149241379321</v>
      </c>
      <c r="S286" s="16">
        <v>5400.6557864827591</v>
      </c>
      <c r="T286" s="16">
        <f t="shared" si="145"/>
        <v>70.86</v>
      </c>
      <c r="U286" s="16">
        <f t="shared" si="146"/>
        <v>175.02</v>
      </c>
      <c r="V286" s="16">
        <f t="shared" si="147"/>
        <v>61.956521739130437</v>
      </c>
      <c r="W286" s="16">
        <f t="shared" si="148"/>
        <v>89.673913043478265</v>
      </c>
      <c r="X286" s="16">
        <f t="shared" si="149"/>
        <v>117.39130434782608</v>
      </c>
      <c r="Y286" s="16">
        <f t="shared" si="150"/>
        <v>31.485177865612645</v>
      </c>
      <c r="Z286" s="16">
        <f t="shared" si="151"/>
        <v>45.763339920948617</v>
      </c>
      <c r="AA286" s="16">
        <f t="shared" si="152"/>
        <v>60.041501976284586</v>
      </c>
      <c r="AB286">
        <f t="shared" si="153"/>
        <v>17.875</v>
      </c>
      <c r="AC286">
        <f t="shared" si="154"/>
        <v>44.15</v>
      </c>
      <c r="AD286">
        <f t="shared" si="155"/>
        <v>250.65517786561267</v>
      </c>
      <c r="AE286">
        <f t="shared" si="156"/>
        <v>264.93333992094864</v>
      </c>
      <c r="AF286">
        <f t="shared" si="157"/>
        <v>279.21150197628458</v>
      </c>
      <c r="AG286">
        <f t="shared" si="159"/>
        <v>722.76434317241387</v>
      </c>
      <c r="AH286">
        <f t="shared" si="160"/>
        <v>963.68579089655191</v>
      </c>
      <c r="AI286">
        <f t="shared" si="161"/>
        <v>1204.6072386206897</v>
      </c>
      <c r="AJ286">
        <f t="shared" si="162"/>
        <v>1782.2164095393107</v>
      </c>
      <c r="AK286">
        <f t="shared" si="163"/>
        <v>2376.2885460524139</v>
      </c>
      <c r="AL286">
        <f t="shared" si="164"/>
        <v>2970.3606825655179</v>
      </c>
      <c r="AM286">
        <f t="shared" si="165"/>
        <v>1531.5612316736981</v>
      </c>
      <c r="AN286">
        <f t="shared" si="166"/>
        <v>1517.2830696183621</v>
      </c>
      <c r="AO286">
        <f t="shared" si="167"/>
        <v>1503.0049075630261</v>
      </c>
      <c r="AP286">
        <f t="shared" si="168"/>
        <v>2125.6333681868014</v>
      </c>
      <c r="AQ286">
        <f t="shared" si="169"/>
        <v>2111.3552061314654</v>
      </c>
      <c r="AR286">
        <f t="shared" si="170"/>
        <v>2097.0770440761294</v>
      </c>
      <c r="AS286">
        <f t="shared" si="171"/>
        <v>2719.7055046999053</v>
      </c>
      <c r="AT286">
        <f t="shared" si="172"/>
        <v>2705.4273426445693</v>
      </c>
      <c r="AU286">
        <f t="shared" si="173"/>
        <v>2691.1491805892333</v>
      </c>
    </row>
    <row r="287" spans="1:58" x14ac:dyDescent="0.35">
      <c r="A287" s="16" t="s">
        <v>19</v>
      </c>
      <c r="B287" s="16">
        <v>2021</v>
      </c>
      <c r="C287" s="16">
        <v>9</v>
      </c>
      <c r="D287" s="16" t="s">
        <v>17</v>
      </c>
      <c r="E287" s="5">
        <v>414</v>
      </c>
      <c r="F287" s="5">
        <v>4</v>
      </c>
      <c r="G287" s="5">
        <v>9</v>
      </c>
      <c r="H287" s="4">
        <v>100</v>
      </c>
      <c r="I287" s="16" t="s">
        <v>17</v>
      </c>
      <c r="J287" s="16" t="s">
        <v>27</v>
      </c>
      <c r="K287" s="16">
        <v>150</v>
      </c>
      <c r="L287" s="16">
        <f t="shared" si="143"/>
        <v>326.08695652173913</v>
      </c>
      <c r="M287" s="16">
        <f t="shared" si="144"/>
        <v>366.10671936758894</v>
      </c>
      <c r="N287" s="16" t="s">
        <v>14</v>
      </c>
      <c r="O287" s="16">
        <v>0</v>
      </c>
      <c r="P287" s="16">
        <v>0</v>
      </c>
      <c r="Q287" s="16">
        <v>0</v>
      </c>
      <c r="R287" s="16">
        <v>67.969221517241351</v>
      </c>
      <c r="S287" s="16">
        <v>4570.9301470344808</v>
      </c>
      <c r="T287" s="16">
        <f t="shared" si="145"/>
        <v>44.29</v>
      </c>
      <c r="U287" s="16">
        <f t="shared" si="146"/>
        <v>109.39</v>
      </c>
      <c r="V287" s="16">
        <f t="shared" si="147"/>
        <v>61.956521739130437</v>
      </c>
      <c r="W287" s="16">
        <f t="shared" si="148"/>
        <v>89.673913043478265</v>
      </c>
      <c r="X287" s="16">
        <f t="shared" si="149"/>
        <v>117.39130434782608</v>
      </c>
      <c r="Y287" s="16">
        <f t="shared" si="150"/>
        <v>31.485177865612645</v>
      </c>
      <c r="Z287" s="16">
        <f t="shared" si="151"/>
        <v>45.763339920948617</v>
      </c>
      <c r="AA287" s="16">
        <f t="shared" si="152"/>
        <v>60.041501976284586</v>
      </c>
      <c r="AB287">
        <f t="shared" si="153"/>
        <v>0</v>
      </c>
      <c r="AC287">
        <f t="shared" si="154"/>
        <v>0</v>
      </c>
      <c r="AD287">
        <f t="shared" si="155"/>
        <v>140.87517786561264</v>
      </c>
      <c r="AE287">
        <f t="shared" si="156"/>
        <v>155.15333992094861</v>
      </c>
      <c r="AF287">
        <f t="shared" si="157"/>
        <v>169.43150197628458</v>
      </c>
      <c r="AG287">
        <f t="shared" si="159"/>
        <v>611.7229936551721</v>
      </c>
      <c r="AH287">
        <f t="shared" si="160"/>
        <v>815.63065820689621</v>
      </c>
      <c r="AI287">
        <f t="shared" si="161"/>
        <v>1019.5383227586203</v>
      </c>
      <c r="AJ287">
        <f t="shared" si="162"/>
        <v>1508.4069485213788</v>
      </c>
      <c r="AK287">
        <f t="shared" si="163"/>
        <v>2011.2092646951717</v>
      </c>
      <c r="AL287">
        <f t="shared" si="164"/>
        <v>2514.0115808689648</v>
      </c>
      <c r="AM287">
        <f t="shared" si="165"/>
        <v>1367.5317706557662</v>
      </c>
      <c r="AN287">
        <f t="shared" si="166"/>
        <v>1353.2536086004302</v>
      </c>
      <c r="AO287">
        <f t="shared" si="167"/>
        <v>1338.9754465450942</v>
      </c>
      <c r="AP287">
        <f t="shared" si="168"/>
        <v>1870.3340868295591</v>
      </c>
      <c r="AQ287">
        <f t="shared" si="169"/>
        <v>1856.0559247742231</v>
      </c>
      <c r="AR287">
        <f t="shared" si="170"/>
        <v>1841.7777627188871</v>
      </c>
      <c r="AS287">
        <f t="shared" si="171"/>
        <v>2373.1364030033519</v>
      </c>
      <c r="AT287">
        <f t="shared" si="172"/>
        <v>2358.8582409480159</v>
      </c>
      <c r="AU287">
        <f t="shared" si="173"/>
        <v>2344.5800788926804</v>
      </c>
    </row>
    <row r="288" spans="1:58" x14ac:dyDescent="0.35">
      <c r="A288" s="16" t="s">
        <v>19</v>
      </c>
      <c r="B288" s="16">
        <v>2021</v>
      </c>
      <c r="C288" s="16">
        <v>9</v>
      </c>
      <c r="D288" s="16" t="s">
        <v>17</v>
      </c>
      <c r="E288" s="5">
        <v>415</v>
      </c>
      <c r="F288" s="5">
        <v>4</v>
      </c>
      <c r="G288" s="5">
        <v>12</v>
      </c>
      <c r="H288" s="4">
        <v>100</v>
      </c>
      <c r="I288" s="16" t="s">
        <v>17</v>
      </c>
      <c r="J288" s="16" t="s">
        <v>28</v>
      </c>
      <c r="K288" s="16">
        <v>150</v>
      </c>
      <c r="L288" s="16">
        <f t="shared" si="143"/>
        <v>326.08695652173913</v>
      </c>
      <c r="M288" s="16">
        <f t="shared" si="144"/>
        <v>366.10671936758894</v>
      </c>
      <c r="N288" s="16" t="s">
        <v>14</v>
      </c>
      <c r="O288" s="16">
        <v>0</v>
      </c>
      <c r="P288" s="16">
        <v>0</v>
      </c>
      <c r="Q288" s="16">
        <v>0</v>
      </c>
      <c r="R288" s="16">
        <v>72.085424551724131</v>
      </c>
      <c r="S288" s="16">
        <v>4847.7448011034476</v>
      </c>
      <c r="T288" s="16">
        <f t="shared" si="145"/>
        <v>44.29</v>
      </c>
      <c r="U288" s="16">
        <f t="shared" si="146"/>
        <v>109.39</v>
      </c>
      <c r="V288" s="16">
        <f t="shared" si="147"/>
        <v>61.956521739130437</v>
      </c>
      <c r="W288" s="16">
        <f t="shared" si="148"/>
        <v>89.673913043478265</v>
      </c>
      <c r="X288" s="16">
        <f t="shared" si="149"/>
        <v>117.39130434782608</v>
      </c>
      <c r="Y288" s="16">
        <f t="shared" si="150"/>
        <v>31.485177865612645</v>
      </c>
      <c r="Z288" s="16">
        <f t="shared" si="151"/>
        <v>45.763339920948617</v>
      </c>
      <c r="AA288" s="16">
        <f t="shared" si="152"/>
        <v>60.041501976284586</v>
      </c>
      <c r="AB288">
        <f t="shared" si="153"/>
        <v>17.875</v>
      </c>
      <c r="AC288">
        <f t="shared" si="154"/>
        <v>44.15</v>
      </c>
      <c r="AD288">
        <f t="shared" si="155"/>
        <v>185.02517786561265</v>
      </c>
      <c r="AE288">
        <f t="shared" si="156"/>
        <v>199.30333992094862</v>
      </c>
      <c r="AF288">
        <f t="shared" si="157"/>
        <v>213.58150197628458</v>
      </c>
      <c r="AG288">
        <f t="shared" si="159"/>
        <v>648.76882096551719</v>
      </c>
      <c r="AH288">
        <f t="shared" si="160"/>
        <v>865.02509462068952</v>
      </c>
      <c r="AI288">
        <f t="shared" si="161"/>
        <v>1081.281368275862</v>
      </c>
      <c r="AJ288">
        <f t="shared" si="162"/>
        <v>1599.7557843641378</v>
      </c>
      <c r="AK288">
        <f t="shared" si="163"/>
        <v>2133.007712485517</v>
      </c>
      <c r="AL288">
        <f t="shared" si="164"/>
        <v>2666.2596406068965</v>
      </c>
      <c r="AM288">
        <f t="shared" si="165"/>
        <v>1414.730606498525</v>
      </c>
      <c r="AN288">
        <f t="shared" si="166"/>
        <v>1400.4524444431891</v>
      </c>
      <c r="AO288">
        <f t="shared" si="167"/>
        <v>1386.1742823878531</v>
      </c>
      <c r="AP288">
        <f t="shared" si="168"/>
        <v>1947.9825346199043</v>
      </c>
      <c r="AQ288">
        <f t="shared" si="169"/>
        <v>1933.7043725645683</v>
      </c>
      <c r="AR288">
        <f t="shared" si="170"/>
        <v>1919.4262105092325</v>
      </c>
      <c r="AS288">
        <f t="shared" si="171"/>
        <v>2481.234462741284</v>
      </c>
      <c r="AT288">
        <f t="shared" si="172"/>
        <v>2466.956300685948</v>
      </c>
      <c r="AU288">
        <f t="shared" si="173"/>
        <v>2452.678138630612</v>
      </c>
    </row>
    <row r="289" spans="1:47" x14ac:dyDescent="0.35">
      <c r="A289" s="16" t="s">
        <v>19</v>
      </c>
      <c r="B289" s="16">
        <v>2021</v>
      </c>
      <c r="C289" s="16">
        <v>9</v>
      </c>
      <c r="D289" s="16" t="s">
        <v>17</v>
      </c>
      <c r="E289" s="5">
        <v>416</v>
      </c>
      <c r="F289" s="5">
        <v>4</v>
      </c>
      <c r="G289" s="5">
        <v>10</v>
      </c>
      <c r="H289" s="4">
        <v>100</v>
      </c>
      <c r="I289" s="16" t="s">
        <v>17</v>
      </c>
      <c r="J289" s="16" t="s">
        <v>29</v>
      </c>
      <c r="K289" s="16">
        <v>150</v>
      </c>
      <c r="L289" s="16">
        <f t="shared" si="143"/>
        <v>326.08695652173913</v>
      </c>
      <c r="M289" s="16">
        <f t="shared" si="144"/>
        <v>366.10671936758894</v>
      </c>
      <c r="N289" s="16" t="s">
        <v>14</v>
      </c>
      <c r="O289" s="16">
        <v>0</v>
      </c>
      <c r="P289" s="16">
        <v>0</v>
      </c>
      <c r="Q289" s="16">
        <v>0</v>
      </c>
      <c r="R289" s="16">
        <v>74.719920000000016</v>
      </c>
      <c r="S289" s="16">
        <v>5024.9146200000014</v>
      </c>
      <c r="T289" s="16">
        <f t="shared" si="145"/>
        <v>44.29</v>
      </c>
      <c r="U289" s="16">
        <f t="shared" si="146"/>
        <v>109.39</v>
      </c>
      <c r="V289" s="16">
        <f t="shared" si="147"/>
        <v>61.956521739130437</v>
      </c>
      <c r="W289" s="16">
        <f t="shared" si="148"/>
        <v>89.673913043478265</v>
      </c>
      <c r="X289" s="16">
        <f t="shared" si="149"/>
        <v>117.39130434782608</v>
      </c>
      <c r="Y289" s="16">
        <f t="shared" si="150"/>
        <v>31.485177865612645</v>
      </c>
      <c r="Z289" s="16">
        <f t="shared" si="151"/>
        <v>45.763339920948617</v>
      </c>
      <c r="AA289" s="16">
        <f t="shared" si="152"/>
        <v>60.041501976284586</v>
      </c>
      <c r="AB289">
        <f t="shared" si="153"/>
        <v>50.845999999999997</v>
      </c>
      <c r="AC289">
        <f t="shared" si="154"/>
        <v>125.59</v>
      </c>
      <c r="AD289">
        <f t="shared" si="155"/>
        <v>266.46517786561265</v>
      </c>
      <c r="AE289">
        <f t="shared" si="156"/>
        <v>280.74333992094864</v>
      </c>
      <c r="AF289">
        <f t="shared" si="157"/>
        <v>295.02150197628458</v>
      </c>
      <c r="AG289">
        <f t="shared" si="159"/>
        <v>672.47928000000013</v>
      </c>
      <c r="AH289">
        <f t="shared" si="160"/>
        <v>896.63904000000025</v>
      </c>
      <c r="AI289">
        <f t="shared" si="161"/>
        <v>1120.7988000000003</v>
      </c>
      <c r="AJ289">
        <f t="shared" si="162"/>
        <v>1658.2218246000004</v>
      </c>
      <c r="AK289">
        <f t="shared" si="163"/>
        <v>2210.9624328000004</v>
      </c>
      <c r="AL289">
        <f t="shared" si="164"/>
        <v>2763.7030410000011</v>
      </c>
      <c r="AM289">
        <f t="shared" si="165"/>
        <v>1391.7566467343877</v>
      </c>
      <c r="AN289">
        <f t="shared" si="166"/>
        <v>1377.4784846790517</v>
      </c>
      <c r="AO289">
        <f t="shared" si="167"/>
        <v>1363.2003226237159</v>
      </c>
      <c r="AP289">
        <f t="shared" si="168"/>
        <v>1944.4972549343879</v>
      </c>
      <c r="AQ289">
        <f t="shared" si="169"/>
        <v>1930.2190928790519</v>
      </c>
      <c r="AR289">
        <f t="shared" si="170"/>
        <v>1915.9409308237159</v>
      </c>
      <c r="AS289">
        <f t="shared" si="171"/>
        <v>2497.2378631343886</v>
      </c>
      <c r="AT289">
        <f t="shared" si="172"/>
        <v>2482.9597010790526</v>
      </c>
      <c r="AU289">
        <f t="shared" si="173"/>
        <v>2468.6815390237166</v>
      </c>
    </row>
    <row r="290" spans="1:47" x14ac:dyDescent="0.35">
      <c r="A290" s="16" t="s">
        <v>23</v>
      </c>
      <c r="B290" s="16">
        <v>2021</v>
      </c>
      <c r="C290" s="16">
        <v>10</v>
      </c>
      <c r="D290" s="16" t="s">
        <v>16</v>
      </c>
      <c r="E290" s="16" t="s">
        <v>14</v>
      </c>
      <c r="F290" s="16">
        <v>1</v>
      </c>
      <c r="G290" s="16">
        <v>4</v>
      </c>
      <c r="H290" s="4">
        <v>100</v>
      </c>
      <c r="I290" s="16" t="s">
        <v>16</v>
      </c>
      <c r="J290" s="16" t="s">
        <v>28</v>
      </c>
      <c r="K290" s="16" t="s">
        <v>14</v>
      </c>
      <c r="L290" s="16" t="str">
        <f t="shared" si="143"/>
        <v>.</v>
      </c>
      <c r="M290" s="16" t="str">
        <f t="shared" si="144"/>
        <v>.</v>
      </c>
      <c r="N290" s="16" t="s">
        <v>14</v>
      </c>
      <c r="O290" s="16">
        <v>2.0909090909090908</v>
      </c>
      <c r="P290" s="16">
        <v>36.666666666666664</v>
      </c>
      <c r="Q290" s="16">
        <v>25.55555555555555</v>
      </c>
      <c r="R290" s="16">
        <v>73.618307389162595</v>
      </c>
      <c r="S290" s="16">
        <v>4950.8311719211843</v>
      </c>
      <c r="T290" s="16">
        <f t="shared" si="145"/>
        <v>44.29</v>
      </c>
      <c r="U290" s="16">
        <f t="shared" si="146"/>
        <v>109.39</v>
      </c>
      <c r="V290" s="16">
        <f t="shared" si="147"/>
        <v>0</v>
      </c>
      <c r="W290" s="16">
        <f t="shared" si="148"/>
        <v>0</v>
      </c>
      <c r="X290" s="16">
        <f t="shared" si="149"/>
        <v>0</v>
      </c>
      <c r="Y290" s="16">
        <f t="shared" si="150"/>
        <v>0</v>
      </c>
      <c r="Z290" s="16">
        <f t="shared" si="151"/>
        <v>0</v>
      </c>
      <c r="AA290" s="16">
        <f t="shared" si="152"/>
        <v>0</v>
      </c>
      <c r="AB290">
        <f t="shared" si="153"/>
        <v>17.875</v>
      </c>
      <c r="AC290">
        <f t="shared" si="154"/>
        <v>44.15</v>
      </c>
      <c r="AD290">
        <f t="shared" si="155"/>
        <v>153.54</v>
      </c>
      <c r="AE290">
        <f t="shared" si="156"/>
        <v>153.54</v>
      </c>
      <c r="AF290">
        <f t="shared" si="157"/>
        <v>153.54</v>
      </c>
      <c r="AG290">
        <f t="shared" si="159"/>
        <v>662.56476650246339</v>
      </c>
      <c r="AH290">
        <f t="shared" si="160"/>
        <v>883.41968866995114</v>
      </c>
      <c r="AI290">
        <f t="shared" si="161"/>
        <v>1104.274610837439</v>
      </c>
      <c r="AJ290">
        <f t="shared" si="162"/>
        <v>1633.7742867339909</v>
      </c>
      <c r="AK290">
        <f t="shared" si="163"/>
        <v>2178.365715645321</v>
      </c>
      <c r="AL290">
        <f t="shared" si="164"/>
        <v>2722.9571445566517</v>
      </c>
      <c r="AM290">
        <f t="shared" si="165"/>
        <v>1480.234286733991</v>
      </c>
      <c r="AN290">
        <f t="shared" si="166"/>
        <v>1480.234286733991</v>
      </c>
      <c r="AO290">
        <f t="shared" si="167"/>
        <v>1480.234286733991</v>
      </c>
      <c r="AP290">
        <f t="shared" si="168"/>
        <v>2024.825715645321</v>
      </c>
      <c r="AQ290">
        <f t="shared" si="169"/>
        <v>2024.825715645321</v>
      </c>
      <c r="AR290">
        <f t="shared" si="170"/>
        <v>2024.825715645321</v>
      </c>
      <c r="AS290">
        <f t="shared" si="171"/>
        <v>2569.4171445566517</v>
      </c>
      <c r="AT290">
        <f t="shared" si="172"/>
        <v>2569.4171445566517</v>
      </c>
      <c r="AU290">
        <f t="shared" si="173"/>
        <v>2569.4171445566517</v>
      </c>
    </row>
    <row r="291" spans="1:47" x14ac:dyDescent="0.35">
      <c r="A291" s="16" t="s">
        <v>23</v>
      </c>
      <c r="B291" s="16">
        <v>2021</v>
      </c>
      <c r="C291" s="16">
        <v>10</v>
      </c>
      <c r="D291" s="16" t="s">
        <v>16</v>
      </c>
      <c r="E291" s="16" t="s">
        <v>14</v>
      </c>
      <c r="F291" s="16">
        <v>2</v>
      </c>
      <c r="G291" s="16">
        <v>4</v>
      </c>
      <c r="H291" s="4">
        <v>100</v>
      </c>
      <c r="I291" s="16" t="s">
        <v>16</v>
      </c>
      <c r="J291" s="16" t="s">
        <v>28</v>
      </c>
      <c r="K291" s="16" t="s">
        <v>14</v>
      </c>
      <c r="L291" s="16" t="str">
        <f t="shared" si="143"/>
        <v>.</v>
      </c>
      <c r="M291" s="16" t="str">
        <f t="shared" si="144"/>
        <v>.</v>
      </c>
      <c r="N291" s="16" t="s">
        <v>14</v>
      </c>
      <c r="O291" s="16">
        <v>0</v>
      </c>
      <c r="P291" s="16">
        <v>0</v>
      </c>
      <c r="Q291" s="16">
        <v>0</v>
      </c>
      <c r="R291" s="16">
        <v>59.801895566502502</v>
      </c>
      <c r="S291" s="16">
        <v>4021.6774768472933</v>
      </c>
      <c r="T291" s="16">
        <f t="shared" si="145"/>
        <v>44.29</v>
      </c>
      <c r="U291" s="16">
        <f t="shared" si="146"/>
        <v>109.39</v>
      </c>
      <c r="V291" s="16">
        <f t="shared" si="147"/>
        <v>0</v>
      </c>
      <c r="W291" s="16">
        <f t="shared" si="148"/>
        <v>0</v>
      </c>
      <c r="X291" s="16">
        <f t="shared" si="149"/>
        <v>0</v>
      </c>
      <c r="Y291" s="16">
        <f t="shared" si="150"/>
        <v>0</v>
      </c>
      <c r="Z291" s="16">
        <f t="shared" si="151"/>
        <v>0</v>
      </c>
      <c r="AA291" s="16">
        <f t="shared" si="152"/>
        <v>0</v>
      </c>
      <c r="AB291">
        <f t="shared" si="153"/>
        <v>17.875</v>
      </c>
      <c r="AC291">
        <f t="shared" si="154"/>
        <v>44.15</v>
      </c>
      <c r="AD291">
        <f t="shared" si="155"/>
        <v>153.54</v>
      </c>
      <c r="AE291">
        <f t="shared" si="156"/>
        <v>153.54</v>
      </c>
      <c r="AF291">
        <f t="shared" si="157"/>
        <v>153.54</v>
      </c>
      <c r="AG291">
        <f t="shared" si="159"/>
        <v>538.21706009852255</v>
      </c>
      <c r="AH291">
        <f t="shared" si="160"/>
        <v>717.62274679802999</v>
      </c>
      <c r="AI291">
        <f t="shared" si="161"/>
        <v>897.02843349753755</v>
      </c>
      <c r="AJ291">
        <f t="shared" si="162"/>
        <v>1327.1535673596068</v>
      </c>
      <c r="AK291">
        <f t="shared" si="163"/>
        <v>1769.5380898128089</v>
      </c>
      <c r="AL291">
        <f t="shared" si="164"/>
        <v>2211.9226122660116</v>
      </c>
      <c r="AM291">
        <f t="shared" si="165"/>
        <v>1173.6135673596068</v>
      </c>
      <c r="AN291">
        <f t="shared" si="166"/>
        <v>1173.6135673596068</v>
      </c>
      <c r="AO291">
        <f t="shared" si="167"/>
        <v>1173.6135673596068</v>
      </c>
      <c r="AP291">
        <f t="shared" si="168"/>
        <v>1615.998089812809</v>
      </c>
      <c r="AQ291">
        <f t="shared" si="169"/>
        <v>1615.998089812809</v>
      </c>
      <c r="AR291">
        <f t="shared" si="170"/>
        <v>1615.998089812809</v>
      </c>
      <c r="AS291">
        <f t="shared" si="171"/>
        <v>2058.3826122660116</v>
      </c>
      <c r="AT291">
        <f t="shared" si="172"/>
        <v>2058.3826122660116</v>
      </c>
      <c r="AU291">
        <f t="shared" si="173"/>
        <v>2058.3826122660116</v>
      </c>
    </row>
    <row r="292" spans="1:47" x14ac:dyDescent="0.35">
      <c r="A292" s="16" t="s">
        <v>23</v>
      </c>
      <c r="B292" s="16">
        <v>2021</v>
      </c>
      <c r="C292" s="16">
        <v>10</v>
      </c>
      <c r="D292" s="16" t="s">
        <v>16</v>
      </c>
      <c r="E292" s="16" t="s">
        <v>14</v>
      </c>
      <c r="F292" s="16">
        <v>3</v>
      </c>
      <c r="G292" s="16">
        <v>4</v>
      </c>
      <c r="H292" s="4">
        <v>100</v>
      </c>
      <c r="I292" s="16" t="s">
        <v>16</v>
      </c>
      <c r="J292" s="16" t="s">
        <v>28</v>
      </c>
      <c r="K292" s="16" t="s">
        <v>14</v>
      </c>
      <c r="L292" s="16" t="str">
        <f t="shared" si="143"/>
        <v>.</v>
      </c>
      <c r="M292" s="16" t="str">
        <f t="shared" si="144"/>
        <v>.</v>
      </c>
      <c r="N292" s="16" t="s">
        <v>14</v>
      </c>
      <c r="O292" s="16">
        <v>1.5</v>
      </c>
      <c r="P292" s="16">
        <v>6.666666666666667</v>
      </c>
      <c r="Q292" s="16">
        <v>3.3333333333333335</v>
      </c>
      <c r="R292" s="16">
        <v>80.979160591132995</v>
      </c>
      <c r="S292" s="16">
        <v>5445.848549753694</v>
      </c>
      <c r="T292" s="16">
        <f t="shared" si="145"/>
        <v>44.29</v>
      </c>
      <c r="U292" s="16">
        <f t="shared" si="146"/>
        <v>109.39</v>
      </c>
      <c r="V292" s="16">
        <f t="shared" si="147"/>
        <v>0</v>
      </c>
      <c r="W292" s="16">
        <f t="shared" si="148"/>
        <v>0</v>
      </c>
      <c r="X292" s="16">
        <f t="shared" si="149"/>
        <v>0</v>
      </c>
      <c r="Y292" s="16">
        <f t="shared" si="150"/>
        <v>0</v>
      </c>
      <c r="Z292" s="16">
        <f t="shared" si="151"/>
        <v>0</v>
      </c>
      <c r="AA292" s="16">
        <f t="shared" si="152"/>
        <v>0</v>
      </c>
      <c r="AB292">
        <f t="shared" si="153"/>
        <v>17.875</v>
      </c>
      <c r="AC292">
        <f t="shared" si="154"/>
        <v>44.15</v>
      </c>
      <c r="AD292">
        <f t="shared" si="155"/>
        <v>153.54</v>
      </c>
      <c r="AE292">
        <f t="shared" si="156"/>
        <v>153.54</v>
      </c>
      <c r="AF292">
        <f t="shared" si="157"/>
        <v>153.54</v>
      </c>
      <c r="AG292">
        <f t="shared" si="159"/>
        <v>728.81244532019696</v>
      </c>
      <c r="AH292">
        <f t="shared" si="160"/>
        <v>971.74992709359594</v>
      </c>
      <c r="AI292">
        <f t="shared" si="161"/>
        <v>1214.6874088669949</v>
      </c>
      <c r="AJ292">
        <f t="shared" si="162"/>
        <v>1797.130021418719</v>
      </c>
      <c r="AK292">
        <f t="shared" si="163"/>
        <v>2396.1733618916255</v>
      </c>
      <c r="AL292">
        <f t="shared" si="164"/>
        <v>2995.216702364532</v>
      </c>
      <c r="AM292">
        <f t="shared" si="165"/>
        <v>1643.5900214187191</v>
      </c>
      <c r="AN292">
        <f t="shared" si="166"/>
        <v>1643.5900214187191</v>
      </c>
      <c r="AO292">
        <f t="shared" si="167"/>
        <v>1643.5900214187191</v>
      </c>
      <c r="AP292">
        <f t="shared" si="168"/>
        <v>2242.6333618916256</v>
      </c>
      <c r="AQ292">
        <f t="shared" si="169"/>
        <v>2242.6333618916256</v>
      </c>
      <c r="AR292">
        <f t="shared" si="170"/>
        <v>2242.6333618916256</v>
      </c>
      <c r="AS292">
        <f t="shared" si="171"/>
        <v>2841.676702364532</v>
      </c>
      <c r="AT292">
        <f t="shared" si="172"/>
        <v>2841.676702364532</v>
      </c>
      <c r="AU292">
        <f t="shared" si="173"/>
        <v>2841.676702364532</v>
      </c>
    </row>
    <row r="293" spans="1:47" x14ac:dyDescent="0.35">
      <c r="A293" s="16" t="s">
        <v>23</v>
      </c>
      <c r="B293" s="16">
        <v>2021</v>
      </c>
      <c r="C293" s="16">
        <v>10</v>
      </c>
      <c r="D293" s="16" t="s">
        <v>16</v>
      </c>
      <c r="E293" s="16" t="s">
        <v>14</v>
      </c>
      <c r="F293" s="16">
        <v>4</v>
      </c>
      <c r="G293" s="16">
        <v>4</v>
      </c>
      <c r="H293" s="4">
        <v>100</v>
      </c>
      <c r="I293" s="16" t="s">
        <v>16</v>
      </c>
      <c r="J293" s="16" t="s">
        <v>28</v>
      </c>
      <c r="K293" s="16" t="s">
        <v>14</v>
      </c>
      <c r="L293" s="16" t="str">
        <f t="shared" si="143"/>
        <v>.</v>
      </c>
      <c r="M293" s="16" t="str">
        <f t="shared" si="144"/>
        <v>.</v>
      </c>
      <c r="N293" s="16" t="s">
        <v>14</v>
      </c>
      <c r="O293" s="16">
        <v>1.7142857142857142</v>
      </c>
      <c r="P293" s="16">
        <v>70</v>
      </c>
      <c r="Q293" s="16">
        <v>40</v>
      </c>
      <c r="R293" s="16">
        <v>84.915773399014796</v>
      </c>
      <c r="S293" s="16">
        <v>5710.5857610837447</v>
      </c>
      <c r="T293" s="16">
        <f t="shared" si="145"/>
        <v>44.29</v>
      </c>
      <c r="U293" s="16">
        <f t="shared" si="146"/>
        <v>109.39</v>
      </c>
      <c r="V293" s="16">
        <f t="shared" si="147"/>
        <v>0</v>
      </c>
      <c r="W293" s="16">
        <f t="shared" si="148"/>
        <v>0</v>
      </c>
      <c r="X293" s="16">
        <f t="shared" si="149"/>
        <v>0</v>
      </c>
      <c r="Y293" s="16">
        <f t="shared" si="150"/>
        <v>0</v>
      </c>
      <c r="Z293" s="16">
        <f t="shared" si="151"/>
        <v>0</v>
      </c>
      <c r="AA293" s="16">
        <f t="shared" si="152"/>
        <v>0</v>
      </c>
      <c r="AB293">
        <f t="shared" si="153"/>
        <v>17.875</v>
      </c>
      <c r="AC293">
        <f t="shared" si="154"/>
        <v>44.15</v>
      </c>
      <c r="AD293">
        <f t="shared" si="155"/>
        <v>153.54</v>
      </c>
      <c r="AE293">
        <f t="shared" si="156"/>
        <v>153.54</v>
      </c>
      <c r="AF293">
        <f t="shared" si="157"/>
        <v>153.54</v>
      </c>
      <c r="AG293">
        <f t="shared" si="159"/>
        <v>764.24196059113319</v>
      </c>
      <c r="AH293">
        <f t="shared" si="160"/>
        <v>1018.9892807881776</v>
      </c>
      <c r="AI293">
        <f t="shared" si="161"/>
        <v>1273.7366009852219</v>
      </c>
      <c r="AJ293">
        <f t="shared" si="162"/>
        <v>1884.4933011576359</v>
      </c>
      <c r="AK293">
        <f t="shared" si="163"/>
        <v>2512.6577348768478</v>
      </c>
      <c r="AL293">
        <f t="shared" si="164"/>
        <v>3140.8221685960598</v>
      </c>
      <c r="AM293">
        <f t="shared" si="165"/>
        <v>1730.9533011576359</v>
      </c>
      <c r="AN293">
        <f t="shared" si="166"/>
        <v>1730.9533011576359</v>
      </c>
      <c r="AO293">
        <f t="shared" si="167"/>
        <v>1730.9533011576359</v>
      </c>
      <c r="AP293">
        <f t="shared" si="168"/>
        <v>2359.1177348768479</v>
      </c>
      <c r="AQ293">
        <f t="shared" si="169"/>
        <v>2359.1177348768479</v>
      </c>
      <c r="AR293">
        <f t="shared" si="170"/>
        <v>2359.1177348768479</v>
      </c>
      <c r="AS293">
        <f t="shared" si="171"/>
        <v>2987.2821685960598</v>
      </c>
      <c r="AT293">
        <f t="shared" si="172"/>
        <v>2987.2821685960598</v>
      </c>
      <c r="AU293">
        <f t="shared" si="173"/>
        <v>2987.2821685960598</v>
      </c>
    </row>
    <row r="294" spans="1:47" x14ac:dyDescent="0.35">
      <c r="A294" s="16" t="s">
        <v>23</v>
      </c>
      <c r="B294" s="16">
        <v>2021</v>
      </c>
      <c r="C294" s="16">
        <v>10</v>
      </c>
      <c r="D294" s="16" t="s">
        <v>16</v>
      </c>
      <c r="E294" s="16" t="s">
        <v>14</v>
      </c>
      <c r="F294" s="16">
        <v>5</v>
      </c>
      <c r="G294" s="16">
        <v>4</v>
      </c>
      <c r="H294" s="4">
        <v>100</v>
      </c>
      <c r="I294" s="16" t="s">
        <v>16</v>
      </c>
      <c r="J294" s="16" t="s">
        <v>28</v>
      </c>
      <c r="K294" s="16" t="s">
        <v>14</v>
      </c>
      <c r="L294" s="16" t="str">
        <f t="shared" si="143"/>
        <v>.</v>
      </c>
      <c r="M294" s="16" t="str">
        <f t="shared" si="144"/>
        <v>.</v>
      </c>
      <c r="N294" s="16" t="s">
        <v>14</v>
      </c>
      <c r="O294" s="16">
        <v>1.8333333333333333</v>
      </c>
      <c r="P294" s="16">
        <v>20</v>
      </c>
      <c r="Q294" s="16">
        <v>12.222222222222221</v>
      </c>
      <c r="R294" s="16">
        <v>60.672857142857097</v>
      </c>
      <c r="S294" s="16">
        <v>4080.2496428571399</v>
      </c>
      <c r="T294" s="16">
        <f t="shared" si="145"/>
        <v>44.29</v>
      </c>
      <c r="U294" s="16">
        <f t="shared" si="146"/>
        <v>109.39</v>
      </c>
      <c r="V294" s="16">
        <f t="shared" si="147"/>
        <v>0</v>
      </c>
      <c r="W294" s="16">
        <f t="shared" si="148"/>
        <v>0</v>
      </c>
      <c r="X294" s="16">
        <f t="shared" si="149"/>
        <v>0</v>
      </c>
      <c r="Y294" s="16">
        <f t="shared" si="150"/>
        <v>0</v>
      </c>
      <c r="Z294" s="16">
        <f t="shared" si="151"/>
        <v>0</v>
      </c>
      <c r="AA294" s="16">
        <f t="shared" si="152"/>
        <v>0</v>
      </c>
      <c r="AB294">
        <f t="shared" si="153"/>
        <v>17.875</v>
      </c>
      <c r="AC294">
        <f t="shared" si="154"/>
        <v>44.15</v>
      </c>
      <c r="AD294">
        <f t="shared" si="155"/>
        <v>153.54</v>
      </c>
      <c r="AE294">
        <f t="shared" si="156"/>
        <v>153.54</v>
      </c>
      <c r="AF294">
        <f t="shared" si="157"/>
        <v>153.54</v>
      </c>
      <c r="AG294">
        <f t="shared" si="159"/>
        <v>546.05571428571386</v>
      </c>
      <c r="AH294">
        <f t="shared" si="160"/>
        <v>728.07428571428522</v>
      </c>
      <c r="AI294">
        <f t="shared" si="161"/>
        <v>910.09285714285647</v>
      </c>
      <c r="AJ294">
        <f t="shared" si="162"/>
        <v>1346.4823821428563</v>
      </c>
      <c r="AK294">
        <f t="shared" si="163"/>
        <v>1795.3098428571416</v>
      </c>
      <c r="AL294">
        <f t="shared" si="164"/>
        <v>2244.1373035714273</v>
      </c>
      <c r="AM294">
        <f t="shared" si="165"/>
        <v>1192.9423821428563</v>
      </c>
      <c r="AN294">
        <f t="shared" si="166"/>
        <v>1192.9423821428563</v>
      </c>
      <c r="AO294">
        <f t="shared" si="167"/>
        <v>1192.9423821428563</v>
      </c>
      <c r="AP294">
        <f t="shared" si="168"/>
        <v>1641.7698428571416</v>
      </c>
      <c r="AQ294">
        <f t="shared" si="169"/>
        <v>1641.7698428571416</v>
      </c>
      <c r="AR294">
        <f t="shared" si="170"/>
        <v>1641.7698428571416</v>
      </c>
      <c r="AS294">
        <f t="shared" si="171"/>
        <v>2090.5973035714273</v>
      </c>
      <c r="AT294">
        <f t="shared" si="172"/>
        <v>2090.5973035714273</v>
      </c>
      <c r="AU294">
        <f t="shared" si="173"/>
        <v>2090.5973035714273</v>
      </c>
    </row>
    <row r="295" spans="1:47" x14ac:dyDescent="0.35">
      <c r="A295" s="16" t="s">
        <v>23</v>
      </c>
      <c r="B295" s="16">
        <v>2021</v>
      </c>
      <c r="C295" s="16">
        <v>10</v>
      </c>
      <c r="D295" s="16" t="s">
        <v>16</v>
      </c>
      <c r="E295" s="16" t="s">
        <v>14</v>
      </c>
      <c r="F295" s="16">
        <v>1</v>
      </c>
      <c r="G295" s="16">
        <v>8</v>
      </c>
      <c r="H295" s="4">
        <v>160</v>
      </c>
      <c r="I295" s="16" t="s">
        <v>16</v>
      </c>
      <c r="J295" s="16" t="s">
        <v>28</v>
      </c>
      <c r="K295" s="16" t="s">
        <v>14</v>
      </c>
      <c r="L295" s="16" t="str">
        <f t="shared" si="143"/>
        <v>.</v>
      </c>
      <c r="M295" s="16" t="str">
        <f t="shared" si="144"/>
        <v>.</v>
      </c>
      <c r="N295" s="16" t="s">
        <v>14</v>
      </c>
      <c r="O295" s="16">
        <v>1.8</v>
      </c>
      <c r="P295" s="16">
        <v>33.333333333333329</v>
      </c>
      <c r="Q295" s="16">
        <v>19.999999999999996</v>
      </c>
      <c r="R295" s="16">
        <v>86.601428571428599</v>
      </c>
      <c r="S295" s="16">
        <v>5823.9460714285733</v>
      </c>
      <c r="T295" s="16">
        <f t="shared" si="145"/>
        <v>70.86</v>
      </c>
      <c r="U295" s="16">
        <f t="shared" si="146"/>
        <v>175.02</v>
      </c>
      <c r="V295" s="16">
        <f t="shared" si="147"/>
        <v>0</v>
      </c>
      <c r="W295" s="16">
        <f t="shared" si="148"/>
        <v>0</v>
      </c>
      <c r="X295" s="16">
        <f t="shared" si="149"/>
        <v>0</v>
      </c>
      <c r="Y295" s="16">
        <f t="shared" si="150"/>
        <v>0</v>
      </c>
      <c r="Z295" s="16">
        <f t="shared" si="151"/>
        <v>0</v>
      </c>
      <c r="AA295" s="16">
        <f t="shared" si="152"/>
        <v>0</v>
      </c>
      <c r="AB295">
        <f t="shared" si="153"/>
        <v>17.875</v>
      </c>
      <c r="AC295">
        <f t="shared" si="154"/>
        <v>44.15</v>
      </c>
      <c r="AD295">
        <f t="shared" si="155"/>
        <v>219.17000000000002</v>
      </c>
      <c r="AE295">
        <f t="shared" si="156"/>
        <v>219.17000000000002</v>
      </c>
      <c r="AF295">
        <f t="shared" si="157"/>
        <v>219.17000000000002</v>
      </c>
      <c r="AG295">
        <f t="shared" si="159"/>
        <v>779.41285714285743</v>
      </c>
      <c r="AH295">
        <f t="shared" si="160"/>
        <v>1039.2171428571432</v>
      </c>
      <c r="AI295">
        <f t="shared" si="161"/>
        <v>1299.0214285714289</v>
      </c>
      <c r="AJ295">
        <f t="shared" si="162"/>
        <v>1921.9022035714293</v>
      </c>
      <c r="AK295">
        <f t="shared" si="163"/>
        <v>2562.5362714285725</v>
      </c>
      <c r="AL295">
        <f t="shared" si="164"/>
        <v>3203.1703392857157</v>
      </c>
      <c r="AM295">
        <f t="shared" si="165"/>
        <v>1702.7322035714292</v>
      </c>
      <c r="AN295">
        <f t="shared" si="166"/>
        <v>1702.7322035714292</v>
      </c>
      <c r="AO295">
        <f t="shared" si="167"/>
        <v>1702.7322035714292</v>
      </c>
      <c r="AP295">
        <f t="shared" si="168"/>
        <v>2343.3662714285724</v>
      </c>
      <c r="AQ295">
        <f t="shared" si="169"/>
        <v>2343.3662714285724</v>
      </c>
      <c r="AR295">
        <f t="shared" si="170"/>
        <v>2343.3662714285724</v>
      </c>
      <c r="AS295">
        <f t="shared" si="171"/>
        <v>2984.0003392857157</v>
      </c>
      <c r="AT295">
        <f t="shared" si="172"/>
        <v>2984.0003392857157</v>
      </c>
      <c r="AU295">
        <f t="shared" si="173"/>
        <v>2984.0003392857157</v>
      </c>
    </row>
    <row r="296" spans="1:47" x14ac:dyDescent="0.35">
      <c r="A296" s="16" t="s">
        <v>23</v>
      </c>
      <c r="B296" s="16">
        <v>2021</v>
      </c>
      <c r="C296" s="16">
        <v>10</v>
      </c>
      <c r="D296" s="16" t="s">
        <v>16</v>
      </c>
      <c r="E296" s="16" t="s">
        <v>14</v>
      </c>
      <c r="F296" s="16">
        <v>2</v>
      </c>
      <c r="G296" s="16">
        <v>8</v>
      </c>
      <c r="H296" s="4">
        <v>160</v>
      </c>
      <c r="I296" s="16" t="s">
        <v>16</v>
      </c>
      <c r="J296" s="16" t="s">
        <v>28</v>
      </c>
      <c r="K296" s="16" t="s">
        <v>14</v>
      </c>
      <c r="L296" s="16" t="str">
        <f t="shared" si="143"/>
        <v>.</v>
      </c>
      <c r="M296" s="16" t="str">
        <f t="shared" si="144"/>
        <v>.</v>
      </c>
      <c r="N296" s="16" t="s">
        <v>14</v>
      </c>
      <c r="O296" s="16">
        <v>0</v>
      </c>
      <c r="P296" s="16">
        <v>0</v>
      </c>
      <c r="Q296" s="16">
        <v>0</v>
      </c>
      <c r="R296" s="16">
        <v>82.112745812807901</v>
      </c>
      <c r="S296" s="16">
        <v>5522.082155911331</v>
      </c>
      <c r="T296" s="16">
        <f t="shared" si="145"/>
        <v>70.86</v>
      </c>
      <c r="U296" s="16">
        <f t="shared" si="146"/>
        <v>175.02</v>
      </c>
      <c r="V296" s="16">
        <f t="shared" si="147"/>
        <v>0</v>
      </c>
      <c r="W296" s="16">
        <f t="shared" si="148"/>
        <v>0</v>
      </c>
      <c r="X296" s="16">
        <f t="shared" si="149"/>
        <v>0</v>
      </c>
      <c r="Y296" s="16">
        <f t="shared" si="150"/>
        <v>0</v>
      </c>
      <c r="Z296" s="16">
        <f t="shared" si="151"/>
        <v>0</v>
      </c>
      <c r="AA296" s="16">
        <f t="shared" si="152"/>
        <v>0</v>
      </c>
      <c r="AB296">
        <f t="shared" si="153"/>
        <v>17.875</v>
      </c>
      <c r="AC296">
        <f t="shared" si="154"/>
        <v>44.15</v>
      </c>
      <c r="AD296">
        <f t="shared" si="155"/>
        <v>219.17000000000002</v>
      </c>
      <c r="AE296">
        <f t="shared" si="156"/>
        <v>219.17000000000002</v>
      </c>
      <c r="AF296">
        <f t="shared" si="157"/>
        <v>219.17000000000002</v>
      </c>
      <c r="AG296">
        <f t="shared" si="159"/>
        <v>739.01471231527114</v>
      </c>
      <c r="AH296">
        <f t="shared" si="160"/>
        <v>985.35294975369482</v>
      </c>
      <c r="AI296">
        <f t="shared" si="161"/>
        <v>1231.6911871921186</v>
      </c>
      <c r="AJ296">
        <f t="shared" si="162"/>
        <v>1822.2871114507393</v>
      </c>
      <c r="AK296">
        <f t="shared" si="163"/>
        <v>2429.7161486009859</v>
      </c>
      <c r="AL296">
        <f t="shared" si="164"/>
        <v>3037.1451857512325</v>
      </c>
      <c r="AM296">
        <f t="shared" si="165"/>
        <v>1603.1171114507392</v>
      </c>
      <c r="AN296">
        <f t="shared" si="166"/>
        <v>1603.1171114507392</v>
      </c>
      <c r="AO296">
        <f t="shared" si="167"/>
        <v>1603.1171114507392</v>
      </c>
      <c r="AP296">
        <f t="shared" si="168"/>
        <v>2210.5461486009858</v>
      </c>
      <c r="AQ296">
        <f t="shared" si="169"/>
        <v>2210.5461486009858</v>
      </c>
      <c r="AR296">
        <f t="shared" si="170"/>
        <v>2210.5461486009858</v>
      </c>
      <c r="AS296">
        <f t="shared" si="171"/>
        <v>2817.9751857512324</v>
      </c>
      <c r="AT296">
        <f t="shared" si="172"/>
        <v>2817.9751857512324</v>
      </c>
      <c r="AU296">
        <f t="shared" si="173"/>
        <v>2817.9751857512324</v>
      </c>
    </row>
    <row r="297" spans="1:47" x14ac:dyDescent="0.35">
      <c r="A297" s="16" t="s">
        <v>23</v>
      </c>
      <c r="B297" s="16">
        <v>2021</v>
      </c>
      <c r="C297" s="16">
        <v>10</v>
      </c>
      <c r="D297" s="16" t="s">
        <v>16</v>
      </c>
      <c r="E297" s="16" t="s">
        <v>14</v>
      </c>
      <c r="F297" s="16">
        <v>3</v>
      </c>
      <c r="G297" s="16">
        <v>8</v>
      </c>
      <c r="H297" s="4">
        <v>160</v>
      </c>
      <c r="I297" s="16" t="s">
        <v>16</v>
      </c>
      <c r="J297" s="16" t="s">
        <v>28</v>
      </c>
      <c r="K297" s="16" t="s">
        <v>14</v>
      </c>
      <c r="L297" s="16" t="str">
        <f t="shared" si="143"/>
        <v>.</v>
      </c>
      <c r="M297" s="16" t="str">
        <f t="shared" si="144"/>
        <v>.</v>
      </c>
      <c r="N297" s="16" t="s">
        <v>14</v>
      </c>
      <c r="O297" s="16">
        <v>1.8888888888888888</v>
      </c>
      <c r="P297" s="16">
        <v>30</v>
      </c>
      <c r="Q297" s="16">
        <v>18.888888888888889</v>
      </c>
      <c r="R297" s="16">
        <v>91.061142857142897</v>
      </c>
      <c r="S297" s="16">
        <v>6123.8618571428597</v>
      </c>
      <c r="T297" s="16">
        <f t="shared" si="145"/>
        <v>70.86</v>
      </c>
      <c r="U297" s="16">
        <f t="shared" si="146"/>
        <v>175.02</v>
      </c>
      <c r="V297" s="16">
        <f t="shared" si="147"/>
        <v>0</v>
      </c>
      <c r="W297" s="16">
        <f t="shared" si="148"/>
        <v>0</v>
      </c>
      <c r="X297" s="16">
        <f t="shared" si="149"/>
        <v>0</v>
      </c>
      <c r="Y297" s="16">
        <f t="shared" si="150"/>
        <v>0</v>
      </c>
      <c r="Z297" s="16">
        <f t="shared" si="151"/>
        <v>0</v>
      </c>
      <c r="AA297" s="16">
        <f t="shared" si="152"/>
        <v>0</v>
      </c>
      <c r="AB297">
        <f t="shared" si="153"/>
        <v>17.875</v>
      </c>
      <c r="AC297">
        <f t="shared" si="154"/>
        <v>44.15</v>
      </c>
      <c r="AD297">
        <f t="shared" si="155"/>
        <v>219.17000000000002</v>
      </c>
      <c r="AE297">
        <f t="shared" si="156"/>
        <v>219.17000000000002</v>
      </c>
      <c r="AF297">
        <f t="shared" si="157"/>
        <v>219.17000000000002</v>
      </c>
      <c r="AG297">
        <f t="shared" si="159"/>
        <v>819.55028571428602</v>
      </c>
      <c r="AH297">
        <f t="shared" si="160"/>
        <v>1092.7337142857148</v>
      </c>
      <c r="AI297">
        <f t="shared" si="161"/>
        <v>1365.9171428571435</v>
      </c>
      <c r="AJ297">
        <f t="shared" si="162"/>
        <v>2020.8744128571439</v>
      </c>
      <c r="AK297">
        <f t="shared" si="163"/>
        <v>2694.4992171428585</v>
      </c>
      <c r="AL297">
        <f t="shared" si="164"/>
        <v>3368.1240214285731</v>
      </c>
      <c r="AM297">
        <f t="shared" si="165"/>
        <v>1801.7044128571438</v>
      </c>
      <c r="AN297">
        <f t="shared" si="166"/>
        <v>1801.7044128571438</v>
      </c>
      <c r="AO297">
        <f t="shared" si="167"/>
        <v>1801.7044128571438</v>
      </c>
      <c r="AP297">
        <f t="shared" si="168"/>
        <v>2475.3292171428584</v>
      </c>
      <c r="AQ297">
        <f t="shared" si="169"/>
        <v>2475.3292171428584</v>
      </c>
      <c r="AR297">
        <f t="shared" si="170"/>
        <v>2475.3292171428584</v>
      </c>
      <c r="AS297">
        <f t="shared" si="171"/>
        <v>3148.954021428573</v>
      </c>
      <c r="AT297">
        <f t="shared" si="172"/>
        <v>3148.954021428573</v>
      </c>
      <c r="AU297">
        <f t="shared" si="173"/>
        <v>3148.954021428573</v>
      </c>
    </row>
    <row r="298" spans="1:47" x14ac:dyDescent="0.35">
      <c r="A298" s="16" t="s">
        <v>23</v>
      </c>
      <c r="B298" s="16">
        <v>2021</v>
      </c>
      <c r="C298" s="16">
        <v>10</v>
      </c>
      <c r="D298" s="16" t="s">
        <v>16</v>
      </c>
      <c r="E298" s="16" t="s">
        <v>14</v>
      </c>
      <c r="F298" s="16">
        <v>4</v>
      </c>
      <c r="G298" s="16">
        <v>8</v>
      </c>
      <c r="H298" s="4">
        <v>160</v>
      </c>
      <c r="I298" s="16" t="s">
        <v>16</v>
      </c>
      <c r="J298" s="16" t="s">
        <v>28</v>
      </c>
      <c r="K298" s="16" t="s">
        <v>14</v>
      </c>
      <c r="L298" s="16" t="str">
        <f t="shared" si="143"/>
        <v>.</v>
      </c>
      <c r="M298" s="16" t="str">
        <f t="shared" si="144"/>
        <v>.</v>
      </c>
      <c r="N298" s="16" t="s">
        <v>14</v>
      </c>
      <c r="O298" s="16">
        <v>1.8571428571428572</v>
      </c>
      <c r="P298" s="16">
        <v>23.333333333333332</v>
      </c>
      <c r="Q298" s="16">
        <v>14.444444444444445</v>
      </c>
      <c r="R298" s="16">
        <v>85.258745812807902</v>
      </c>
      <c r="S298" s="16">
        <v>5733.6506559113313</v>
      </c>
      <c r="T298" s="16">
        <f t="shared" si="145"/>
        <v>70.86</v>
      </c>
      <c r="U298" s="16">
        <f t="shared" si="146"/>
        <v>175.02</v>
      </c>
      <c r="V298" s="16">
        <f t="shared" si="147"/>
        <v>0</v>
      </c>
      <c r="W298" s="16">
        <f t="shared" si="148"/>
        <v>0</v>
      </c>
      <c r="X298" s="16">
        <f t="shared" si="149"/>
        <v>0</v>
      </c>
      <c r="Y298" s="16">
        <f t="shared" si="150"/>
        <v>0</v>
      </c>
      <c r="Z298" s="16">
        <f t="shared" si="151"/>
        <v>0</v>
      </c>
      <c r="AA298" s="16">
        <f t="shared" si="152"/>
        <v>0</v>
      </c>
      <c r="AB298">
        <f t="shared" si="153"/>
        <v>17.875</v>
      </c>
      <c r="AC298">
        <f t="shared" si="154"/>
        <v>44.15</v>
      </c>
      <c r="AD298">
        <f t="shared" si="155"/>
        <v>219.17000000000002</v>
      </c>
      <c r="AE298">
        <f t="shared" si="156"/>
        <v>219.17000000000002</v>
      </c>
      <c r="AF298">
        <f t="shared" si="157"/>
        <v>219.17000000000002</v>
      </c>
      <c r="AG298">
        <f t="shared" si="159"/>
        <v>767.3287123152711</v>
      </c>
      <c r="AH298">
        <f t="shared" si="160"/>
        <v>1023.1049497536949</v>
      </c>
      <c r="AI298">
        <f t="shared" si="161"/>
        <v>1278.8811871921184</v>
      </c>
      <c r="AJ298">
        <f t="shared" si="162"/>
        <v>1892.1047164507395</v>
      </c>
      <c r="AK298">
        <f t="shared" si="163"/>
        <v>2522.8062886009857</v>
      </c>
      <c r="AL298">
        <f t="shared" si="164"/>
        <v>3153.5078607512323</v>
      </c>
      <c r="AM298">
        <f t="shared" si="165"/>
        <v>1672.9347164507394</v>
      </c>
      <c r="AN298">
        <f t="shared" si="166"/>
        <v>1672.9347164507394</v>
      </c>
      <c r="AO298">
        <f t="shared" si="167"/>
        <v>1672.9347164507394</v>
      </c>
      <c r="AP298">
        <f t="shared" si="168"/>
        <v>2303.6362886009856</v>
      </c>
      <c r="AQ298">
        <f t="shared" si="169"/>
        <v>2303.6362886009856</v>
      </c>
      <c r="AR298">
        <f t="shared" si="170"/>
        <v>2303.6362886009856</v>
      </c>
      <c r="AS298">
        <f t="shared" si="171"/>
        <v>2934.3378607512323</v>
      </c>
      <c r="AT298">
        <f t="shared" si="172"/>
        <v>2934.3378607512323</v>
      </c>
      <c r="AU298">
        <f t="shared" si="173"/>
        <v>2934.3378607512323</v>
      </c>
    </row>
    <row r="299" spans="1:47" x14ac:dyDescent="0.35">
      <c r="A299" s="16" t="s">
        <v>23</v>
      </c>
      <c r="B299" s="16">
        <v>2021</v>
      </c>
      <c r="C299" s="16">
        <v>10</v>
      </c>
      <c r="D299" s="16" t="s">
        <v>16</v>
      </c>
      <c r="E299" s="16" t="s">
        <v>14</v>
      </c>
      <c r="F299" s="16">
        <v>5</v>
      </c>
      <c r="G299" s="16">
        <v>8</v>
      </c>
      <c r="H299" s="4">
        <v>160</v>
      </c>
      <c r="I299" s="16" t="s">
        <v>16</v>
      </c>
      <c r="J299" s="16" t="s">
        <v>28</v>
      </c>
      <c r="K299" s="16" t="s">
        <v>14</v>
      </c>
      <c r="L299" s="16" t="str">
        <f t="shared" si="143"/>
        <v>.</v>
      </c>
      <c r="M299" s="16" t="str">
        <f t="shared" si="144"/>
        <v>.</v>
      </c>
      <c r="N299" s="16" t="s">
        <v>14</v>
      </c>
      <c r="O299" s="16">
        <v>2</v>
      </c>
      <c r="P299" s="16">
        <v>10</v>
      </c>
      <c r="Q299" s="16">
        <v>6.6666666666666661</v>
      </c>
      <c r="R299" s="16">
        <v>84.974187192118194</v>
      </c>
      <c r="S299" s="16">
        <v>5714.5140886699483</v>
      </c>
      <c r="T299" s="16">
        <f t="shared" si="145"/>
        <v>70.86</v>
      </c>
      <c r="U299" s="16">
        <f t="shared" si="146"/>
        <v>175.02</v>
      </c>
      <c r="V299" s="16">
        <f t="shared" si="147"/>
        <v>0</v>
      </c>
      <c r="W299" s="16">
        <f t="shared" si="148"/>
        <v>0</v>
      </c>
      <c r="X299" s="16">
        <f t="shared" si="149"/>
        <v>0</v>
      </c>
      <c r="Y299" s="16">
        <f t="shared" si="150"/>
        <v>0</v>
      </c>
      <c r="Z299" s="16">
        <f t="shared" si="151"/>
        <v>0</v>
      </c>
      <c r="AA299" s="16">
        <f t="shared" si="152"/>
        <v>0</v>
      </c>
      <c r="AB299">
        <f t="shared" si="153"/>
        <v>17.875</v>
      </c>
      <c r="AC299">
        <f t="shared" si="154"/>
        <v>44.15</v>
      </c>
      <c r="AD299">
        <f t="shared" si="155"/>
        <v>219.17000000000002</v>
      </c>
      <c r="AE299">
        <f t="shared" si="156"/>
        <v>219.17000000000002</v>
      </c>
      <c r="AF299">
        <f t="shared" si="157"/>
        <v>219.17000000000002</v>
      </c>
      <c r="AG299">
        <f t="shared" si="159"/>
        <v>764.76768472906372</v>
      </c>
      <c r="AH299">
        <f t="shared" si="160"/>
        <v>1019.6902463054183</v>
      </c>
      <c r="AI299">
        <f t="shared" si="161"/>
        <v>1274.6128078817728</v>
      </c>
      <c r="AJ299">
        <f t="shared" si="162"/>
        <v>1885.789649261083</v>
      </c>
      <c r="AK299">
        <f t="shared" si="163"/>
        <v>2514.386199014777</v>
      </c>
      <c r="AL299">
        <f t="shared" si="164"/>
        <v>3142.982748768472</v>
      </c>
      <c r="AM299">
        <f t="shared" si="165"/>
        <v>1666.6196492610829</v>
      </c>
      <c r="AN299">
        <f t="shared" si="166"/>
        <v>1666.6196492610829</v>
      </c>
      <c r="AO299">
        <f t="shared" si="167"/>
        <v>1666.6196492610829</v>
      </c>
      <c r="AP299">
        <f t="shared" si="168"/>
        <v>2295.216199014777</v>
      </c>
      <c r="AQ299">
        <f t="shared" si="169"/>
        <v>2295.216199014777</v>
      </c>
      <c r="AR299">
        <f t="shared" si="170"/>
        <v>2295.216199014777</v>
      </c>
      <c r="AS299">
        <f t="shared" si="171"/>
        <v>2923.8127487684719</v>
      </c>
      <c r="AT299">
        <f t="shared" si="172"/>
        <v>2923.8127487684719</v>
      </c>
      <c r="AU299">
        <f t="shared" si="173"/>
        <v>2923.8127487684719</v>
      </c>
    </row>
    <row r="300" spans="1:47" x14ac:dyDescent="0.35">
      <c r="A300" s="16" t="s">
        <v>23</v>
      </c>
      <c r="B300" s="16">
        <v>2021</v>
      </c>
      <c r="C300" s="16">
        <v>10</v>
      </c>
      <c r="D300" s="16" t="s">
        <v>16</v>
      </c>
      <c r="E300" s="16" t="s">
        <v>14</v>
      </c>
      <c r="F300" s="16">
        <v>1</v>
      </c>
      <c r="G300" s="16">
        <v>2</v>
      </c>
      <c r="H300" s="4">
        <v>100</v>
      </c>
      <c r="I300" s="16" t="s">
        <v>16</v>
      </c>
      <c r="J300" s="16" t="s">
        <v>29</v>
      </c>
      <c r="K300" s="16" t="s">
        <v>14</v>
      </c>
      <c r="L300" s="16" t="str">
        <f t="shared" si="143"/>
        <v>.</v>
      </c>
      <c r="M300" s="16" t="str">
        <f t="shared" si="144"/>
        <v>.</v>
      </c>
      <c r="N300" s="16" t="s">
        <v>14</v>
      </c>
      <c r="O300" s="16">
        <v>1.6363636363636365</v>
      </c>
      <c r="P300" s="16">
        <v>36.666666666666664</v>
      </c>
      <c r="Q300" s="16">
        <v>20</v>
      </c>
      <c r="R300" s="16">
        <v>77.236863054187197</v>
      </c>
      <c r="S300" s="16">
        <v>5194.1790403940886</v>
      </c>
      <c r="T300" s="16">
        <f t="shared" si="145"/>
        <v>44.29</v>
      </c>
      <c r="U300" s="16">
        <f t="shared" si="146"/>
        <v>109.39</v>
      </c>
      <c r="V300" s="16">
        <f t="shared" si="147"/>
        <v>0</v>
      </c>
      <c r="W300" s="16">
        <f t="shared" si="148"/>
        <v>0</v>
      </c>
      <c r="X300" s="16">
        <f t="shared" si="149"/>
        <v>0</v>
      </c>
      <c r="Y300" s="16">
        <f t="shared" si="150"/>
        <v>0</v>
      </c>
      <c r="Z300" s="16">
        <f t="shared" si="151"/>
        <v>0</v>
      </c>
      <c r="AA300" s="16">
        <f t="shared" si="152"/>
        <v>0</v>
      </c>
      <c r="AB300">
        <f t="shared" si="153"/>
        <v>50.845999999999997</v>
      </c>
      <c r="AC300">
        <f t="shared" si="154"/>
        <v>125.59</v>
      </c>
      <c r="AD300">
        <f t="shared" si="155"/>
        <v>234.98000000000002</v>
      </c>
      <c r="AE300">
        <f t="shared" si="156"/>
        <v>234.98000000000002</v>
      </c>
      <c r="AF300">
        <f t="shared" si="157"/>
        <v>234.98000000000002</v>
      </c>
      <c r="AG300">
        <f t="shared" si="159"/>
        <v>695.13176748768478</v>
      </c>
      <c r="AH300">
        <f t="shared" si="160"/>
        <v>926.8423566502463</v>
      </c>
      <c r="AI300">
        <f t="shared" si="161"/>
        <v>1158.552945812808</v>
      </c>
      <c r="AJ300">
        <f t="shared" si="162"/>
        <v>1714.0790833300493</v>
      </c>
      <c r="AK300">
        <f t="shared" si="163"/>
        <v>2285.4387777733991</v>
      </c>
      <c r="AL300">
        <f t="shared" si="164"/>
        <v>2856.7984722167489</v>
      </c>
      <c r="AM300">
        <f t="shared" si="165"/>
        <v>1479.0990833300493</v>
      </c>
      <c r="AN300">
        <f t="shared" si="166"/>
        <v>1479.0990833300493</v>
      </c>
      <c r="AO300">
        <f t="shared" si="167"/>
        <v>1479.0990833300493</v>
      </c>
      <c r="AP300">
        <f t="shared" si="168"/>
        <v>2050.4587777733991</v>
      </c>
      <c r="AQ300">
        <f t="shared" si="169"/>
        <v>2050.4587777733991</v>
      </c>
      <c r="AR300">
        <f t="shared" si="170"/>
        <v>2050.4587777733991</v>
      </c>
      <c r="AS300">
        <f t="shared" si="171"/>
        <v>2621.8184722167489</v>
      </c>
      <c r="AT300">
        <f t="shared" si="172"/>
        <v>2621.8184722167489</v>
      </c>
      <c r="AU300">
        <f t="shared" si="173"/>
        <v>2621.8184722167489</v>
      </c>
    </row>
    <row r="301" spans="1:47" x14ac:dyDescent="0.35">
      <c r="A301" s="16" t="s">
        <v>23</v>
      </c>
      <c r="B301" s="16">
        <v>2021</v>
      </c>
      <c r="C301" s="16">
        <v>10</v>
      </c>
      <c r="D301" s="16" t="s">
        <v>16</v>
      </c>
      <c r="E301" s="16" t="s">
        <v>14</v>
      </c>
      <c r="F301" s="16">
        <v>2</v>
      </c>
      <c r="G301" s="16">
        <v>2</v>
      </c>
      <c r="H301" s="4">
        <v>100</v>
      </c>
      <c r="I301" s="16" t="s">
        <v>16</v>
      </c>
      <c r="J301" s="16" t="s">
        <v>29</v>
      </c>
      <c r="K301" s="16" t="s">
        <v>14</v>
      </c>
      <c r="L301" s="16" t="str">
        <f t="shared" si="143"/>
        <v>.</v>
      </c>
      <c r="M301" s="16" t="str">
        <f t="shared" si="144"/>
        <v>.</v>
      </c>
      <c r="N301" s="16" t="s">
        <v>14</v>
      </c>
      <c r="O301" s="16">
        <v>0</v>
      </c>
      <c r="P301" s="16">
        <v>0</v>
      </c>
      <c r="Q301" s="16">
        <v>0</v>
      </c>
      <c r="R301" s="16">
        <v>63.656013793103398</v>
      </c>
      <c r="S301" s="16">
        <v>4280.8669275862039</v>
      </c>
      <c r="T301" s="16">
        <f t="shared" si="145"/>
        <v>44.29</v>
      </c>
      <c r="U301" s="16">
        <f t="shared" si="146"/>
        <v>109.39</v>
      </c>
      <c r="V301" s="16">
        <f t="shared" si="147"/>
        <v>0</v>
      </c>
      <c r="W301" s="16">
        <f t="shared" si="148"/>
        <v>0</v>
      </c>
      <c r="X301" s="16">
        <f t="shared" si="149"/>
        <v>0</v>
      </c>
      <c r="Y301" s="16">
        <f t="shared" si="150"/>
        <v>0</v>
      </c>
      <c r="Z301" s="16">
        <f t="shared" si="151"/>
        <v>0</v>
      </c>
      <c r="AA301" s="16">
        <f t="shared" si="152"/>
        <v>0</v>
      </c>
      <c r="AB301">
        <f t="shared" si="153"/>
        <v>50.845999999999997</v>
      </c>
      <c r="AC301">
        <f t="shared" si="154"/>
        <v>125.59</v>
      </c>
      <c r="AD301">
        <f t="shared" si="155"/>
        <v>234.98000000000002</v>
      </c>
      <c r="AE301">
        <f t="shared" si="156"/>
        <v>234.98000000000002</v>
      </c>
      <c r="AF301">
        <f t="shared" si="157"/>
        <v>234.98000000000002</v>
      </c>
      <c r="AG301">
        <f t="shared" si="159"/>
        <v>572.90412413793058</v>
      </c>
      <c r="AH301">
        <f t="shared" si="160"/>
        <v>763.87216551724077</v>
      </c>
      <c r="AI301">
        <f t="shared" si="161"/>
        <v>954.84020689655097</v>
      </c>
      <c r="AJ301">
        <f t="shared" si="162"/>
        <v>1412.6860861034475</v>
      </c>
      <c r="AK301">
        <f t="shared" si="163"/>
        <v>1883.5814481379298</v>
      </c>
      <c r="AL301">
        <f t="shared" si="164"/>
        <v>2354.4768101724126</v>
      </c>
      <c r="AM301">
        <f t="shared" si="165"/>
        <v>1177.7060861034474</v>
      </c>
      <c r="AN301">
        <f t="shared" si="166"/>
        <v>1177.7060861034474</v>
      </c>
      <c r="AO301">
        <f t="shared" si="167"/>
        <v>1177.7060861034474</v>
      </c>
      <c r="AP301">
        <f t="shared" si="168"/>
        <v>1648.6014481379298</v>
      </c>
      <c r="AQ301">
        <f t="shared" si="169"/>
        <v>1648.6014481379298</v>
      </c>
      <c r="AR301">
        <f t="shared" si="170"/>
        <v>1648.6014481379298</v>
      </c>
      <c r="AS301">
        <f t="shared" si="171"/>
        <v>2119.4968101724126</v>
      </c>
      <c r="AT301">
        <f t="shared" si="172"/>
        <v>2119.4968101724126</v>
      </c>
      <c r="AU301">
        <f t="shared" si="173"/>
        <v>2119.4968101724126</v>
      </c>
    </row>
    <row r="302" spans="1:47" x14ac:dyDescent="0.35">
      <c r="A302" s="16" t="s">
        <v>23</v>
      </c>
      <c r="B302" s="16">
        <v>2021</v>
      </c>
      <c r="C302" s="16">
        <v>10</v>
      </c>
      <c r="D302" s="16" t="s">
        <v>16</v>
      </c>
      <c r="E302" s="16" t="s">
        <v>14</v>
      </c>
      <c r="F302" s="16">
        <v>3</v>
      </c>
      <c r="G302" s="16">
        <v>2</v>
      </c>
      <c r="H302" s="4">
        <v>100</v>
      </c>
      <c r="I302" s="16" t="s">
        <v>16</v>
      </c>
      <c r="J302" s="16" t="s">
        <v>29</v>
      </c>
      <c r="K302" s="16" t="s">
        <v>14</v>
      </c>
      <c r="L302" s="16" t="str">
        <f t="shared" si="143"/>
        <v>.</v>
      </c>
      <c r="M302" s="16" t="str">
        <f t="shared" si="144"/>
        <v>.</v>
      </c>
      <c r="N302" s="16" t="s">
        <v>14</v>
      </c>
      <c r="O302" s="16">
        <v>0</v>
      </c>
      <c r="P302" s="16">
        <v>0</v>
      </c>
      <c r="Q302" s="16">
        <v>0</v>
      </c>
      <c r="R302" s="16">
        <v>69.182912315270897</v>
      </c>
      <c r="S302" s="16">
        <v>4652.5508532019676</v>
      </c>
      <c r="T302" s="16">
        <f t="shared" si="145"/>
        <v>44.29</v>
      </c>
      <c r="U302" s="16">
        <f t="shared" si="146"/>
        <v>109.39</v>
      </c>
      <c r="V302" s="16">
        <f t="shared" si="147"/>
        <v>0</v>
      </c>
      <c r="W302" s="16">
        <f t="shared" si="148"/>
        <v>0</v>
      </c>
      <c r="X302" s="16">
        <f t="shared" si="149"/>
        <v>0</v>
      </c>
      <c r="Y302" s="16">
        <f t="shared" si="150"/>
        <v>0</v>
      </c>
      <c r="Z302" s="16">
        <f t="shared" si="151"/>
        <v>0</v>
      </c>
      <c r="AA302" s="16">
        <f t="shared" si="152"/>
        <v>0</v>
      </c>
      <c r="AB302">
        <f t="shared" si="153"/>
        <v>50.845999999999997</v>
      </c>
      <c r="AC302">
        <f t="shared" si="154"/>
        <v>125.59</v>
      </c>
      <c r="AD302">
        <f t="shared" si="155"/>
        <v>234.98000000000002</v>
      </c>
      <c r="AE302">
        <f t="shared" si="156"/>
        <v>234.98000000000002</v>
      </c>
      <c r="AF302">
        <f t="shared" si="157"/>
        <v>234.98000000000002</v>
      </c>
      <c r="AG302">
        <f t="shared" si="159"/>
        <v>622.64621083743805</v>
      </c>
      <c r="AH302">
        <f t="shared" si="160"/>
        <v>830.19494778325077</v>
      </c>
      <c r="AI302">
        <f t="shared" si="161"/>
        <v>1037.7436847290635</v>
      </c>
      <c r="AJ302">
        <f t="shared" si="162"/>
        <v>1535.3417815566493</v>
      </c>
      <c r="AK302">
        <f t="shared" si="163"/>
        <v>2047.1223754088658</v>
      </c>
      <c r="AL302">
        <f t="shared" si="164"/>
        <v>2558.9029692610825</v>
      </c>
      <c r="AM302">
        <f t="shared" si="165"/>
        <v>1300.3617815566492</v>
      </c>
      <c r="AN302">
        <f t="shared" si="166"/>
        <v>1300.3617815566492</v>
      </c>
      <c r="AO302">
        <f t="shared" si="167"/>
        <v>1300.3617815566492</v>
      </c>
      <c r="AP302">
        <f t="shared" si="168"/>
        <v>1812.1423754088657</v>
      </c>
      <c r="AQ302">
        <f t="shared" si="169"/>
        <v>1812.1423754088657</v>
      </c>
      <c r="AR302">
        <f t="shared" si="170"/>
        <v>1812.1423754088657</v>
      </c>
      <c r="AS302">
        <f t="shared" si="171"/>
        <v>2323.9229692610825</v>
      </c>
      <c r="AT302">
        <f t="shared" si="172"/>
        <v>2323.9229692610825</v>
      </c>
      <c r="AU302">
        <f t="shared" si="173"/>
        <v>2323.9229692610825</v>
      </c>
    </row>
    <row r="303" spans="1:47" x14ac:dyDescent="0.35">
      <c r="A303" s="16" t="s">
        <v>23</v>
      </c>
      <c r="B303" s="16">
        <v>2021</v>
      </c>
      <c r="C303" s="16">
        <v>10</v>
      </c>
      <c r="D303" s="16" t="s">
        <v>16</v>
      </c>
      <c r="E303" s="16" t="s">
        <v>14</v>
      </c>
      <c r="F303" s="16">
        <v>4</v>
      </c>
      <c r="G303" s="16">
        <v>2</v>
      </c>
      <c r="H303" s="4">
        <v>100</v>
      </c>
      <c r="I303" s="16" t="s">
        <v>16</v>
      </c>
      <c r="J303" s="16" t="s">
        <v>29</v>
      </c>
      <c r="K303" s="16" t="s">
        <v>14</v>
      </c>
      <c r="L303" s="16" t="str">
        <f t="shared" si="143"/>
        <v>.</v>
      </c>
      <c r="M303" s="16" t="str">
        <f t="shared" si="144"/>
        <v>.</v>
      </c>
      <c r="N303" s="16" t="s">
        <v>14</v>
      </c>
      <c r="O303" s="16">
        <v>0</v>
      </c>
      <c r="P303" s="16">
        <v>0</v>
      </c>
      <c r="Q303" s="16">
        <v>0</v>
      </c>
      <c r="R303" s="16">
        <v>61.579224630541901</v>
      </c>
      <c r="S303" s="16">
        <v>4141.2028564039429</v>
      </c>
      <c r="T303" s="16">
        <f t="shared" si="145"/>
        <v>44.29</v>
      </c>
      <c r="U303" s="16">
        <f t="shared" si="146"/>
        <v>109.39</v>
      </c>
      <c r="V303" s="16">
        <f t="shared" si="147"/>
        <v>0</v>
      </c>
      <c r="W303" s="16">
        <f t="shared" si="148"/>
        <v>0</v>
      </c>
      <c r="X303" s="16">
        <f t="shared" si="149"/>
        <v>0</v>
      </c>
      <c r="Y303" s="16">
        <f t="shared" si="150"/>
        <v>0</v>
      </c>
      <c r="Z303" s="16">
        <f t="shared" si="151"/>
        <v>0</v>
      </c>
      <c r="AA303" s="16">
        <f t="shared" si="152"/>
        <v>0</v>
      </c>
      <c r="AB303">
        <f t="shared" si="153"/>
        <v>50.845999999999997</v>
      </c>
      <c r="AC303">
        <f t="shared" si="154"/>
        <v>125.59</v>
      </c>
      <c r="AD303">
        <f t="shared" si="155"/>
        <v>234.98000000000002</v>
      </c>
      <c r="AE303">
        <f t="shared" si="156"/>
        <v>234.98000000000002</v>
      </c>
      <c r="AF303">
        <f t="shared" si="157"/>
        <v>234.98000000000002</v>
      </c>
      <c r="AG303">
        <f t="shared" si="159"/>
        <v>554.21302167487715</v>
      </c>
      <c r="AH303">
        <f t="shared" si="160"/>
        <v>738.95069556650287</v>
      </c>
      <c r="AI303">
        <f t="shared" si="161"/>
        <v>923.68836945812848</v>
      </c>
      <c r="AJ303">
        <f t="shared" si="162"/>
        <v>1366.5969426133013</v>
      </c>
      <c r="AK303">
        <f t="shared" si="163"/>
        <v>1822.1292568177348</v>
      </c>
      <c r="AL303">
        <f t="shared" si="164"/>
        <v>2277.6615710221686</v>
      </c>
      <c r="AM303">
        <f t="shared" si="165"/>
        <v>1131.6169426133013</v>
      </c>
      <c r="AN303">
        <f t="shared" si="166"/>
        <v>1131.6169426133013</v>
      </c>
      <c r="AO303">
        <f t="shared" si="167"/>
        <v>1131.6169426133013</v>
      </c>
      <c r="AP303">
        <f t="shared" si="168"/>
        <v>1587.1492568177348</v>
      </c>
      <c r="AQ303">
        <f t="shared" si="169"/>
        <v>1587.1492568177348</v>
      </c>
      <c r="AR303">
        <f t="shared" si="170"/>
        <v>1587.1492568177348</v>
      </c>
      <c r="AS303">
        <f t="shared" si="171"/>
        <v>2042.6815710221686</v>
      </c>
      <c r="AT303">
        <f t="shared" si="172"/>
        <v>2042.6815710221686</v>
      </c>
      <c r="AU303">
        <f t="shared" si="173"/>
        <v>2042.6815710221686</v>
      </c>
    </row>
    <row r="304" spans="1:47" x14ac:dyDescent="0.35">
      <c r="A304" s="16" t="s">
        <v>23</v>
      </c>
      <c r="B304" s="16">
        <v>2021</v>
      </c>
      <c r="C304" s="16">
        <v>10</v>
      </c>
      <c r="D304" s="16" t="s">
        <v>16</v>
      </c>
      <c r="E304" s="16" t="s">
        <v>14</v>
      </c>
      <c r="F304" s="16">
        <v>5</v>
      </c>
      <c r="G304" s="16">
        <v>2</v>
      </c>
      <c r="H304" s="4">
        <v>100</v>
      </c>
      <c r="I304" s="16" t="s">
        <v>16</v>
      </c>
      <c r="J304" s="16" t="s">
        <v>29</v>
      </c>
      <c r="K304" s="16" t="s">
        <v>14</v>
      </c>
      <c r="L304" s="16" t="str">
        <f t="shared" si="143"/>
        <v>.</v>
      </c>
      <c r="M304" s="16" t="str">
        <f t="shared" si="144"/>
        <v>.</v>
      </c>
      <c r="N304" s="16" t="s">
        <v>14</v>
      </c>
      <c r="O304" s="16">
        <v>0</v>
      </c>
      <c r="P304" s="16">
        <v>0</v>
      </c>
      <c r="Q304" s="16">
        <v>0</v>
      </c>
      <c r="R304" s="16">
        <v>88.373154679802994</v>
      </c>
      <c r="S304" s="16">
        <v>5943.0946522167515</v>
      </c>
      <c r="T304" s="16">
        <f t="shared" si="145"/>
        <v>44.29</v>
      </c>
      <c r="U304" s="16">
        <f t="shared" si="146"/>
        <v>109.39</v>
      </c>
      <c r="V304" s="16">
        <f t="shared" si="147"/>
        <v>0</v>
      </c>
      <c r="W304" s="16">
        <f t="shared" si="148"/>
        <v>0</v>
      </c>
      <c r="X304" s="16">
        <f t="shared" si="149"/>
        <v>0</v>
      </c>
      <c r="Y304" s="16">
        <f t="shared" si="150"/>
        <v>0</v>
      </c>
      <c r="Z304" s="16">
        <f t="shared" si="151"/>
        <v>0</v>
      </c>
      <c r="AA304" s="16">
        <f t="shared" si="152"/>
        <v>0</v>
      </c>
      <c r="AB304">
        <f t="shared" si="153"/>
        <v>50.845999999999997</v>
      </c>
      <c r="AC304">
        <f t="shared" si="154"/>
        <v>125.59</v>
      </c>
      <c r="AD304">
        <f t="shared" si="155"/>
        <v>234.98000000000002</v>
      </c>
      <c r="AE304">
        <f t="shared" si="156"/>
        <v>234.98000000000002</v>
      </c>
      <c r="AF304">
        <f t="shared" si="157"/>
        <v>234.98000000000002</v>
      </c>
      <c r="AG304">
        <f t="shared" si="159"/>
        <v>795.3583921182269</v>
      </c>
      <c r="AH304">
        <f t="shared" si="160"/>
        <v>1060.4778561576359</v>
      </c>
      <c r="AI304">
        <f t="shared" si="161"/>
        <v>1325.5973201970448</v>
      </c>
      <c r="AJ304">
        <f t="shared" si="162"/>
        <v>1961.221235231528</v>
      </c>
      <c r="AK304">
        <f t="shared" si="163"/>
        <v>2614.9616469753705</v>
      </c>
      <c r="AL304">
        <f t="shared" si="164"/>
        <v>3268.7020587192137</v>
      </c>
      <c r="AM304">
        <f t="shared" si="165"/>
        <v>1726.241235231528</v>
      </c>
      <c r="AN304">
        <f t="shared" si="166"/>
        <v>1726.241235231528</v>
      </c>
      <c r="AO304">
        <f t="shared" si="167"/>
        <v>1726.241235231528</v>
      </c>
      <c r="AP304">
        <f t="shared" si="168"/>
        <v>2379.9816469753705</v>
      </c>
      <c r="AQ304">
        <f t="shared" si="169"/>
        <v>2379.9816469753705</v>
      </c>
      <c r="AR304">
        <f t="shared" si="170"/>
        <v>2379.9816469753705</v>
      </c>
      <c r="AS304">
        <f t="shared" si="171"/>
        <v>3033.7220587192137</v>
      </c>
      <c r="AT304">
        <f t="shared" si="172"/>
        <v>3033.7220587192137</v>
      </c>
      <c r="AU304">
        <f t="shared" si="173"/>
        <v>3033.7220587192137</v>
      </c>
    </row>
    <row r="305" spans="1:47" x14ac:dyDescent="0.35">
      <c r="A305" s="16" t="s">
        <v>23</v>
      </c>
      <c r="B305" s="16">
        <v>2021</v>
      </c>
      <c r="C305" s="16">
        <v>10</v>
      </c>
      <c r="D305" s="16" t="s">
        <v>16</v>
      </c>
      <c r="E305" s="16" t="s">
        <v>14</v>
      </c>
      <c r="F305" s="16">
        <v>1</v>
      </c>
      <c r="G305" s="16">
        <v>6</v>
      </c>
      <c r="H305" s="4">
        <v>160</v>
      </c>
      <c r="I305" s="16" t="s">
        <v>16</v>
      </c>
      <c r="J305" s="16" t="s">
        <v>29</v>
      </c>
      <c r="K305" s="16" t="s">
        <v>14</v>
      </c>
      <c r="L305" s="16" t="str">
        <f t="shared" si="143"/>
        <v>.</v>
      </c>
      <c r="M305" s="16" t="str">
        <f t="shared" si="144"/>
        <v>.</v>
      </c>
      <c r="N305" s="16" t="s">
        <v>14</v>
      </c>
      <c r="O305" s="16">
        <v>1</v>
      </c>
      <c r="P305" s="16">
        <v>3.3333333333333335</v>
      </c>
      <c r="Q305" s="16">
        <v>1.1111111111111112</v>
      </c>
      <c r="R305" s="16">
        <v>88.775613793103403</v>
      </c>
      <c r="S305" s="16">
        <v>5970.1600275862038</v>
      </c>
      <c r="T305" s="16">
        <f t="shared" si="145"/>
        <v>70.86</v>
      </c>
      <c r="U305" s="16">
        <f t="shared" si="146"/>
        <v>175.02</v>
      </c>
      <c r="V305" s="16">
        <f t="shared" si="147"/>
        <v>0</v>
      </c>
      <c r="W305" s="16">
        <f t="shared" si="148"/>
        <v>0</v>
      </c>
      <c r="X305" s="16">
        <f t="shared" si="149"/>
        <v>0</v>
      </c>
      <c r="Y305" s="16">
        <f t="shared" si="150"/>
        <v>0</v>
      </c>
      <c r="Z305" s="16">
        <f t="shared" si="151"/>
        <v>0</v>
      </c>
      <c r="AA305" s="16">
        <f t="shared" si="152"/>
        <v>0</v>
      </c>
      <c r="AB305">
        <f t="shared" si="153"/>
        <v>50.845999999999997</v>
      </c>
      <c r="AC305">
        <f t="shared" si="154"/>
        <v>125.59</v>
      </c>
      <c r="AD305">
        <f t="shared" si="155"/>
        <v>300.61</v>
      </c>
      <c r="AE305">
        <f t="shared" si="156"/>
        <v>300.61</v>
      </c>
      <c r="AF305">
        <f t="shared" si="157"/>
        <v>300.61</v>
      </c>
      <c r="AG305">
        <f t="shared" si="159"/>
        <v>798.98052413793062</v>
      </c>
      <c r="AH305">
        <f t="shared" si="160"/>
        <v>1065.3073655172409</v>
      </c>
      <c r="AI305">
        <f t="shared" si="161"/>
        <v>1331.6342068965509</v>
      </c>
      <c r="AJ305">
        <f t="shared" si="162"/>
        <v>1970.1528091034475</v>
      </c>
      <c r="AK305">
        <f t="shared" si="163"/>
        <v>2626.8704121379296</v>
      </c>
      <c r="AL305">
        <f t="shared" si="164"/>
        <v>3283.5880151724123</v>
      </c>
      <c r="AM305">
        <f t="shared" si="165"/>
        <v>1669.5428091034473</v>
      </c>
      <c r="AN305">
        <f t="shared" si="166"/>
        <v>1669.5428091034473</v>
      </c>
      <c r="AO305">
        <f t="shared" si="167"/>
        <v>1669.5428091034473</v>
      </c>
      <c r="AP305">
        <f t="shared" si="168"/>
        <v>2326.2604121379295</v>
      </c>
      <c r="AQ305">
        <f t="shared" si="169"/>
        <v>2326.2604121379295</v>
      </c>
      <c r="AR305">
        <f t="shared" si="170"/>
        <v>2326.2604121379295</v>
      </c>
      <c r="AS305">
        <f t="shared" si="171"/>
        <v>2982.9780151724121</v>
      </c>
      <c r="AT305">
        <f t="shared" si="172"/>
        <v>2982.9780151724121</v>
      </c>
      <c r="AU305">
        <f t="shared" si="173"/>
        <v>2982.9780151724121</v>
      </c>
    </row>
    <row r="306" spans="1:47" x14ac:dyDescent="0.35">
      <c r="A306" s="16" t="s">
        <v>23</v>
      </c>
      <c r="B306" s="16">
        <v>2021</v>
      </c>
      <c r="C306" s="16">
        <v>10</v>
      </c>
      <c r="D306" s="16" t="s">
        <v>16</v>
      </c>
      <c r="E306" s="16" t="s">
        <v>14</v>
      </c>
      <c r="F306" s="16">
        <v>2</v>
      </c>
      <c r="G306" s="16">
        <v>6</v>
      </c>
      <c r="H306" s="4">
        <v>160</v>
      </c>
      <c r="I306" s="16" t="s">
        <v>16</v>
      </c>
      <c r="J306" s="16" t="s">
        <v>29</v>
      </c>
      <c r="K306" s="16" t="s">
        <v>14</v>
      </c>
      <c r="L306" s="16" t="str">
        <f t="shared" si="143"/>
        <v>.</v>
      </c>
      <c r="M306" s="16" t="str">
        <f t="shared" si="144"/>
        <v>.</v>
      </c>
      <c r="N306" s="16" t="s">
        <v>14</v>
      </c>
      <c r="O306" s="16">
        <v>2</v>
      </c>
      <c r="P306" s="16">
        <v>6.666666666666667</v>
      </c>
      <c r="Q306" s="16">
        <v>4.4444444444444446</v>
      </c>
      <c r="R306" s="16">
        <v>96.114055172413799</v>
      </c>
      <c r="S306" s="16">
        <v>6463.6702103448279</v>
      </c>
      <c r="T306" s="16">
        <f t="shared" si="145"/>
        <v>70.86</v>
      </c>
      <c r="U306" s="16">
        <f t="shared" si="146"/>
        <v>175.02</v>
      </c>
      <c r="V306" s="16">
        <f t="shared" si="147"/>
        <v>0</v>
      </c>
      <c r="W306" s="16">
        <f t="shared" si="148"/>
        <v>0</v>
      </c>
      <c r="X306" s="16">
        <f t="shared" si="149"/>
        <v>0</v>
      </c>
      <c r="Y306" s="16">
        <f t="shared" si="150"/>
        <v>0</v>
      </c>
      <c r="Z306" s="16">
        <f t="shared" si="151"/>
        <v>0</v>
      </c>
      <c r="AA306" s="16">
        <f t="shared" si="152"/>
        <v>0</v>
      </c>
      <c r="AB306">
        <f t="shared" si="153"/>
        <v>50.845999999999997</v>
      </c>
      <c r="AC306">
        <f t="shared" si="154"/>
        <v>125.59</v>
      </c>
      <c r="AD306">
        <f t="shared" si="155"/>
        <v>300.61</v>
      </c>
      <c r="AE306">
        <f t="shared" si="156"/>
        <v>300.61</v>
      </c>
      <c r="AF306">
        <f t="shared" si="157"/>
        <v>300.61</v>
      </c>
      <c r="AG306">
        <f t="shared" si="159"/>
        <v>865.02649655172422</v>
      </c>
      <c r="AH306">
        <f t="shared" si="160"/>
        <v>1153.3686620689655</v>
      </c>
      <c r="AI306">
        <f t="shared" si="161"/>
        <v>1441.710827586207</v>
      </c>
      <c r="AJ306">
        <f t="shared" si="162"/>
        <v>2133.0111694137931</v>
      </c>
      <c r="AK306">
        <f t="shared" si="163"/>
        <v>2844.0148925517242</v>
      </c>
      <c r="AL306">
        <f t="shared" si="164"/>
        <v>3555.0186156896557</v>
      </c>
      <c r="AM306">
        <f t="shared" si="165"/>
        <v>1832.401169413793</v>
      </c>
      <c r="AN306">
        <f t="shared" si="166"/>
        <v>1832.401169413793</v>
      </c>
      <c r="AO306">
        <f t="shared" si="167"/>
        <v>1832.401169413793</v>
      </c>
      <c r="AP306">
        <f t="shared" si="168"/>
        <v>2543.4048925517241</v>
      </c>
      <c r="AQ306">
        <f t="shared" si="169"/>
        <v>2543.4048925517241</v>
      </c>
      <c r="AR306">
        <f t="shared" si="170"/>
        <v>2543.4048925517241</v>
      </c>
      <c r="AS306">
        <f t="shared" si="171"/>
        <v>3254.4086156896556</v>
      </c>
      <c r="AT306">
        <f t="shared" si="172"/>
        <v>3254.4086156896556</v>
      </c>
      <c r="AU306">
        <f t="shared" si="173"/>
        <v>3254.4086156896556</v>
      </c>
    </row>
    <row r="307" spans="1:47" x14ac:dyDescent="0.35">
      <c r="A307" s="16" t="s">
        <v>23</v>
      </c>
      <c r="B307" s="16">
        <v>2021</v>
      </c>
      <c r="C307" s="16">
        <v>10</v>
      </c>
      <c r="D307" s="16" t="s">
        <v>16</v>
      </c>
      <c r="E307" s="16" t="s">
        <v>14</v>
      </c>
      <c r="F307" s="16">
        <v>3</v>
      </c>
      <c r="G307" s="16">
        <v>6</v>
      </c>
      <c r="H307" s="4">
        <v>160</v>
      </c>
      <c r="I307" s="16" t="s">
        <v>16</v>
      </c>
      <c r="J307" s="16" t="s">
        <v>29</v>
      </c>
      <c r="K307" s="16" t="s">
        <v>14</v>
      </c>
      <c r="L307" s="16" t="str">
        <f t="shared" si="143"/>
        <v>.</v>
      </c>
      <c r="M307" s="16" t="str">
        <f t="shared" si="144"/>
        <v>.</v>
      </c>
      <c r="N307" s="16" t="s">
        <v>14</v>
      </c>
      <c r="O307" s="16">
        <v>0</v>
      </c>
      <c r="P307" s="16">
        <v>0</v>
      </c>
      <c r="Q307" s="16">
        <v>0</v>
      </c>
      <c r="R307" s="16">
        <v>78.408000000000001</v>
      </c>
      <c r="S307" s="16">
        <v>5272.9380000000001</v>
      </c>
      <c r="T307" s="16">
        <f t="shared" si="145"/>
        <v>70.86</v>
      </c>
      <c r="U307" s="16">
        <f t="shared" si="146"/>
        <v>175.02</v>
      </c>
      <c r="V307" s="16">
        <f t="shared" si="147"/>
        <v>0</v>
      </c>
      <c r="W307" s="16">
        <f t="shared" si="148"/>
        <v>0</v>
      </c>
      <c r="X307" s="16">
        <f t="shared" si="149"/>
        <v>0</v>
      </c>
      <c r="Y307" s="16">
        <f t="shared" si="150"/>
        <v>0</v>
      </c>
      <c r="Z307" s="16">
        <f t="shared" si="151"/>
        <v>0</v>
      </c>
      <c r="AA307" s="16">
        <f t="shared" si="152"/>
        <v>0</v>
      </c>
      <c r="AB307">
        <f t="shared" si="153"/>
        <v>50.845999999999997</v>
      </c>
      <c r="AC307">
        <f t="shared" si="154"/>
        <v>125.59</v>
      </c>
      <c r="AD307">
        <f t="shared" si="155"/>
        <v>300.61</v>
      </c>
      <c r="AE307">
        <f t="shared" si="156"/>
        <v>300.61</v>
      </c>
      <c r="AF307">
        <f t="shared" si="157"/>
        <v>300.61</v>
      </c>
      <c r="AG307">
        <f t="shared" si="159"/>
        <v>705.67200000000003</v>
      </c>
      <c r="AH307">
        <f t="shared" si="160"/>
        <v>940.89599999999996</v>
      </c>
      <c r="AI307">
        <f t="shared" si="161"/>
        <v>1176.1200000000001</v>
      </c>
      <c r="AJ307">
        <f t="shared" si="162"/>
        <v>1740.0695400000002</v>
      </c>
      <c r="AK307">
        <f t="shared" si="163"/>
        <v>2320.0927200000001</v>
      </c>
      <c r="AL307">
        <f t="shared" si="164"/>
        <v>2900.1159000000002</v>
      </c>
      <c r="AM307">
        <f t="shared" si="165"/>
        <v>1439.4595400000003</v>
      </c>
      <c r="AN307">
        <f t="shared" si="166"/>
        <v>1439.4595400000003</v>
      </c>
      <c r="AO307">
        <f t="shared" si="167"/>
        <v>1439.4595400000003</v>
      </c>
      <c r="AP307">
        <f t="shared" si="168"/>
        <v>2019.48272</v>
      </c>
      <c r="AQ307">
        <f t="shared" si="169"/>
        <v>2019.48272</v>
      </c>
      <c r="AR307">
        <f t="shared" si="170"/>
        <v>2019.48272</v>
      </c>
      <c r="AS307">
        <f t="shared" si="171"/>
        <v>2599.5059000000001</v>
      </c>
      <c r="AT307">
        <f t="shared" si="172"/>
        <v>2599.5059000000001</v>
      </c>
      <c r="AU307">
        <f t="shared" si="173"/>
        <v>2599.5059000000001</v>
      </c>
    </row>
    <row r="308" spans="1:47" x14ac:dyDescent="0.35">
      <c r="A308" s="16" t="s">
        <v>23</v>
      </c>
      <c r="B308" s="16">
        <v>2021</v>
      </c>
      <c r="C308" s="16">
        <v>10</v>
      </c>
      <c r="D308" s="16" t="s">
        <v>16</v>
      </c>
      <c r="E308" s="16" t="s">
        <v>14</v>
      </c>
      <c r="F308" s="16">
        <v>4</v>
      </c>
      <c r="G308" s="16">
        <v>6</v>
      </c>
      <c r="H308" s="4">
        <v>160</v>
      </c>
      <c r="I308" s="16" t="s">
        <v>16</v>
      </c>
      <c r="J308" s="16" t="s">
        <v>29</v>
      </c>
      <c r="K308" s="16" t="s">
        <v>14</v>
      </c>
      <c r="L308" s="16" t="str">
        <f t="shared" si="143"/>
        <v>.</v>
      </c>
      <c r="M308" s="16" t="str">
        <f t="shared" si="144"/>
        <v>.</v>
      </c>
      <c r="N308" s="16" t="s">
        <v>14</v>
      </c>
      <c r="O308" s="16">
        <v>0</v>
      </c>
      <c r="P308" s="16">
        <v>0</v>
      </c>
      <c r="Q308" s="16">
        <v>0</v>
      </c>
      <c r="R308" s="16">
        <v>77.741725123152705</v>
      </c>
      <c r="S308" s="16">
        <v>5228.1310145320194</v>
      </c>
      <c r="T308" s="16">
        <f t="shared" si="145"/>
        <v>70.86</v>
      </c>
      <c r="U308" s="16">
        <f t="shared" si="146"/>
        <v>175.02</v>
      </c>
      <c r="V308" s="16">
        <f t="shared" si="147"/>
        <v>0</v>
      </c>
      <c r="W308" s="16">
        <f t="shared" si="148"/>
        <v>0</v>
      </c>
      <c r="X308" s="16">
        <f t="shared" si="149"/>
        <v>0</v>
      </c>
      <c r="Y308" s="16">
        <f t="shared" si="150"/>
        <v>0</v>
      </c>
      <c r="Z308" s="16">
        <f t="shared" si="151"/>
        <v>0</v>
      </c>
      <c r="AA308" s="16">
        <f t="shared" si="152"/>
        <v>0</v>
      </c>
      <c r="AB308">
        <f t="shared" si="153"/>
        <v>50.845999999999997</v>
      </c>
      <c r="AC308">
        <f t="shared" si="154"/>
        <v>125.59</v>
      </c>
      <c r="AD308">
        <f t="shared" si="155"/>
        <v>300.61</v>
      </c>
      <c r="AE308">
        <f t="shared" si="156"/>
        <v>300.61</v>
      </c>
      <c r="AF308">
        <f t="shared" si="157"/>
        <v>300.61</v>
      </c>
      <c r="AG308">
        <f t="shared" si="159"/>
        <v>699.67552610837436</v>
      </c>
      <c r="AH308">
        <f t="shared" si="160"/>
        <v>932.9007014778324</v>
      </c>
      <c r="AI308">
        <f t="shared" si="161"/>
        <v>1166.1258768472906</v>
      </c>
      <c r="AJ308">
        <f t="shared" si="162"/>
        <v>1725.2832347955664</v>
      </c>
      <c r="AK308">
        <f t="shared" si="163"/>
        <v>2300.3776463940885</v>
      </c>
      <c r="AL308">
        <f t="shared" si="164"/>
        <v>2875.4720579926111</v>
      </c>
      <c r="AM308">
        <f t="shared" si="165"/>
        <v>1424.6732347955663</v>
      </c>
      <c r="AN308">
        <f t="shared" si="166"/>
        <v>1424.6732347955663</v>
      </c>
      <c r="AO308">
        <f t="shared" si="167"/>
        <v>1424.6732347955663</v>
      </c>
      <c r="AP308">
        <f t="shared" si="168"/>
        <v>1999.7676463940884</v>
      </c>
      <c r="AQ308">
        <f t="shared" si="169"/>
        <v>1999.7676463940884</v>
      </c>
      <c r="AR308">
        <f t="shared" si="170"/>
        <v>1999.7676463940884</v>
      </c>
      <c r="AS308">
        <f t="shared" si="171"/>
        <v>2574.862057992611</v>
      </c>
      <c r="AT308">
        <f t="shared" si="172"/>
        <v>2574.862057992611</v>
      </c>
      <c r="AU308">
        <f t="shared" si="173"/>
        <v>2574.862057992611</v>
      </c>
    </row>
    <row r="309" spans="1:47" x14ac:dyDescent="0.35">
      <c r="A309" s="16" t="s">
        <v>23</v>
      </c>
      <c r="B309" s="16">
        <v>2021</v>
      </c>
      <c r="C309" s="16">
        <v>10</v>
      </c>
      <c r="D309" s="16" t="s">
        <v>16</v>
      </c>
      <c r="E309" s="16" t="s">
        <v>14</v>
      </c>
      <c r="F309" s="16">
        <v>5</v>
      </c>
      <c r="G309" s="16">
        <v>6</v>
      </c>
      <c r="H309" s="4">
        <v>160</v>
      </c>
      <c r="I309" s="16" t="s">
        <v>16</v>
      </c>
      <c r="J309" s="16" t="s">
        <v>29</v>
      </c>
      <c r="K309" s="16" t="s">
        <v>14</v>
      </c>
      <c r="L309" s="16" t="str">
        <f t="shared" si="143"/>
        <v>.</v>
      </c>
      <c r="M309" s="16" t="str">
        <f t="shared" si="144"/>
        <v>.</v>
      </c>
      <c r="N309" s="16" t="s">
        <v>14</v>
      </c>
      <c r="O309" s="16">
        <v>2.375</v>
      </c>
      <c r="P309" s="16">
        <v>26.666666666666668</v>
      </c>
      <c r="Q309" s="16">
        <v>21.111111111111111</v>
      </c>
      <c r="R309" s="16">
        <v>71.727369458128095</v>
      </c>
      <c r="S309" s="16">
        <v>4823.6655960591143</v>
      </c>
      <c r="T309" s="16">
        <f t="shared" si="145"/>
        <v>70.86</v>
      </c>
      <c r="U309" s="16">
        <f t="shared" si="146"/>
        <v>175.02</v>
      </c>
      <c r="V309" s="16">
        <f t="shared" si="147"/>
        <v>0</v>
      </c>
      <c r="W309" s="16">
        <f t="shared" si="148"/>
        <v>0</v>
      </c>
      <c r="X309" s="16">
        <f t="shared" si="149"/>
        <v>0</v>
      </c>
      <c r="Y309" s="16">
        <f t="shared" si="150"/>
        <v>0</v>
      </c>
      <c r="Z309" s="16">
        <f t="shared" si="151"/>
        <v>0</v>
      </c>
      <c r="AA309" s="16">
        <f t="shared" si="152"/>
        <v>0</v>
      </c>
      <c r="AB309">
        <f t="shared" si="153"/>
        <v>50.845999999999997</v>
      </c>
      <c r="AC309">
        <f t="shared" si="154"/>
        <v>125.59</v>
      </c>
      <c r="AD309">
        <f t="shared" si="155"/>
        <v>300.61</v>
      </c>
      <c r="AE309">
        <f t="shared" si="156"/>
        <v>300.61</v>
      </c>
      <c r="AF309">
        <f t="shared" si="157"/>
        <v>300.61</v>
      </c>
      <c r="AG309">
        <f t="shared" si="159"/>
        <v>645.54632512315288</v>
      </c>
      <c r="AH309">
        <f t="shared" si="160"/>
        <v>860.72843349753714</v>
      </c>
      <c r="AI309">
        <f t="shared" si="161"/>
        <v>1075.9105418719214</v>
      </c>
      <c r="AJ309">
        <f t="shared" si="162"/>
        <v>1591.8096466995078</v>
      </c>
      <c r="AK309">
        <f t="shared" si="163"/>
        <v>2122.4128622660105</v>
      </c>
      <c r="AL309">
        <f t="shared" si="164"/>
        <v>2653.016077832513</v>
      </c>
      <c r="AM309">
        <f t="shared" si="165"/>
        <v>1291.1996466995079</v>
      </c>
      <c r="AN309">
        <f t="shared" si="166"/>
        <v>1291.1996466995079</v>
      </c>
      <c r="AO309">
        <f t="shared" si="167"/>
        <v>1291.1996466995079</v>
      </c>
      <c r="AP309">
        <f t="shared" si="168"/>
        <v>1821.8028622660104</v>
      </c>
      <c r="AQ309">
        <f t="shared" si="169"/>
        <v>1821.8028622660104</v>
      </c>
      <c r="AR309">
        <f t="shared" si="170"/>
        <v>1821.8028622660104</v>
      </c>
      <c r="AS309">
        <f t="shared" si="171"/>
        <v>2352.4060778325129</v>
      </c>
      <c r="AT309">
        <f t="shared" si="172"/>
        <v>2352.4060778325129</v>
      </c>
      <c r="AU309">
        <f t="shared" si="173"/>
        <v>2352.4060778325129</v>
      </c>
    </row>
    <row r="310" spans="1:47" x14ac:dyDescent="0.35">
      <c r="A310" s="16" t="s">
        <v>23</v>
      </c>
      <c r="B310" s="16">
        <v>2021</v>
      </c>
      <c r="C310" s="16">
        <v>10</v>
      </c>
      <c r="D310" s="16" t="s">
        <v>16</v>
      </c>
      <c r="E310" s="16" t="s">
        <v>14</v>
      </c>
      <c r="F310" s="16">
        <v>1</v>
      </c>
      <c r="G310" s="16">
        <v>3</v>
      </c>
      <c r="H310" s="4">
        <v>100</v>
      </c>
      <c r="I310" s="16" t="s">
        <v>16</v>
      </c>
      <c r="J310" s="16" t="s">
        <v>30</v>
      </c>
      <c r="K310" s="16" t="s">
        <v>14</v>
      </c>
      <c r="L310" s="16" t="str">
        <f t="shared" si="143"/>
        <v>.</v>
      </c>
      <c r="M310" s="16" t="str">
        <f t="shared" si="144"/>
        <v>.</v>
      </c>
      <c r="N310" s="16" t="s">
        <v>17</v>
      </c>
      <c r="O310" s="16">
        <v>2.1666666666666665</v>
      </c>
      <c r="P310" s="16">
        <v>20</v>
      </c>
      <c r="Q310" s="16">
        <v>14.444444444444445</v>
      </c>
      <c r="R310" s="16">
        <v>67.828427586206899</v>
      </c>
      <c r="S310" s="16">
        <v>4561.4617551724141</v>
      </c>
      <c r="T310" s="16">
        <f t="shared" si="145"/>
        <v>44.29</v>
      </c>
      <c r="U310" s="16">
        <f t="shared" si="146"/>
        <v>109.39</v>
      </c>
      <c r="V310" s="16">
        <f t="shared" si="147"/>
        <v>0</v>
      </c>
      <c r="W310" s="16">
        <f t="shared" si="148"/>
        <v>0</v>
      </c>
      <c r="X310" s="16">
        <f t="shared" si="149"/>
        <v>0</v>
      </c>
      <c r="Y310" s="16">
        <f t="shared" si="150"/>
        <v>0</v>
      </c>
      <c r="Z310" s="16">
        <f t="shared" si="151"/>
        <v>0</v>
      </c>
      <c r="AA310" s="16">
        <f t="shared" si="152"/>
        <v>0</v>
      </c>
      <c r="AB310">
        <f t="shared" si="153"/>
        <v>50.845999999999997</v>
      </c>
      <c r="AC310">
        <f t="shared" si="154"/>
        <v>125.59</v>
      </c>
      <c r="AD310">
        <f t="shared" si="155"/>
        <v>234.98000000000002</v>
      </c>
      <c r="AE310">
        <f t="shared" si="156"/>
        <v>234.98000000000002</v>
      </c>
      <c r="AF310">
        <f t="shared" si="157"/>
        <v>234.98000000000002</v>
      </c>
      <c r="AG310">
        <f t="shared" si="159"/>
        <v>610.45584827586208</v>
      </c>
      <c r="AH310">
        <f t="shared" si="160"/>
        <v>813.94113103448285</v>
      </c>
      <c r="AI310">
        <f t="shared" si="161"/>
        <v>1017.4264137931035</v>
      </c>
      <c r="AJ310">
        <f t="shared" si="162"/>
        <v>1505.2823792068966</v>
      </c>
      <c r="AK310">
        <f t="shared" si="163"/>
        <v>2007.0431722758622</v>
      </c>
      <c r="AL310">
        <f t="shared" si="164"/>
        <v>2508.8039653448282</v>
      </c>
      <c r="AM310">
        <f t="shared" si="165"/>
        <v>1270.3023792068966</v>
      </c>
      <c r="AN310">
        <f t="shared" si="166"/>
        <v>1270.3023792068966</v>
      </c>
      <c r="AO310">
        <f t="shared" si="167"/>
        <v>1270.3023792068966</v>
      </c>
      <c r="AP310">
        <f t="shared" si="168"/>
        <v>1772.0631722758621</v>
      </c>
      <c r="AQ310">
        <f t="shared" si="169"/>
        <v>1772.0631722758621</v>
      </c>
      <c r="AR310">
        <f t="shared" si="170"/>
        <v>1772.0631722758621</v>
      </c>
      <c r="AS310">
        <f t="shared" si="171"/>
        <v>2273.8239653448281</v>
      </c>
      <c r="AT310">
        <f t="shared" si="172"/>
        <v>2273.8239653448281</v>
      </c>
      <c r="AU310">
        <f t="shared" si="173"/>
        <v>2273.8239653448281</v>
      </c>
    </row>
    <row r="311" spans="1:47" x14ac:dyDescent="0.35">
      <c r="A311" s="16" t="s">
        <v>23</v>
      </c>
      <c r="B311" s="16">
        <v>2021</v>
      </c>
      <c r="C311" s="16">
        <v>10</v>
      </c>
      <c r="D311" s="16" t="s">
        <v>16</v>
      </c>
      <c r="E311" s="16" t="s">
        <v>14</v>
      </c>
      <c r="F311" s="16">
        <v>2</v>
      </c>
      <c r="G311" s="16">
        <v>3</v>
      </c>
      <c r="H311" s="4">
        <v>100</v>
      </c>
      <c r="I311" s="16" t="s">
        <v>16</v>
      </c>
      <c r="J311" s="16" t="s">
        <v>30</v>
      </c>
      <c r="K311" s="16" t="s">
        <v>14</v>
      </c>
      <c r="L311" s="16" t="str">
        <f t="shared" si="143"/>
        <v>.</v>
      </c>
      <c r="M311" s="16" t="str">
        <f t="shared" si="144"/>
        <v>.</v>
      </c>
      <c r="N311" s="16" t="s">
        <v>17</v>
      </c>
      <c r="O311" s="16">
        <v>1.75</v>
      </c>
      <c r="P311" s="16">
        <v>26.666666666666668</v>
      </c>
      <c r="Q311" s="16">
        <v>15.555555555555557</v>
      </c>
      <c r="R311" s="16">
        <v>83.912009852216698</v>
      </c>
      <c r="S311" s="16">
        <v>5643.0826625615728</v>
      </c>
      <c r="T311" s="16">
        <f t="shared" si="145"/>
        <v>44.29</v>
      </c>
      <c r="U311" s="16">
        <f t="shared" si="146"/>
        <v>109.39</v>
      </c>
      <c r="V311" s="16">
        <f t="shared" si="147"/>
        <v>0</v>
      </c>
      <c r="W311" s="16">
        <f t="shared" si="148"/>
        <v>0</v>
      </c>
      <c r="X311" s="16">
        <f t="shared" si="149"/>
        <v>0</v>
      </c>
      <c r="Y311" s="16">
        <f t="shared" si="150"/>
        <v>0</v>
      </c>
      <c r="Z311" s="16">
        <f t="shared" si="151"/>
        <v>0</v>
      </c>
      <c r="AA311" s="16">
        <f t="shared" si="152"/>
        <v>0</v>
      </c>
      <c r="AB311">
        <f t="shared" si="153"/>
        <v>50.845999999999997</v>
      </c>
      <c r="AC311">
        <f t="shared" si="154"/>
        <v>125.59</v>
      </c>
      <c r="AD311">
        <f t="shared" si="155"/>
        <v>234.98000000000002</v>
      </c>
      <c r="AE311">
        <f t="shared" si="156"/>
        <v>234.98000000000002</v>
      </c>
      <c r="AF311">
        <f t="shared" si="157"/>
        <v>234.98000000000002</v>
      </c>
      <c r="AG311">
        <f t="shared" si="159"/>
        <v>755.20808866995026</v>
      </c>
      <c r="AH311">
        <f t="shared" si="160"/>
        <v>1006.9441182266004</v>
      </c>
      <c r="AI311">
        <f t="shared" si="161"/>
        <v>1258.6801477832505</v>
      </c>
      <c r="AJ311">
        <f t="shared" si="162"/>
        <v>1862.2172786453191</v>
      </c>
      <c r="AK311">
        <f t="shared" si="163"/>
        <v>2482.956371527092</v>
      </c>
      <c r="AL311">
        <f t="shared" si="164"/>
        <v>3103.6954644088651</v>
      </c>
      <c r="AM311">
        <f t="shared" si="165"/>
        <v>1627.2372786453191</v>
      </c>
      <c r="AN311">
        <f t="shared" si="166"/>
        <v>1627.2372786453191</v>
      </c>
      <c r="AO311">
        <f t="shared" si="167"/>
        <v>1627.2372786453191</v>
      </c>
      <c r="AP311">
        <f t="shared" si="168"/>
        <v>2247.9763715270919</v>
      </c>
      <c r="AQ311">
        <f t="shared" si="169"/>
        <v>2247.9763715270919</v>
      </c>
      <c r="AR311">
        <f t="shared" si="170"/>
        <v>2247.9763715270919</v>
      </c>
      <c r="AS311">
        <f t="shared" si="171"/>
        <v>2868.715464408865</v>
      </c>
      <c r="AT311">
        <f t="shared" si="172"/>
        <v>2868.715464408865</v>
      </c>
      <c r="AU311">
        <f t="shared" si="173"/>
        <v>2868.715464408865</v>
      </c>
    </row>
    <row r="312" spans="1:47" x14ac:dyDescent="0.35">
      <c r="A312" s="16" t="s">
        <v>23</v>
      </c>
      <c r="B312" s="16">
        <v>2021</v>
      </c>
      <c r="C312" s="16">
        <v>10</v>
      </c>
      <c r="D312" s="16" t="s">
        <v>16</v>
      </c>
      <c r="E312" s="16" t="s">
        <v>14</v>
      </c>
      <c r="F312" s="16">
        <v>3</v>
      </c>
      <c r="G312" s="16">
        <v>3</v>
      </c>
      <c r="H312" s="4">
        <v>100</v>
      </c>
      <c r="I312" s="16" t="s">
        <v>16</v>
      </c>
      <c r="J312" s="16" t="s">
        <v>30</v>
      </c>
      <c r="K312" s="16" t="s">
        <v>14</v>
      </c>
      <c r="L312" s="16" t="str">
        <f t="shared" si="143"/>
        <v>.</v>
      </c>
      <c r="M312" s="16" t="str">
        <f t="shared" si="144"/>
        <v>.</v>
      </c>
      <c r="N312" s="16" t="s">
        <v>17</v>
      </c>
      <c r="O312" s="16">
        <v>1.4444444444444444</v>
      </c>
      <c r="P312" s="16">
        <v>30</v>
      </c>
      <c r="Q312" s="16">
        <v>14.444444444444443</v>
      </c>
      <c r="R312" s="16">
        <v>76.613146798029604</v>
      </c>
      <c r="S312" s="16">
        <v>5152.2341221674906</v>
      </c>
      <c r="T312" s="16">
        <f t="shared" si="145"/>
        <v>44.29</v>
      </c>
      <c r="U312" s="16">
        <f t="shared" si="146"/>
        <v>109.39</v>
      </c>
      <c r="V312" s="16">
        <f t="shared" si="147"/>
        <v>0</v>
      </c>
      <c r="W312" s="16">
        <f t="shared" si="148"/>
        <v>0</v>
      </c>
      <c r="X312" s="16">
        <f t="shared" si="149"/>
        <v>0</v>
      </c>
      <c r="Y312" s="16">
        <f t="shared" si="150"/>
        <v>0</v>
      </c>
      <c r="Z312" s="16">
        <f t="shared" si="151"/>
        <v>0</v>
      </c>
      <c r="AA312" s="16">
        <f t="shared" si="152"/>
        <v>0</v>
      </c>
      <c r="AB312">
        <f t="shared" si="153"/>
        <v>50.845999999999997</v>
      </c>
      <c r="AC312">
        <f t="shared" si="154"/>
        <v>125.59</v>
      </c>
      <c r="AD312">
        <f t="shared" si="155"/>
        <v>234.98000000000002</v>
      </c>
      <c r="AE312">
        <f t="shared" si="156"/>
        <v>234.98000000000002</v>
      </c>
      <c r="AF312">
        <f t="shared" si="157"/>
        <v>234.98000000000002</v>
      </c>
      <c r="AG312">
        <f t="shared" si="159"/>
        <v>689.51832118226639</v>
      </c>
      <c r="AH312">
        <f t="shared" si="160"/>
        <v>919.35776157635519</v>
      </c>
      <c r="AI312">
        <f t="shared" si="161"/>
        <v>1149.197201970444</v>
      </c>
      <c r="AJ312">
        <f t="shared" si="162"/>
        <v>1700.2372603152719</v>
      </c>
      <c r="AK312">
        <f t="shared" si="163"/>
        <v>2266.983013753696</v>
      </c>
      <c r="AL312">
        <f t="shared" si="164"/>
        <v>2833.7287671921199</v>
      </c>
      <c r="AM312">
        <f t="shared" si="165"/>
        <v>1465.2572603152719</v>
      </c>
      <c r="AN312">
        <f t="shared" si="166"/>
        <v>1465.2572603152719</v>
      </c>
      <c r="AO312">
        <f t="shared" si="167"/>
        <v>1465.2572603152719</v>
      </c>
      <c r="AP312">
        <f t="shared" si="168"/>
        <v>2032.003013753696</v>
      </c>
      <c r="AQ312">
        <f t="shared" si="169"/>
        <v>2032.003013753696</v>
      </c>
      <c r="AR312">
        <f t="shared" si="170"/>
        <v>2032.003013753696</v>
      </c>
      <c r="AS312">
        <f t="shared" si="171"/>
        <v>2598.7487671921199</v>
      </c>
      <c r="AT312">
        <f t="shared" si="172"/>
        <v>2598.7487671921199</v>
      </c>
      <c r="AU312">
        <f t="shared" si="173"/>
        <v>2598.7487671921199</v>
      </c>
    </row>
    <row r="313" spans="1:47" x14ac:dyDescent="0.35">
      <c r="A313" s="16" t="s">
        <v>23</v>
      </c>
      <c r="B313" s="16">
        <v>2021</v>
      </c>
      <c r="C313" s="16">
        <v>10</v>
      </c>
      <c r="D313" s="16" t="s">
        <v>16</v>
      </c>
      <c r="E313" s="16" t="s">
        <v>14</v>
      </c>
      <c r="F313" s="16">
        <v>4</v>
      </c>
      <c r="G313" s="16">
        <v>3</v>
      </c>
      <c r="H313" s="4">
        <v>100</v>
      </c>
      <c r="I313" s="16" t="s">
        <v>16</v>
      </c>
      <c r="J313" s="16" t="s">
        <v>30</v>
      </c>
      <c r="K313" s="16" t="s">
        <v>14</v>
      </c>
      <c r="L313" s="16" t="str">
        <f t="shared" si="143"/>
        <v>.</v>
      </c>
      <c r="M313" s="16" t="str">
        <f t="shared" si="144"/>
        <v>.</v>
      </c>
      <c r="N313" s="16" t="s">
        <v>17</v>
      </c>
      <c r="O313" s="16">
        <v>1</v>
      </c>
      <c r="P313" s="16">
        <v>10</v>
      </c>
      <c r="Q313" s="16">
        <v>3.333333333333333</v>
      </c>
      <c r="R313" s="16">
        <v>79.445142857142898</v>
      </c>
      <c r="S313" s="16">
        <v>5342.6858571428602</v>
      </c>
      <c r="T313" s="16">
        <f t="shared" si="145"/>
        <v>44.29</v>
      </c>
      <c r="U313" s="16">
        <f t="shared" si="146"/>
        <v>109.39</v>
      </c>
      <c r="V313" s="16">
        <f t="shared" si="147"/>
        <v>0</v>
      </c>
      <c r="W313" s="16">
        <f t="shared" si="148"/>
        <v>0</v>
      </c>
      <c r="X313" s="16">
        <f t="shared" si="149"/>
        <v>0</v>
      </c>
      <c r="Y313" s="16">
        <f t="shared" si="150"/>
        <v>0</v>
      </c>
      <c r="Z313" s="16">
        <f t="shared" si="151"/>
        <v>0</v>
      </c>
      <c r="AA313" s="16">
        <f t="shared" si="152"/>
        <v>0</v>
      </c>
      <c r="AB313">
        <f t="shared" si="153"/>
        <v>50.845999999999997</v>
      </c>
      <c r="AC313">
        <f t="shared" si="154"/>
        <v>125.59</v>
      </c>
      <c r="AD313">
        <f t="shared" si="155"/>
        <v>234.98000000000002</v>
      </c>
      <c r="AE313">
        <f t="shared" si="156"/>
        <v>234.98000000000002</v>
      </c>
      <c r="AF313">
        <f t="shared" si="157"/>
        <v>234.98000000000002</v>
      </c>
      <c r="AG313">
        <f t="shared" si="159"/>
        <v>715.00628571428604</v>
      </c>
      <c r="AH313">
        <f t="shared" si="160"/>
        <v>953.34171428571472</v>
      </c>
      <c r="AI313">
        <f t="shared" si="161"/>
        <v>1191.6771428571435</v>
      </c>
      <c r="AJ313">
        <f t="shared" si="162"/>
        <v>1763.086332857144</v>
      </c>
      <c r="AK313">
        <f t="shared" si="163"/>
        <v>2350.7817771428586</v>
      </c>
      <c r="AL313">
        <f t="shared" si="164"/>
        <v>2938.4772214285736</v>
      </c>
      <c r="AM313">
        <f t="shared" si="165"/>
        <v>1528.106332857144</v>
      </c>
      <c r="AN313">
        <f t="shared" si="166"/>
        <v>1528.106332857144</v>
      </c>
      <c r="AO313">
        <f t="shared" si="167"/>
        <v>1528.106332857144</v>
      </c>
      <c r="AP313">
        <f t="shared" si="168"/>
        <v>2115.8017771428586</v>
      </c>
      <c r="AQ313">
        <f t="shared" si="169"/>
        <v>2115.8017771428586</v>
      </c>
      <c r="AR313">
        <f t="shared" si="170"/>
        <v>2115.8017771428586</v>
      </c>
      <c r="AS313">
        <f t="shared" si="171"/>
        <v>2703.4972214285735</v>
      </c>
      <c r="AT313">
        <f t="shared" si="172"/>
        <v>2703.4972214285735</v>
      </c>
      <c r="AU313">
        <f t="shared" si="173"/>
        <v>2703.4972214285735</v>
      </c>
    </row>
    <row r="314" spans="1:47" x14ac:dyDescent="0.35">
      <c r="A314" s="16" t="s">
        <v>23</v>
      </c>
      <c r="B314" s="16">
        <v>2021</v>
      </c>
      <c r="C314" s="16">
        <v>10</v>
      </c>
      <c r="D314" s="16" t="s">
        <v>16</v>
      </c>
      <c r="E314" s="16" t="s">
        <v>14</v>
      </c>
      <c r="F314" s="16">
        <v>5</v>
      </c>
      <c r="G314" s="16">
        <v>3</v>
      </c>
      <c r="H314" s="4">
        <v>100</v>
      </c>
      <c r="I314" s="16" t="s">
        <v>16</v>
      </c>
      <c r="J314" s="16" t="s">
        <v>30</v>
      </c>
      <c r="K314" s="16" t="s">
        <v>14</v>
      </c>
      <c r="L314" s="16" t="str">
        <f t="shared" si="143"/>
        <v>.</v>
      </c>
      <c r="M314" s="16" t="str">
        <f t="shared" si="144"/>
        <v>.</v>
      </c>
      <c r="N314" s="16" t="s">
        <v>17</v>
      </c>
      <c r="O314" s="16">
        <v>1.75</v>
      </c>
      <c r="P314" s="16">
        <v>40</v>
      </c>
      <c r="Q314" s="16">
        <v>23.333333333333336</v>
      </c>
      <c r="R314" s="16">
        <v>70.052085714285695</v>
      </c>
      <c r="S314" s="16">
        <v>4711.0027642857131</v>
      </c>
      <c r="T314" s="16">
        <f t="shared" si="145"/>
        <v>44.29</v>
      </c>
      <c r="U314" s="16">
        <f t="shared" si="146"/>
        <v>109.39</v>
      </c>
      <c r="V314" s="16">
        <f t="shared" si="147"/>
        <v>0</v>
      </c>
      <c r="W314" s="16">
        <f t="shared" si="148"/>
        <v>0</v>
      </c>
      <c r="X314" s="16">
        <f t="shared" si="149"/>
        <v>0</v>
      </c>
      <c r="Y314" s="16">
        <f t="shared" si="150"/>
        <v>0</v>
      </c>
      <c r="Z314" s="16">
        <f t="shared" si="151"/>
        <v>0</v>
      </c>
      <c r="AA314" s="16">
        <f t="shared" si="152"/>
        <v>0</v>
      </c>
      <c r="AB314">
        <f t="shared" si="153"/>
        <v>50.845999999999997</v>
      </c>
      <c r="AC314">
        <f t="shared" si="154"/>
        <v>125.59</v>
      </c>
      <c r="AD314">
        <f t="shared" si="155"/>
        <v>234.98000000000002</v>
      </c>
      <c r="AE314">
        <f t="shared" si="156"/>
        <v>234.98000000000002</v>
      </c>
      <c r="AF314">
        <f t="shared" si="157"/>
        <v>234.98000000000002</v>
      </c>
      <c r="AG314">
        <f t="shared" si="159"/>
        <v>630.46877142857124</v>
      </c>
      <c r="AH314">
        <f t="shared" si="160"/>
        <v>840.6250285714284</v>
      </c>
      <c r="AI314">
        <f t="shared" si="161"/>
        <v>1050.7812857142853</v>
      </c>
      <c r="AJ314">
        <f t="shared" si="162"/>
        <v>1554.6309122142854</v>
      </c>
      <c r="AK314">
        <f t="shared" si="163"/>
        <v>2072.8412162857139</v>
      </c>
      <c r="AL314">
        <f t="shared" si="164"/>
        <v>2591.0515203571422</v>
      </c>
      <c r="AM314">
        <f t="shared" si="165"/>
        <v>1319.6509122142854</v>
      </c>
      <c r="AN314">
        <f t="shared" si="166"/>
        <v>1319.6509122142854</v>
      </c>
      <c r="AO314">
        <f t="shared" si="167"/>
        <v>1319.6509122142854</v>
      </c>
      <c r="AP314">
        <f t="shared" si="168"/>
        <v>1837.8612162857139</v>
      </c>
      <c r="AQ314">
        <f t="shared" si="169"/>
        <v>1837.8612162857139</v>
      </c>
      <c r="AR314">
        <f t="shared" si="170"/>
        <v>1837.8612162857139</v>
      </c>
      <c r="AS314">
        <f t="shared" si="171"/>
        <v>2356.0715203571422</v>
      </c>
      <c r="AT314">
        <f t="shared" si="172"/>
        <v>2356.0715203571422</v>
      </c>
      <c r="AU314">
        <f t="shared" si="173"/>
        <v>2356.0715203571422</v>
      </c>
    </row>
    <row r="315" spans="1:47" x14ac:dyDescent="0.35">
      <c r="A315" s="16" t="s">
        <v>23</v>
      </c>
      <c r="B315" s="16">
        <v>2021</v>
      </c>
      <c r="C315" s="16">
        <v>10</v>
      </c>
      <c r="D315" s="16" t="s">
        <v>16</v>
      </c>
      <c r="E315" s="16" t="s">
        <v>14</v>
      </c>
      <c r="F315" s="16">
        <v>1</v>
      </c>
      <c r="G315" s="16">
        <v>7</v>
      </c>
      <c r="H315" s="4">
        <v>160</v>
      </c>
      <c r="I315" s="16" t="s">
        <v>16</v>
      </c>
      <c r="J315" s="16" t="s">
        <v>30</v>
      </c>
      <c r="K315" s="16" t="s">
        <v>14</v>
      </c>
      <c r="L315" s="16" t="str">
        <f t="shared" si="143"/>
        <v>.</v>
      </c>
      <c r="M315" s="16" t="str">
        <f t="shared" si="144"/>
        <v>.</v>
      </c>
      <c r="N315" s="16" t="s">
        <v>17</v>
      </c>
      <c r="O315" s="16">
        <v>1.5</v>
      </c>
      <c r="P315" s="16">
        <v>33.333333333333329</v>
      </c>
      <c r="Q315" s="16">
        <v>16.666666666666664</v>
      </c>
      <c r="R315" s="16">
        <v>77.117293596059099</v>
      </c>
      <c r="S315" s="16">
        <v>5186.1379943349748</v>
      </c>
      <c r="T315" s="16">
        <f t="shared" si="145"/>
        <v>70.86</v>
      </c>
      <c r="U315" s="16">
        <f t="shared" si="146"/>
        <v>175.02</v>
      </c>
      <c r="V315" s="16">
        <f t="shared" si="147"/>
        <v>0</v>
      </c>
      <c r="W315" s="16">
        <f t="shared" si="148"/>
        <v>0</v>
      </c>
      <c r="X315" s="16">
        <f t="shared" si="149"/>
        <v>0</v>
      </c>
      <c r="Y315" s="16">
        <f t="shared" si="150"/>
        <v>0</v>
      </c>
      <c r="Z315" s="16">
        <f t="shared" si="151"/>
        <v>0</v>
      </c>
      <c r="AA315" s="16">
        <f t="shared" si="152"/>
        <v>0</v>
      </c>
      <c r="AB315">
        <f t="shared" si="153"/>
        <v>50.845999999999997</v>
      </c>
      <c r="AC315">
        <f t="shared" si="154"/>
        <v>125.59</v>
      </c>
      <c r="AD315">
        <f t="shared" si="155"/>
        <v>300.61</v>
      </c>
      <c r="AE315">
        <f t="shared" si="156"/>
        <v>300.61</v>
      </c>
      <c r="AF315">
        <f t="shared" si="157"/>
        <v>300.61</v>
      </c>
      <c r="AG315">
        <f t="shared" si="159"/>
        <v>694.05564236453188</v>
      </c>
      <c r="AH315">
        <f t="shared" si="160"/>
        <v>925.40752315270925</v>
      </c>
      <c r="AI315">
        <f t="shared" si="161"/>
        <v>1156.7594039408864</v>
      </c>
      <c r="AJ315">
        <f t="shared" si="162"/>
        <v>1711.4255381305418</v>
      </c>
      <c r="AK315">
        <f t="shared" si="163"/>
        <v>2281.9007175073889</v>
      </c>
      <c r="AL315">
        <f t="shared" si="164"/>
        <v>2852.3758968842362</v>
      </c>
      <c r="AM315">
        <f t="shared" si="165"/>
        <v>1410.8155381305419</v>
      </c>
      <c r="AN315">
        <f t="shared" si="166"/>
        <v>1410.8155381305419</v>
      </c>
      <c r="AO315">
        <f t="shared" si="167"/>
        <v>1410.8155381305419</v>
      </c>
      <c r="AP315">
        <f t="shared" si="168"/>
        <v>1981.2907175073888</v>
      </c>
      <c r="AQ315">
        <f t="shared" si="169"/>
        <v>1981.2907175073888</v>
      </c>
      <c r="AR315">
        <f t="shared" si="170"/>
        <v>1981.2907175073888</v>
      </c>
      <c r="AS315">
        <f t="shared" si="171"/>
        <v>2551.7658968842361</v>
      </c>
      <c r="AT315">
        <f t="shared" si="172"/>
        <v>2551.7658968842361</v>
      </c>
      <c r="AU315">
        <f t="shared" si="173"/>
        <v>2551.7658968842361</v>
      </c>
    </row>
    <row r="316" spans="1:47" x14ac:dyDescent="0.35">
      <c r="A316" s="16" t="s">
        <v>23</v>
      </c>
      <c r="B316" s="16">
        <v>2021</v>
      </c>
      <c r="C316" s="16">
        <v>10</v>
      </c>
      <c r="D316" s="16" t="s">
        <v>16</v>
      </c>
      <c r="E316" s="16" t="s">
        <v>14</v>
      </c>
      <c r="F316" s="16">
        <v>2</v>
      </c>
      <c r="G316" s="16">
        <v>7</v>
      </c>
      <c r="H316" s="4">
        <v>160</v>
      </c>
      <c r="I316" s="16" t="s">
        <v>16</v>
      </c>
      <c r="J316" s="16" t="s">
        <v>30</v>
      </c>
      <c r="K316" s="16" t="s">
        <v>14</v>
      </c>
      <c r="L316" s="16" t="str">
        <f t="shared" si="143"/>
        <v>.</v>
      </c>
      <c r="M316" s="16" t="str">
        <f t="shared" si="144"/>
        <v>.</v>
      </c>
      <c r="N316" s="16" t="s">
        <v>17</v>
      </c>
      <c r="O316" s="16">
        <v>1</v>
      </c>
      <c r="P316" s="16">
        <v>3.3333333333333335</v>
      </c>
      <c r="Q316" s="16">
        <v>1.1111111111111112</v>
      </c>
      <c r="R316" s="16">
        <v>90.006952709359595</v>
      </c>
      <c r="S316" s="16">
        <v>6052.9675697044331</v>
      </c>
      <c r="T316" s="16">
        <f t="shared" si="145"/>
        <v>70.86</v>
      </c>
      <c r="U316" s="16">
        <f t="shared" si="146"/>
        <v>175.02</v>
      </c>
      <c r="V316" s="16">
        <f t="shared" si="147"/>
        <v>0</v>
      </c>
      <c r="W316" s="16">
        <f t="shared" si="148"/>
        <v>0</v>
      </c>
      <c r="X316" s="16">
        <f t="shared" si="149"/>
        <v>0</v>
      </c>
      <c r="Y316" s="16">
        <f t="shared" si="150"/>
        <v>0</v>
      </c>
      <c r="Z316" s="16">
        <f t="shared" si="151"/>
        <v>0</v>
      </c>
      <c r="AA316" s="16">
        <f t="shared" si="152"/>
        <v>0</v>
      </c>
      <c r="AB316">
        <f t="shared" si="153"/>
        <v>50.845999999999997</v>
      </c>
      <c r="AC316">
        <f t="shared" si="154"/>
        <v>125.59</v>
      </c>
      <c r="AD316">
        <f t="shared" si="155"/>
        <v>300.61</v>
      </c>
      <c r="AE316">
        <f t="shared" si="156"/>
        <v>300.61</v>
      </c>
      <c r="AF316">
        <f t="shared" si="157"/>
        <v>300.61</v>
      </c>
      <c r="AG316">
        <f t="shared" si="159"/>
        <v>810.06257438423631</v>
      </c>
      <c r="AH316">
        <f t="shared" si="160"/>
        <v>1080.0834325123151</v>
      </c>
      <c r="AI316">
        <f t="shared" si="161"/>
        <v>1350.1042906403939</v>
      </c>
      <c r="AJ316">
        <f t="shared" si="162"/>
        <v>1997.4792980024631</v>
      </c>
      <c r="AK316">
        <f t="shared" si="163"/>
        <v>2663.3057306699507</v>
      </c>
      <c r="AL316">
        <f t="shared" si="164"/>
        <v>3329.1321633374387</v>
      </c>
      <c r="AM316">
        <f t="shared" si="165"/>
        <v>1696.869298002463</v>
      </c>
      <c r="AN316">
        <f t="shared" si="166"/>
        <v>1696.869298002463</v>
      </c>
      <c r="AO316">
        <f t="shared" si="167"/>
        <v>1696.869298002463</v>
      </c>
      <c r="AP316">
        <f t="shared" si="168"/>
        <v>2362.6957306699505</v>
      </c>
      <c r="AQ316">
        <f t="shared" si="169"/>
        <v>2362.6957306699505</v>
      </c>
      <c r="AR316">
        <f t="shared" si="170"/>
        <v>2362.6957306699505</v>
      </c>
      <c r="AS316">
        <f t="shared" si="171"/>
        <v>3028.5221633374385</v>
      </c>
      <c r="AT316">
        <f t="shared" si="172"/>
        <v>3028.5221633374385</v>
      </c>
      <c r="AU316">
        <f t="shared" si="173"/>
        <v>3028.5221633374385</v>
      </c>
    </row>
    <row r="317" spans="1:47" x14ac:dyDescent="0.35">
      <c r="A317" s="16" t="s">
        <v>23</v>
      </c>
      <c r="B317" s="16">
        <v>2021</v>
      </c>
      <c r="C317" s="16">
        <v>10</v>
      </c>
      <c r="D317" s="16" t="s">
        <v>16</v>
      </c>
      <c r="E317" s="16" t="s">
        <v>14</v>
      </c>
      <c r="F317" s="16">
        <v>3</v>
      </c>
      <c r="G317" s="16">
        <v>7</v>
      </c>
      <c r="H317" s="4">
        <v>160</v>
      </c>
      <c r="I317" s="16" t="s">
        <v>16</v>
      </c>
      <c r="J317" s="16" t="s">
        <v>30</v>
      </c>
      <c r="K317" s="16" t="s">
        <v>14</v>
      </c>
      <c r="L317" s="16" t="str">
        <f t="shared" si="143"/>
        <v>.</v>
      </c>
      <c r="M317" s="16" t="str">
        <f t="shared" si="144"/>
        <v>.</v>
      </c>
      <c r="N317" s="16" t="s">
        <v>17</v>
      </c>
      <c r="O317" s="16">
        <v>2</v>
      </c>
      <c r="P317" s="16">
        <v>3.3333333333333335</v>
      </c>
      <c r="Q317" s="16">
        <v>2.2222222222222223</v>
      </c>
      <c r="R317" s="16">
        <v>94.898571428571401</v>
      </c>
      <c r="S317" s="16">
        <v>6381.9289285714267</v>
      </c>
      <c r="T317" s="16">
        <f t="shared" si="145"/>
        <v>70.86</v>
      </c>
      <c r="U317" s="16">
        <f t="shared" si="146"/>
        <v>175.02</v>
      </c>
      <c r="V317" s="16">
        <f t="shared" si="147"/>
        <v>0</v>
      </c>
      <c r="W317" s="16">
        <f t="shared" si="148"/>
        <v>0</v>
      </c>
      <c r="X317" s="16">
        <f t="shared" si="149"/>
        <v>0</v>
      </c>
      <c r="Y317" s="16">
        <f t="shared" si="150"/>
        <v>0</v>
      </c>
      <c r="Z317" s="16">
        <f t="shared" si="151"/>
        <v>0</v>
      </c>
      <c r="AA317" s="16">
        <f t="shared" si="152"/>
        <v>0</v>
      </c>
      <c r="AB317">
        <f t="shared" si="153"/>
        <v>50.845999999999997</v>
      </c>
      <c r="AC317">
        <f t="shared" si="154"/>
        <v>125.59</v>
      </c>
      <c r="AD317">
        <f t="shared" si="155"/>
        <v>300.61</v>
      </c>
      <c r="AE317">
        <f t="shared" si="156"/>
        <v>300.61</v>
      </c>
      <c r="AF317">
        <f t="shared" si="157"/>
        <v>300.61</v>
      </c>
      <c r="AG317">
        <f t="shared" si="159"/>
        <v>854.08714285714257</v>
      </c>
      <c r="AH317">
        <f t="shared" si="160"/>
        <v>1138.7828571428568</v>
      </c>
      <c r="AI317">
        <f t="shared" si="161"/>
        <v>1423.4785714285711</v>
      </c>
      <c r="AJ317">
        <f t="shared" si="162"/>
        <v>2106.036546428571</v>
      </c>
      <c r="AK317">
        <f t="shared" si="163"/>
        <v>2808.0487285714275</v>
      </c>
      <c r="AL317">
        <f t="shared" si="164"/>
        <v>3510.060910714285</v>
      </c>
      <c r="AM317">
        <f t="shared" si="165"/>
        <v>1805.4265464285709</v>
      </c>
      <c r="AN317">
        <f t="shared" si="166"/>
        <v>1805.4265464285709</v>
      </c>
      <c r="AO317">
        <f t="shared" si="167"/>
        <v>1805.4265464285709</v>
      </c>
      <c r="AP317">
        <f t="shared" si="168"/>
        <v>2507.4387285714274</v>
      </c>
      <c r="AQ317">
        <f t="shared" si="169"/>
        <v>2507.4387285714274</v>
      </c>
      <c r="AR317">
        <f t="shared" si="170"/>
        <v>2507.4387285714274</v>
      </c>
      <c r="AS317">
        <f t="shared" si="171"/>
        <v>3209.4509107142849</v>
      </c>
      <c r="AT317">
        <f t="shared" si="172"/>
        <v>3209.4509107142849</v>
      </c>
      <c r="AU317">
        <f t="shared" si="173"/>
        <v>3209.4509107142849</v>
      </c>
    </row>
    <row r="318" spans="1:47" x14ac:dyDescent="0.35">
      <c r="A318" s="16" t="s">
        <v>23</v>
      </c>
      <c r="B318" s="16">
        <v>2021</v>
      </c>
      <c r="C318" s="16">
        <v>10</v>
      </c>
      <c r="D318" s="16" t="s">
        <v>16</v>
      </c>
      <c r="E318" s="16" t="s">
        <v>14</v>
      </c>
      <c r="F318" s="16">
        <v>4</v>
      </c>
      <c r="G318" s="16">
        <v>7</v>
      </c>
      <c r="H318" s="4">
        <v>160</v>
      </c>
      <c r="I318" s="16" t="s">
        <v>16</v>
      </c>
      <c r="J318" s="16" t="s">
        <v>30</v>
      </c>
      <c r="K318" s="16" t="s">
        <v>14</v>
      </c>
      <c r="L318" s="16" t="str">
        <f t="shared" si="143"/>
        <v>.</v>
      </c>
      <c r="M318" s="16" t="str">
        <f t="shared" si="144"/>
        <v>.</v>
      </c>
      <c r="N318" s="16" t="s">
        <v>17</v>
      </c>
      <c r="O318" s="16">
        <v>1</v>
      </c>
      <c r="P318" s="16">
        <v>3.3333333333333335</v>
      </c>
      <c r="Q318" s="16">
        <v>1.1111111111111112</v>
      </c>
      <c r="R318" s="16">
        <v>88.575337931034497</v>
      </c>
      <c r="S318" s="16">
        <v>5956.6914758620696</v>
      </c>
      <c r="T318" s="16">
        <f t="shared" si="145"/>
        <v>70.86</v>
      </c>
      <c r="U318" s="16">
        <f t="shared" si="146"/>
        <v>175.02</v>
      </c>
      <c r="V318" s="16">
        <f t="shared" si="147"/>
        <v>0</v>
      </c>
      <c r="W318" s="16">
        <f t="shared" si="148"/>
        <v>0</v>
      </c>
      <c r="X318" s="16">
        <f t="shared" si="149"/>
        <v>0</v>
      </c>
      <c r="Y318" s="16">
        <f t="shared" si="150"/>
        <v>0</v>
      </c>
      <c r="Z318" s="16">
        <f t="shared" si="151"/>
        <v>0</v>
      </c>
      <c r="AA318" s="16">
        <f t="shared" si="152"/>
        <v>0</v>
      </c>
      <c r="AB318">
        <f t="shared" si="153"/>
        <v>50.845999999999997</v>
      </c>
      <c r="AC318">
        <f t="shared" si="154"/>
        <v>125.59</v>
      </c>
      <c r="AD318">
        <f t="shared" si="155"/>
        <v>300.61</v>
      </c>
      <c r="AE318">
        <f t="shared" si="156"/>
        <v>300.61</v>
      </c>
      <c r="AF318">
        <f t="shared" si="157"/>
        <v>300.61</v>
      </c>
      <c r="AG318">
        <f t="shared" si="159"/>
        <v>797.17804137931046</v>
      </c>
      <c r="AH318">
        <f t="shared" si="160"/>
        <v>1062.904055172414</v>
      </c>
      <c r="AI318">
        <f t="shared" si="161"/>
        <v>1328.6300689655175</v>
      </c>
      <c r="AJ318">
        <f t="shared" si="162"/>
        <v>1965.708187034483</v>
      </c>
      <c r="AK318">
        <f t="shared" si="163"/>
        <v>2620.9442493793108</v>
      </c>
      <c r="AL318">
        <f t="shared" si="164"/>
        <v>3276.1803117241384</v>
      </c>
      <c r="AM318">
        <f t="shared" si="165"/>
        <v>1665.0981870344831</v>
      </c>
      <c r="AN318">
        <f t="shared" si="166"/>
        <v>1665.0981870344831</v>
      </c>
      <c r="AO318">
        <f t="shared" si="167"/>
        <v>1665.0981870344831</v>
      </c>
      <c r="AP318">
        <f t="shared" si="168"/>
        <v>2320.3342493793107</v>
      </c>
      <c r="AQ318">
        <f t="shared" si="169"/>
        <v>2320.3342493793107</v>
      </c>
      <c r="AR318">
        <f t="shared" si="170"/>
        <v>2320.3342493793107</v>
      </c>
      <c r="AS318">
        <f t="shared" si="171"/>
        <v>2975.5703117241383</v>
      </c>
      <c r="AT318">
        <f t="shared" si="172"/>
        <v>2975.5703117241383</v>
      </c>
      <c r="AU318">
        <f t="shared" si="173"/>
        <v>2975.5703117241383</v>
      </c>
    </row>
    <row r="319" spans="1:47" x14ac:dyDescent="0.35">
      <c r="A319" s="16" t="s">
        <v>23</v>
      </c>
      <c r="B319" s="16">
        <v>2021</v>
      </c>
      <c r="C319" s="16">
        <v>10</v>
      </c>
      <c r="D319" s="16" t="s">
        <v>16</v>
      </c>
      <c r="E319" s="16" t="s">
        <v>14</v>
      </c>
      <c r="F319" s="16">
        <v>5</v>
      </c>
      <c r="G319" s="16">
        <v>7</v>
      </c>
      <c r="H319" s="4">
        <v>160</v>
      </c>
      <c r="I319" s="16" t="s">
        <v>16</v>
      </c>
      <c r="J319" s="16" t="s">
        <v>30</v>
      </c>
      <c r="K319" s="16" t="s">
        <v>14</v>
      </c>
      <c r="L319" s="16" t="str">
        <f t="shared" si="143"/>
        <v>.</v>
      </c>
      <c r="M319" s="16" t="str">
        <f t="shared" si="144"/>
        <v>.</v>
      </c>
      <c r="N319" s="16" t="s">
        <v>17</v>
      </c>
      <c r="O319" s="16">
        <v>0</v>
      </c>
      <c r="P319" s="16">
        <v>0</v>
      </c>
      <c r="Q319" s="16">
        <v>0</v>
      </c>
      <c r="R319" s="16">
        <v>99.036890640394105</v>
      </c>
      <c r="S319" s="16">
        <v>6660.2308955665039</v>
      </c>
      <c r="T319" s="16">
        <f t="shared" si="145"/>
        <v>70.86</v>
      </c>
      <c r="U319" s="16">
        <f t="shared" si="146"/>
        <v>175.02</v>
      </c>
      <c r="V319" s="16">
        <f t="shared" si="147"/>
        <v>0</v>
      </c>
      <c r="W319" s="16">
        <f t="shared" si="148"/>
        <v>0</v>
      </c>
      <c r="X319" s="16">
        <f t="shared" si="149"/>
        <v>0</v>
      </c>
      <c r="Y319" s="16">
        <f t="shared" si="150"/>
        <v>0</v>
      </c>
      <c r="Z319" s="16">
        <f t="shared" si="151"/>
        <v>0</v>
      </c>
      <c r="AA319" s="16">
        <f t="shared" si="152"/>
        <v>0</v>
      </c>
      <c r="AB319">
        <f t="shared" si="153"/>
        <v>50.845999999999997</v>
      </c>
      <c r="AC319">
        <f t="shared" si="154"/>
        <v>125.59</v>
      </c>
      <c r="AD319">
        <f t="shared" si="155"/>
        <v>300.61</v>
      </c>
      <c r="AE319">
        <f t="shared" si="156"/>
        <v>300.61</v>
      </c>
      <c r="AF319">
        <f t="shared" si="157"/>
        <v>300.61</v>
      </c>
      <c r="AG319">
        <f t="shared" si="159"/>
        <v>891.33201576354691</v>
      </c>
      <c r="AH319">
        <f t="shared" si="160"/>
        <v>1188.4426876847292</v>
      </c>
      <c r="AI319">
        <f t="shared" si="161"/>
        <v>1485.5533596059115</v>
      </c>
      <c r="AJ319">
        <f t="shared" si="162"/>
        <v>2197.8761955369464</v>
      </c>
      <c r="AK319">
        <f t="shared" si="163"/>
        <v>2930.5015940492617</v>
      </c>
      <c r="AL319">
        <f t="shared" si="164"/>
        <v>3663.1269925615775</v>
      </c>
      <c r="AM319">
        <f t="shared" si="165"/>
        <v>1897.2661955369463</v>
      </c>
      <c r="AN319">
        <f t="shared" si="166"/>
        <v>1897.2661955369463</v>
      </c>
      <c r="AO319">
        <f t="shared" si="167"/>
        <v>1897.2661955369463</v>
      </c>
      <c r="AP319">
        <f t="shared" si="168"/>
        <v>2629.8915940492616</v>
      </c>
      <c r="AQ319">
        <f t="shared" si="169"/>
        <v>2629.8915940492616</v>
      </c>
      <c r="AR319">
        <f t="shared" si="170"/>
        <v>2629.8915940492616</v>
      </c>
      <c r="AS319">
        <f t="shared" si="171"/>
        <v>3362.5169925615774</v>
      </c>
      <c r="AT319">
        <f t="shared" si="172"/>
        <v>3362.5169925615774</v>
      </c>
      <c r="AU319">
        <f t="shared" si="173"/>
        <v>3362.5169925615774</v>
      </c>
    </row>
    <row r="320" spans="1:47" x14ac:dyDescent="0.35">
      <c r="A320" s="16" t="s">
        <v>23</v>
      </c>
      <c r="B320" s="16">
        <v>2021</v>
      </c>
      <c r="C320" s="16">
        <v>10</v>
      </c>
      <c r="D320" s="16" t="s">
        <v>16</v>
      </c>
      <c r="E320" s="16" t="s">
        <v>14</v>
      </c>
      <c r="F320" s="16">
        <v>1</v>
      </c>
      <c r="G320" s="16">
        <v>1</v>
      </c>
      <c r="H320" s="4">
        <v>100</v>
      </c>
      <c r="I320" s="16" t="s">
        <v>16</v>
      </c>
      <c r="J320" s="16" t="s">
        <v>27</v>
      </c>
      <c r="K320" s="16" t="s">
        <v>14</v>
      </c>
      <c r="L320" s="16" t="str">
        <f t="shared" si="143"/>
        <v>.</v>
      </c>
      <c r="M320" s="16" t="str">
        <f t="shared" si="144"/>
        <v>.</v>
      </c>
      <c r="N320" s="16" t="s">
        <v>14</v>
      </c>
      <c r="O320" s="16">
        <v>2</v>
      </c>
      <c r="P320" s="16">
        <v>56.666666666666664</v>
      </c>
      <c r="Q320" s="16">
        <v>37.777777777777771</v>
      </c>
      <c r="R320" s="16">
        <v>75.035855172413804</v>
      </c>
      <c r="S320" s="16">
        <v>5046.1612603448284</v>
      </c>
      <c r="T320" s="16">
        <f t="shared" si="145"/>
        <v>44.29</v>
      </c>
      <c r="U320" s="16">
        <f t="shared" si="146"/>
        <v>109.39</v>
      </c>
      <c r="V320" s="16">
        <f t="shared" si="147"/>
        <v>0</v>
      </c>
      <c r="W320" s="16">
        <f t="shared" si="148"/>
        <v>0</v>
      </c>
      <c r="X320" s="16">
        <f t="shared" si="149"/>
        <v>0</v>
      </c>
      <c r="Y320" s="16">
        <f t="shared" si="150"/>
        <v>0</v>
      </c>
      <c r="Z320" s="16">
        <f t="shared" si="151"/>
        <v>0</v>
      </c>
      <c r="AA320" s="16">
        <f t="shared" si="152"/>
        <v>0</v>
      </c>
      <c r="AB320">
        <f t="shared" si="153"/>
        <v>0</v>
      </c>
      <c r="AC320">
        <f t="shared" si="154"/>
        <v>0</v>
      </c>
      <c r="AD320">
        <f t="shared" si="155"/>
        <v>109.39</v>
      </c>
      <c r="AE320">
        <f t="shared" si="156"/>
        <v>109.39</v>
      </c>
      <c r="AF320">
        <f t="shared" si="157"/>
        <v>109.39</v>
      </c>
      <c r="AG320">
        <f t="shared" si="159"/>
        <v>675.32269655172422</v>
      </c>
      <c r="AH320">
        <f t="shared" si="160"/>
        <v>900.4302620689657</v>
      </c>
      <c r="AI320">
        <f t="shared" si="161"/>
        <v>1125.537827586207</v>
      </c>
      <c r="AJ320">
        <f t="shared" si="162"/>
        <v>1665.2332159137934</v>
      </c>
      <c r="AK320">
        <f t="shared" si="163"/>
        <v>2220.3109545517245</v>
      </c>
      <c r="AL320">
        <f t="shared" si="164"/>
        <v>2775.3886931896559</v>
      </c>
      <c r="AM320">
        <f t="shared" si="165"/>
        <v>1555.8432159137933</v>
      </c>
      <c r="AN320">
        <f t="shared" si="166"/>
        <v>1555.8432159137933</v>
      </c>
      <c r="AO320">
        <f t="shared" si="167"/>
        <v>1555.8432159137933</v>
      </c>
      <c r="AP320">
        <f t="shared" si="168"/>
        <v>2110.9209545517247</v>
      </c>
      <c r="AQ320">
        <f t="shared" si="169"/>
        <v>2110.9209545517247</v>
      </c>
      <c r="AR320">
        <f t="shared" si="170"/>
        <v>2110.9209545517247</v>
      </c>
      <c r="AS320">
        <f t="shared" si="171"/>
        <v>2665.998693189656</v>
      </c>
      <c r="AT320">
        <f t="shared" si="172"/>
        <v>2665.998693189656</v>
      </c>
      <c r="AU320">
        <f t="shared" si="173"/>
        <v>2665.998693189656</v>
      </c>
    </row>
    <row r="321" spans="1:47" x14ac:dyDescent="0.35">
      <c r="A321" s="16" t="s">
        <v>23</v>
      </c>
      <c r="B321" s="16">
        <v>2021</v>
      </c>
      <c r="C321" s="16">
        <v>10</v>
      </c>
      <c r="D321" s="16" t="s">
        <v>16</v>
      </c>
      <c r="E321" s="16" t="s">
        <v>14</v>
      </c>
      <c r="F321" s="16">
        <v>2</v>
      </c>
      <c r="G321" s="16">
        <v>1</v>
      </c>
      <c r="H321" s="4">
        <v>100</v>
      </c>
      <c r="I321" s="16" t="s">
        <v>16</v>
      </c>
      <c r="J321" s="16" t="s">
        <v>27</v>
      </c>
      <c r="K321" s="16" t="s">
        <v>14</v>
      </c>
      <c r="L321" s="16" t="str">
        <f t="shared" si="143"/>
        <v>.</v>
      </c>
      <c r="M321" s="16" t="str">
        <f t="shared" si="144"/>
        <v>.</v>
      </c>
      <c r="N321" s="16" t="s">
        <v>14</v>
      </c>
      <c r="O321" s="16">
        <v>2</v>
      </c>
      <c r="P321" s="16">
        <v>6.666666666666667</v>
      </c>
      <c r="Q321" s="16">
        <v>4.4444444444444446</v>
      </c>
      <c r="R321" s="16">
        <v>70.931034482758605</v>
      </c>
      <c r="S321" s="16">
        <v>4770.1120689655163</v>
      </c>
      <c r="T321" s="16">
        <f t="shared" si="145"/>
        <v>44.29</v>
      </c>
      <c r="U321" s="16">
        <f t="shared" si="146"/>
        <v>109.39</v>
      </c>
      <c r="V321" s="16">
        <f t="shared" si="147"/>
        <v>0</v>
      </c>
      <c r="W321" s="16">
        <f t="shared" si="148"/>
        <v>0</v>
      </c>
      <c r="X321" s="16">
        <f t="shared" si="149"/>
        <v>0</v>
      </c>
      <c r="Y321" s="16">
        <f t="shared" si="150"/>
        <v>0</v>
      </c>
      <c r="Z321" s="16">
        <f t="shared" si="151"/>
        <v>0</v>
      </c>
      <c r="AA321" s="16">
        <f t="shared" si="152"/>
        <v>0</v>
      </c>
      <c r="AB321">
        <f t="shared" si="153"/>
        <v>0</v>
      </c>
      <c r="AC321">
        <f t="shared" si="154"/>
        <v>0</v>
      </c>
      <c r="AD321">
        <f t="shared" si="155"/>
        <v>109.39</v>
      </c>
      <c r="AE321">
        <f t="shared" si="156"/>
        <v>109.39</v>
      </c>
      <c r="AF321">
        <f t="shared" si="157"/>
        <v>109.39</v>
      </c>
      <c r="AG321">
        <f t="shared" si="159"/>
        <v>638.37931034482745</v>
      </c>
      <c r="AH321">
        <f t="shared" si="160"/>
        <v>851.17241379310326</v>
      </c>
      <c r="AI321">
        <f t="shared" si="161"/>
        <v>1063.9655172413791</v>
      </c>
      <c r="AJ321">
        <f t="shared" si="162"/>
        <v>1574.1369827586204</v>
      </c>
      <c r="AK321">
        <f t="shared" si="163"/>
        <v>2098.8493103448272</v>
      </c>
      <c r="AL321">
        <f t="shared" si="164"/>
        <v>2623.5616379310341</v>
      </c>
      <c r="AM321">
        <f t="shared" si="165"/>
        <v>1464.7469827586203</v>
      </c>
      <c r="AN321">
        <f t="shared" si="166"/>
        <v>1464.7469827586203</v>
      </c>
      <c r="AO321">
        <f t="shared" si="167"/>
        <v>1464.7469827586203</v>
      </c>
      <c r="AP321">
        <f t="shared" si="168"/>
        <v>1989.4593103448271</v>
      </c>
      <c r="AQ321">
        <f t="shared" si="169"/>
        <v>1989.4593103448271</v>
      </c>
      <c r="AR321">
        <f t="shared" si="170"/>
        <v>1989.4593103448271</v>
      </c>
      <c r="AS321">
        <f t="shared" si="171"/>
        <v>2514.1716379310342</v>
      </c>
      <c r="AT321">
        <f t="shared" si="172"/>
        <v>2514.1716379310342</v>
      </c>
      <c r="AU321">
        <f t="shared" si="173"/>
        <v>2514.1716379310342</v>
      </c>
    </row>
    <row r="322" spans="1:47" x14ac:dyDescent="0.35">
      <c r="A322" s="16" t="s">
        <v>23</v>
      </c>
      <c r="B322" s="16">
        <v>2021</v>
      </c>
      <c r="C322" s="16">
        <v>10</v>
      </c>
      <c r="D322" s="16" t="s">
        <v>16</v>
      </c>
      <c r="E322" s="16" t="s">
        <v>14</v>
      </c>
      <c r="F322" s="16">
        <v>3</v>
      </c>
      <c r="G322" s="16">
        <v>1</v>
      </c>
      <c r="H322" s="4">
        <v>100</v>
      </c>
      <c r="I322" s="16" t="s">
        <v>16</v>
      </c>
      <c r="J322" s="16" t="s">
        <v>27</v>
      </c>
      <c r="K322" s="16" t="s">
        <v>14</v>
      </c>
      <c r="L322" s="16" t="str">
        <f t="shared" ref="L322:L369" si="174">IF(I322="Y",(K322*100)/46,".")</f>
        <v>.</v>
      </c>
      <c r="M322" s="16" t="str">
        <f t="shared" ref="M322:M369" si="175">IF(I322="Y",(L322/2.2)*2.47,".")</f>
        <v>.</v>
      </c>
      <c r="N322" s="16" t="s">
        <v>14</v>
      </c>
      <c r="O322" s="16">
        <v>2.1052631578947367</v>
      </c>
      <c r="P322" s="16">
        <v>63.333333333333329</v>
      </c>
      <c r="Q322" s="16">
        <v>44.444444444444436</v>
      </c>
      <c r="R322" s="16">
        <v>72.9962600985222</v>
      </c>
      <c r="S322" s="16">
        <v>4908.998491625618</v>
      </c>
      <c r="T322" s="16">
        <f t="shared" ref="T322:T369" si="176">IF(H322=100,44.29,70.86)</f>
        <v>44.29</v>
      </c>
      <c r="U322" s="16">
        <f t="shared" ref="U322:U369" si="177">IF(H322=100,109.39,175.02)</f>
        <v>109.39</v>
      </c>
      <c r="V322" s="16">
        <f t="shared" ref="V322:V369" si="178">IF($I322="Y",$L322*0.19,0)</f>
        <v>0</v>
      </c>
      <c r="W322" s="16">
        <f t="shared" ref="W322:W369" si="179">IF($I322="Y",$L322*0.275,0)</f>
        <v>0</v>
      </c>
      <c r="X322" s="16">
        <f t="shared" ref="X322:X369" si="180">IF($I322="Y",$L322*0.36,0)</f>
        <v>0</v>
      </c>
      <c r="Y322" s="16">
        <f t="shared" ref="Y322:Y369" si="181">IF(I322="Y",M322*0.086,0)</f>
        <v>0</v>
      </c>
      <c r="Z322" s="16">
        <f t="shared" ref="Z322:Z369" si="182">IF(I322="Y",M322*0.125,0)</f>
        <v>0</v>
      </c>
      <c r="AA322" s="16">
        <f t="shared" ref="AA322:AA369" si="183">IF(I322="Y",M322*0.164,0)</f>
        <v>0</v>
      </c>
      <c r="AB322">
        <f t="shared" ref="AB322:AB369" si="184">IF(J322="Endura_R3",50.846,IF(J322="Cobra_V5",17.875,IF((AND(J322="Endura_Sporecaster",N322="Y")),50.846,0)))</f>
        <v>0</v>
      </c>
      <c r="AC322">
        <f t="shared" ref="AC322:AC369" si="185">IF(J322="Endura_R3",125.59,IF(J322="Cobra_V5",44.15,IF((AND(J322="Endura_Sporecaster",N322="Y")),125.59,0)))</f>
        <v>0</v>
      </c>
      <c r="AD322">
        <f t="shared" ref="AD322:AD369" si="186">SUM(U322,Y322,AC322)</f>
        <v>109.39</v>
      </c>
      <c r="AE322">
        <f t="shared" ref="AE322:AE369" si="187">SUM(U322,Z322,AC322)</f>
        <v>109.39</v>
      </c>
      <c r="AF322">
        <f t="shared" ref="AF322:AF369" si="188">SUM(U322,AA322,AC322)</f>
        <v>109.39</v>
      </c>
      <c r="AG322">
        <f t="shared" si="159"/>
        <v>656.96634088669975</v>
      </c>
      <c r="AH322">
        <f t="shared" si="160"/>
        <v>875.95512118226634</v>
      </c>
      <c r="AI322">
        <f t="shared" si="161"/>
        <v>1094.9439014778329</v>
      </c>
      <c r="AJ322">
        <f t="shared" si="162"/>
        <v>1619.969502236454</v>
      </c>
      <c r="AK322">
        <f t="shared" si="163"/>
        <v>2159.9593363152721</v>
      </c>
      <c r="AL322">
        <f t="shared" si="164"/>
        <v>2699.9491703940903</v>
      </c>
      <c r="AM322">
        <f t="shared" si="165"/>
        <v>1510.5795022364539</v>
      </c>
      <c r="AN322">
        <f t="shared" si="166"/>
        <v>1510.5795022364539</v>
      </c>
      <c r="AO322">
        <f t="shared" si="167"/>
        <v>1510.5795022364539</v>
      </c>
      <c r="AP322">
        <f t="shared" si="168"/>
        <v>2050.5693363152723</v>
      </c>
      <c r="AQ322">
        <f t="shared" si="169"/>
        <v>2050.5693363152723</v>
      </c>
      <c r="AR322">
        <f t="shared" si="170"/>
        <v>2050.5693363152723</v>
      </c>
      <c r="AS322">
        <f t="shared" si="171"/>
        <v>2590.5591703940904</v>
      </c>
      <c r="AT322">
        <f t="shared" si="172"/>
        <v>2590.5591703940904</v>
      </c>
      <c r="AU322">
        <f t="shared" si="173"/>
        <v>2590.5591703940904</v>
      </c>
    </row>
    <row r="323" spans="1:47" x14ac:dyDescent="0.35">
      <c r="A323" s="16" t="s">
        <v>23</v>
      </c>
      <c r="B323" s="16">
        <v>2021</v>
      </c>
      <c r="C323" s="16">
        <v>10</v>
      </c>
      <c r="D323" s="16" t="s">
        <v>16</v>
      </c>
      <c r="E323" s="16" t="s">
        <v>14</v>
      </c>
      <c r="F323" s="16">
        <v>4</v>
      </c>
      <c r="G323" s="16">
        <v>1</v>
      </c>
      <c r="H323" s="4">
        <v>100</v>
      </c>
      <c r="I323" s="16" t="s">
        <v>16</v>
      </c>
      <c r="J323" s="16" t="s">
        <v>27</v>
      </c>
      <c r="K323" s="16" t="s">
        <v>14</v>
      </c>
      <c r="L323" s="16" t="str">
        <f t="shared" si="174"/>
        <v>.</v>
      </c>
      <c r="M323" s="16" t="str">
        <f t="shared" si="175"/>
        <v>.</v>
      </c>
      <c r="N323" s="16" t="s">
        <v>14</v>
      </c>
      <c r="O323" s="16">
        <v>1.7272727272727273</v>
      </c>
      <c r="P323" s="16">
        <v>36.666666666666664</v>
      </c>
      <c r="Q323" s="16">
        <v>21.111111111111111</v>
      </c>
      <c r="R323" s="16">
        <v>71.497409852216805</v>
      </c>
      <c r="S323" s="16">
        <v>4808.2008125615803</v>
      </c>
      <c r="T323" s="16">
        <f t="shared" si="176"/>
        <v>44.29</v>
      </c>
      <c r="U323" s="16">
        <f t="shared" si="177"/>
        <v>109.39</v>
      </c>
      <c r="V323" s="16">
        <f t="shared" si="178"/>
        <v>0</v>
      </c>
      <c r="W323" s="16">
        <f t="shared" si="179"/>
        <v>0</v>
      </c>
      <c r="X323" s="16">
        <f t="shared" si="180"/>
        <v>0</v>
      </c>
      <c r="Y323" s="16">
        <f t="shared" si="181"/>
        <v>0</v>
      </c>
      <c r="Z323" s="16">
        <f t="shared" si="182"/>
        <v>0</v>
      </c>
      <c r="AA323" s="16">
        <f t="shared" si="183"/>
        <v>0</v>
      </c>
      <c r="AB323">
        <f t="shared" si="184"/>
        <v>0</v>
      </c>
      <c r="AC323">
        <f t="shared" si="185"/>
        <v>0</v>
      </c>
      <c r="AD323">
        <f t="shared" si="186"/>
        <v>109.39</v>
      </c>
      <c r="AE323">
        <f t="shared" si="187"/>
        <v>109.39</v>
      </c>
      <c r="AF323">
        <f t="shared" si="188"/>
        <v>109.39</v>
      </c>
      <c r="AG323">
        <f t="shared" si="159"/>
        <v>643.47668866995127</v>
      </c>
      <c r="AH323">
        <f t="shared" si="160"/>
        <v>857.96891822660166</v>
      </c>
      <c r="AI323">
        <f t="shared" si="161"/>
        <v>1072.461147783252</v>
      </c>
      <c r="AJ323">
        <f t="shared" si="162"/>
        <v>1586.7062681453215</v>
      </c>
      <c r="AK323">
        <f t="shared" si="163"/>
        <v>2115.6083575270954</v>
      </c>
      <c r="AL323">
        <f t="shared" si="164"/>
        <v>2644.5104469088692</v>
      </c>
      <c r="AM323">
        <f t="shared" si="165"/>
        <v>1477.3162681453214</v>
      </c>
      <c r="AN323">
        <f t="shared" si="166"/>
        <v>1477.3162681453214</v>
      </c>
      <c r="AO323">
        <f t="shared" si="167"/>
        <v>1477.3162681453214</v>
      </c>
      <c r="AP323">
        <f t="shared" si="168"/>
        <v>2006.2183575270953</v>
      </c>
      <c r="AQ323">
        <f t="shared" si="169"/>
        <v>2006.2183575270953</v>
      </c>
      <c r="AR323">
        <f t="shared" si="170"/>
        <v>2006.2183575270953</v>
      </c>
      <c r="AS323">
        <f t="shared" si="171"/>
        <v>2535.1204469088693</v>
      </c>
      <c r="AT323">
        <f t="shared" si="172"/>
        <v>2535.1204469088693</v>
      </c>
      <c r="AU323">
        <f t="shared" si="173"/>
        <v>2535.1204469088693</v>
      </c>
    </row>
    <row r="324" spans="1:47" x14ac:dyDescent="0.35">
      <c r="A324" s="16" t="s">
        <v>23</v>
      </c>
      <c r="B324" s="16">
        <v>2021</v>
      </c>
      <c r="C324" s="16">
        <v>10</v>
      </c>
      <c r="D324" s="16" t="s">
        <v>16</v>
      </c>
      <c r="E324" s="16" t="s">
        <v>14</v>
      </c>
      <c r="F324" s="16">
        <v>5</v>
      </c>
      <c r="G324" s="16">
        <v>1</v>
      </c>
      <c r="H324" s="4">
        <v>100</v>
      </c>
      <c r="I324" s="16" t="s">
        <v>16</v>
      </c>
      <c r="J324" s="16" t="s">
        <v>27</v>
      </c>
      <c r="K324" s="16" t="s">
        <v>14</v>
      </c>
      <c r="L324" s="16" t="str">
        <f t="shared" si="174"/>
        <v>.</v>
      </c>
      <c r="M324" s="16" t="str">
        <f t="shared" si="175"/>
        <v>.</v>
      </c>
      <c r="N324" s="16" t="s">
        <v>14</v>
      </c>
      <c r="O324" s="16">
        <v>3</v>
      </c>
      <c r="P324" s="16">
        <v>3.3333333333333335</v>
      </c>
      <c r="Q324" s="16">
        <v>3.3333333333333335</v>
      </c>
      <c r="R324" s="16">
        <v>64.806884729063995</v>
      </c>
      <c r="S324" s="16">
        <v>4358.2629980295533</v>
      </c>
      <c r="T324" s="16">
        <f t="shared" si="176"/>
        <v>44.29</v>
      </c>
      <c r="U324" s="16">
        <f t="shared" si="177"/>
        <v>109.39</v>
      </c>
      <c r="V324" s="16">
        <f t="shared" si="178"/>
        <v>0</v>
      </c>
      <c r="W324" s="16">
        <f t="shared" si="179"/>
        <v>0</v>
      </c>
      <c r="X324" s="16">
        <f t="shared" si="180"/>
        <v>0</v>
      </c>
      <c r="Y324" s="16">
        <f t="shared" si="181"/>
        <v>0</v>
      </c>
      <c r="Z324" s="16">
        <f t="shared" si="182"/>
        <v>0</v>
      </c>
      <c r="AA324" s="16">
        <f t="shared" si="183"/>
        <v>0</v>
      </c>
      <c r="AB324">
        <f t="shared" si="184"/>
        <v>0</v>
      </c>
      <c r="AC324">
        <f t="shared" si="185"/>
        <v>0</v>
      </c>
      <c r="AD324">
        <f t="shared" si="186"/>
        <v>109.39</v>
      </c>
      <c r="AE324">
        <f t="shared" si="187"/>
        <v>109.39</v>
      </c>
      <c r="AF324">
        <f t="shared" si="188"/>
        <v>109.39</v>
      </c>
      <c r="AG324">
        <f t="shared" si="159"/>
        <v>583.26196256157596</v>
      </c>
      <c r="AH324">
        <f t="shared" si="160"/>
        <v>777.68261674876794</v>
      </c>
      <c r="AI324">
        <f t="shared" si="161"/>
        <v>972.10327093595993</v>
      </c>
      <c r="AJ324">
        <f t="shared" si="162"/>
        <v>1438.2267893497526</v>
      </c>
      <c r="AK324">
        <f t="shared" si="163"/>
        <v>1917.6357191330035</v>
      </c>
      <c r="AL324">
        <f t="shared" si="164"/>
        <v>2397.0446489162546</v>
      </c>
      <c r="AM324">
        <f t="shared" si="165"/>
        <v>1328.8367893497525</v>
      </c>
      <c r="AN324">
        <f t="shared" si="166"/>
        <v>1328.8367893497525</v>
      </c>
      <c r="AO324">
        <f t="shared" si="167"/>
        <v>1328.8367893497525</v>
      </c>
      <c r="AP324">
        <f t="shared" si="168"/>
        <v>1808.2457191330034</v>
      </c>
      <c r="AQ324">
        <f t="shared" si="169"/>
        <v>1808.2457191330034</v>
      </c>
      <c r="AR324">
        <f t="shared" si="170"/>
        <v>1808.2457191330034</v>
      </c>
      <c r="AS324">
        <f t="shared" si="171"/>
        <v>2287.6546489162547</v>
      </c>
      <c r="AT324">
        <f t="shared" si="172"/>
        <v>2287.6546489162547</v>
      </c>
      <c r="AU324">
        <f t="shared" si="173"/>
        <v>2287.6546489162547</v>
      </c>
    </row>
    <row r="325" spans="1:47" x14ac:dyDescent="0.35">
      <c r="A325" s="16" t="s">
        <v>23</v>
      </c>
      <c r="B325" s="16">
        <v>2021</v>
      </c>
      <c r="C325" s="16">
        <v>10</v>
      </c>
      <c r="D325" s="16" t="s">
        <v>16</v>
      </c>
      <c r="E325" s="16" t="s">
        <v>14</v>
      </c>
      <c r="F325" s="16">
        <v>1</v>
      </c>
      <c r="G325" s="16">
        <v>5</v>
      </c>
      <c r="H325" s="4">
        <v>160</v>
      </c>
      <c r="I325" s="16" t="s">
        <v>16</v>
      </c>
      <c r="J325" s="16" t="s">
        <v>27</v>
      </c>
      <c r="K325" s="16" t="s">
        <v>14</v>
      </c>
      <c r="L325" s="16" t="str">
        <f t="shared" si="174"/>
        <v>.</v>
      </c>
      <c r="M325" s="16" t="str">
        <f t="shared" si="175"/>
        <v>.</v>
      </c>
      <c r="N325" s="16" t="s">
        <v>14</v>
      </c>
      <c r="O325" s="16">
        <v>1.9047619047619047</v>
      </c>
      <c r="P325" s="16">
        <v>70</v>
      </c>
      <c r="Q325" s="16">
        <v>44.444444444444443</v>
      </c>
      <c r="R325" s="16">
        <v>79.588793103448296</v>
      </c>
      <c r="S325" s="16">
        <v>5352.3463362068978</v>
      </c>
      <c r="T325" s="16">
        <f t="shared" si="176"/>
        <v>70.86</v>
      </c>
      <c r="U325" s="16">
        <f t="shared" si="177"/>
        <v>175.02</v>
      </c>
      <c r="V325" s="16">
        <f t="shared" si="178"/>
        <v>0</v>
      </c>
      <c r="W325" s="16">
        <f t="shared" si="179"/>
        <v>0</v>
      </c>
      <c r="X325" s="16">
        <f t="shared" si="180"/>
        <v>0</v>
      </c>
      <c r="Y325" s="16">
        <f t="shared" si="181"/>
        <v>0</v>
      </c>
      <c r="Z325" s="16">
        <f t="shared" si="182"/>
        <v>0</v>
      </c>
      <c r="AA325" s="16">
        <f t="shared" si="183"/>
        <v>0</v>
      </c>
      <c r="AB325">
        <f t="shared" si="184"/>
        <v>0</v>
      </c>
      <c r="AC325">
        <f t="shared" si="185"/>
        <v>0</v>
      </c>
      <c r="AD325">
        <f t="shared" si="186"/>
        <v>175.02</v>
      </c>
      <c r="AE325">
        <f t="shared" si="187"/>
        <v>175.02</v>
      </c>
      <c r="AF325">
        <f t="shared" si="188"/>
        <v>175.02</v>
      </c>
      <c r="AG325">
        <f t="shared" si="159"/>
        <v>716.29913793103469</v>
      </c>
      <c r="AH325">
        <f t="shared" si="160"/>
        <v>955.06551724137955</v>
      </c>
      <c r="AI325">
        <f t="shared" si="161"/>
        <v>1193.8318965517244</v>
      </c>
      <c r="AJ325">
        <f t="shared" si="162"/>
        <v>1766.2742909482763</v>
      </c>
      <c r="AK325">
        <f t="shared" si="163"/>
        <v>2355.0323879310349</v>
      </c>
      <c r="AL325">
        <f t="shared" si="164"/>
        <v>2943.790484913794</v>
      </c>
      <c r="AM325">
        <f t="shared" si="165"/>
        <v>1591.2542909482763</v>
      </c>
      <c r="AN325">
        <f t="shared" si="166"/>
        <v>1591.2542909482763</v>
      </c>
      <c r="AO325">
        <f t="shared" si="167"/>
        <v>1591.2542909482763</v>
      </c>
      <c r="AP325">
        <f t="shared" si="168"/>
        <v>2180.0123879310349</v>
      </c>
      <c r="AQ325">
        <f t="shared" si="169"/>
        <v>2180.0123879310349</v>
      </c>
      <c r="AR325">
        <f t="shared" si="170"/>
        <v>2180.0123879310349</v>
      </c>
      <c r="AS325">
        <f t="shared" si="171"/>
        <v>2768.770484913794</v>
      </c>
      <c r="AT325">
        <f t="shared" si="172"/>
        <v>2768.770484913794</v>
      </c>
      <c r="AU325">
        <f t="shared" si="173"/>
        <v>2768.770484913794</v>
      </c>
    </row>
    <row r="326" spans="1:47" x14ac:dyDescent="0.35">
      <c r="A326" s="16" t="s">
        <v>23</v>
      </c>
      <c r="B326" s="16">
        <v>2021</v>
      </c>
      <c r="C326" s="16">
        <v>10</v>
      </c>
      <c r="D326" s="16" t="s">
        <v>16</v>
      </c>
      <c r="E326" s="16" t="s">
        <v>14</v>
      </c>
      <c r="F326" s="16">
        <v>2</v>
      </c>
      <c r="G326" s="16">
        <v>5</v>
      </c>
      <c r="H326" s="4">
        <v>160</v>
      </c>
      <c r="I326" s="16" t="s">
        <v>16</v>
      </c>
      <c r="J326" s="16" t="s">
        <v>27</v>
      </c>
      <c r="K326" s="16" t="s">
        <v>14</v>
      </c>
      <c r="L326" s="16" t="str">
        <f t="shared" si="174"/>
        <v>.</v>
      </c>
      <c r="M326" s="16" t="str">
        <f t="shared" si="175"/>
        <v>.</v>
      </c>
      <c r="N326" s="16" t="s">
        <v>14</v>
      </c>
      <c r="O326" s="16">
        <v>2</v>
      </c>
      <c r="P326" s="16">
        <v>10</v>
      </c>
      <c r="Q326" s="16">
        <v>6.6666666666666661</v>
      </c>
      <c r="R326" s="16">
        <v>84.983008866995107</v>
      </c>
      <c r="S326" s="16">
        <v>5715.1073463054208</v>
      </c>
      <c r="T326" s="16">
        <f t="shared" si="176"/>
        <v>70.86</v>
      </c>
      <c r="U326" s="16">
        <f t="shared" si="177"/>
        <v>175.02</v>
      </c>
      <c r="V326" s="16">
        <f t="shared" si="178"/>
        <v>0</v>
      </c>
      <c r="W326" s="16">
        <f t="shared" si="179"/>
        <v>0</v>
      </c>
      <c r="X326" s="16">
        <f t="shared" si="180"/>
        <v>0</v>
      </c>
      <c r="Y326" s="16">
        <f t="shared" si="181"/>
        <v>0</v>
      </c>
      <c r="Z326" s="16">
        <f t="shared" si="182"/>
        <v>0</v>
      </c>
      <c r="AA326" s="16">
        <f t="shared" si="183"/>
        <v>0</v>
      </c>
      <c r="AB326">
        <f t="shared" si="184"/>
        <v>0</v>
      </c>
      <c r="AC326">
        <f t="shared" si="185"/>
        <v>0</v>
      </c>
      <c r="AD326">
        <f t="shared" si="186"/>
        <v>175.02</v>
      </c>
      <c r="AE326">
        <f t="shared" si="187"/>
        <v>175.02</v>
      </c>
      <c r="AF326">
        <f t="shared" si="188"/>
        <v>175.02</v>
      </c>
      <c r="AG326">
        <f t="shared" si="159"/>
        <v>764.84707980295593</v>
      </c>
      <c r="AH326">
        <f t="shared" si="160"/>
        <v>1019.7961064039413</v>
      </c>
      <c r="AI326">
        <f t="shared" si="161"/>
        <v>1274.7451330049266</v>
      </c>
      <c r="AJ326">
        <f t="shared" si="162"/>
        <v>1885.9854242807889</v>
      </c>
      <c r="AK326">
        <f t="shared" si="163"/>
        <v>2514.6472323743851</v>
      </c>
      <c r="AL326">
        <f t="shared" si="164"/>
        <v>3143.3090404679815</v>
      </c>
      <c r="AM326">
        <f t="shared" si="165"/>
        <v>1710.965424280789</v>
      </c>
      <c r="AN326">
        <f t="shared" si="166"/>
        <v>1710.965424280789</v>
      </c>
      <c r="AO326">
        <f t="shared" si="167"/>
        <v>1710.965424280789</v>
      </c>
      <c r="AP326">
        <f t="shared" si="168"/>
        <v>2339.6272323743851</v>
      </c>
      <c r="AQ326">
        <f t="shared" si="169"/>
        <v>2339.6272323743851</v>
      </c>
      <c r="AR326">
        <f t="shared" si="170"/>
        <v>2339.6272323743851</v>
      </c>
      <c r="AS326">
        <f t="shared" si="171"/>
        <v>2968.2890404679815</v>
      </c>
      <c r="AT326">
        <f t="shared" si="172"/>
        <v>2968.2890404679815</v>
      </c>
      <c r="AU326">
        <f t="shared" si="173"/>
        <v>2968.2890404679815</v>
      </c>
    </row>
    <row r="327" spans="1:47" x14ac:dyDescent="0.35">
      <c r="A327" s="16" t="s">
        <v>23</v>
      </c>
      <c r="B327" s="16">
        <v>2021</v>
      </c>
      <c r="C327" s="16">
        <v>10</v>
      </c>
      <c r="D327" s="16" t="s">
        <v>16</v>
      </c>
      <c r="E327" s="16" t="s">
        <v>14</v>
      </c>
      <c r="F327" s="16">
        <v>3</v>
      </c>
      <c r="G327" s="16">
        <v>5</v>
      </c>
      <c r="H327" s="4">
        <v>160</v>
      </c>
      <c r="I327" s="16" t="s">
        <v>16</v>
      </c>
      <c r="J327" s="16" t="s">
        <v>27</v>
      </c>
      <c r="K327" s="16" t="s">
        <v>14</v>
      </c>
      <c r="L327" s="16" t="str">
        <f t="shared" si="174"/>
        <v>.</v>
      </c>
      <c r="M327" s="16" t="str">
        <f t="shared" si="175"/>
        <v>.</v>
      </c>
      <c r="N327" s="16" t="s">
        <v>14</v>
      </c>
      <c r="O327" s="16">
        <v>2.3333333333333335</v>
      </c>
      <c r="P327" s="16">
        <v>60</v>
      </c>
      <c r="Q327" s="16">
        <v>46.666666666666664</v>
      </c>
      <c r="R327" s="16">
        <v>82.366786206896606</v>
      </c>
      <c r="S327" s="16">
        <v>5539.166372413797</v>
      </c>
      <c r="T327" s="16">
        <f t="shared" si="176"/>
        <v>70.86</v>
      </c>
      <c r="U327" s="16">
        <f t="shared" si="177"/>
        <v>175.02</v>
      </c>
      <c r="V327" s="16">
        <f t="shared" si="178"/>
        <v>0</v>
      </c>
      <c r="W327" s="16">
        <f t="shared" si="179"/>
        <v>0</v>
      </c>
      <c r="X327" s="16">
        <f t="shared" si="180"/>
        <v>0</v>
      </c>
      <c r="Y327" s="16">
        <f t="shared" si="181"/>
        <v>0</v>
      </c>
      <c r="Z327" s="16">
        <f t="shared" si="182"/>
        <v>0</v>
      </c>
      <c r="AA327" s="16">
        <f t="shared" si="183"/>
        <v>0</v>
      </c>
      <c r="AB327">
        <f t="shared" si="184"/>
        <v>0</v>
      </c>
      <c r="AC327">
        <f t="shared" si="185"/>
        <v>0</v>
      </c>
      <c r="AD327">
        <f t="shared" si="186"/>
        <v>175.02</v>
      </c>
      <c r="AE327">
        <f t="shared" si="187"/>
        <v>175.02</v>
      </c>
      <c r="AF327">
        <f t="shared" si="188"/>
        <v>175.02</v>
      </c>
      <c r="AG327">
        <f t="shared" si="159"/>
        <v>741.30107586206941</v>
      </c>
      <c r="AH327">
        <f t="shared" si="160"/>
        <v>988.40143448275921</v>
      </c>
      <c r="AI327">
        <f t="shared" si="161"/>
        <v>1235.501793103449</v>
      </c>
      <c r="AJ327">
        <f t="shared" si="162"/>
        <v>1827.924902896553</v>
      </c>
      <c r="AK327">
        <f t="shared" si="163"/>
        <v>2437.2332038620707</v>
      </c>
      <c r="AL327">
        <f t="shared" si="164"/>
        <v>3046.5415048275886</v>
      </c>
      <c r="AM327">
        <f t="shared" si="165"/>
        <v>1652.904902896553</v>
      </c>
      <c r="AN327">
        <f t="shared" si="166"/>
        <v>1652.904902896553</v>
      </c>
      <c r="AO327">
        <f t="shared" si="167"/>
        <v>1652.904902896553</v>
      </c>
      <c r="AP327">
        <f t="shared" si="168"/>
        <v>2262.2132038620707</v>
      </c>
      <c r="AQ327">
        <f t="shared" si="169"/>
        <v>2262.2132038620707</v>
      </c>
      <c r="AR327">
        <f t="shared" si="170"/>
        <v>2262.2132038620707</v>
      </c>
      <c r="AS327">
        <f t="shared" si="171"/>
        <v>2871.5215048275886</v>
      </c>
      <c r="AT327">
        <f t="shared" si="172"/>
        <v>2871.5215048275886</v>
      </c>
      <c r="AU327">
        <f t="shared" si="173"/>
        <v>2871.5215048275886</v>
      </c>
    </row>
    <row r="328" spans="1:47" x14ac:dyDescent="0.35">
      <c r="A328" s="16" t="s">
        <v>23</v>
      </c>
      <c r="B328" s="16">
        <v>2021</v>
      </c>
      <c r="C328" s="16">
        <v>10</v>
      </c>
      <c r="D328" s="16" t="s">
        <v>16</v>
      </c>
      <c r="E328" s="16" t="s">
        <v>14</v>
      </c>
      <c r="F328" s="16">
        <v>4</v>
      </c>
      <c r="G328" s="16">
        <v>5</v>
      </c>
      <c r="H328" s="4">
        <v>160</v>
      </c>
      <c r="I328" s="16" t="s">
        <v>16</v>
      </c>
      <c r="J328" s="16" t="s">
        <v>27</v>
      </c>
      <c r="K328" s="16" t="s">
        <v>14</v>
      </c>
      <c r="L328" s="16" t="str">
        <f t="shared" si="174"/>
        <v>.</v>
      </c>
      <c r="M328" s="16" t="str">
        <f t="shared" si="175"/>
        <v>.</v>
      </c>
      <c r="N328" s="16" t="s">
        <v>14</v>
      </c>
      <c r="O328" s="16">
        <v>2.1538461538461537</v>
      </c>
      <c r="P328" s="16">
        <v>43.333333333333336</v>
      </c>
      <c r="Q328" s="16">
        <v>31.111111111111114</v>
      </c>
      <c r="R328" s="16">
        <v>92.510400985221693</v>
      </c>
      <c r="S328" s="16">
        <v>6221.3244662561592</v>
      </c>
      <c r="T328" s="16">
        <f t="shared" si="176"/>
        <v>70.86</v>
      </c>
      <c r="U328" s="16">
        <f t="shared" si="177"/>
        <v>175.02</v>
      </c>
      <c r="V328" s="16">
        <f t="shared" si="178"/>
        <v>0</v>
      </c>
      <c r="W328" s="16">
        <f t="shared" si="179"/>
        <v>0</v>
      </c>
      <c r="X328" s="16">
        <f t="shared" si="180"/>
        <v>0</v>
      </c>
      <c r="Y328" s="16">
        <f t="shared" si="181"/>
        <v>0</v>
      </c>
      <c r="Z328" s="16">
        <f t="shared" si="182"/>
        <v>0</v>
      </c>
      <c r="AA328" s="16">
        <f t="shared" si="183"/>
        <v>0</v>
      </c>
      <c r="AB328">
        <f t="shared" si="184"/>
        <v>0</v>
      </c>
      <c r="AC328">
        <f t="shared" si="185"/>
        <v>0</v>
      </c>
      <c r="AD328">
        <f t="shared" si="186"/>
        <v>175.02</v>
      </c>
      <c r="AE328">
        <f t="shared" si="187"/>
        <v>175.02</v>
      </c>
      <c r="AF328">
        <f t="shared" si="188"/>
        <v>175.02</v>
      </c>
      <c r="AG328">
        <f t="shared" si="159"/>
        <v>832.59360886699528</v>
      </c>
      <c r="AH328">
        <f t="shared" si="160"/>
        <v>1110.1248118226604</v>
      </c>
      <c r="AI328">
        <f t="shared" si="161"/>
        <v>1387.6560147783255</v>
      </c>
      <c r="AJ328">
        <f t="shared" si="162"/>
        <v>2053.0370738645324</v>
      </c>
      <c r="AK328">
        <f t="shared" si="163"/>
        <v>2737.3827651527099</v>
      </c>
      <c r="AL328">
        <f t="shared" si="164"/>
        <v>3421.7284564408878</v>
      </c>
      <c r="AM328">
        <f t="shared" si="165"/>
        <v>1878.0170738645324</v>
      </c>
      <c r="AN328">
        <f t="shared" si="166"/>
        <v>1878.0170738645324</v>
      </c>
      <c r="AO328">
        <f t="shared" si="167"/>
        <v>1878.0170738645324</v>
      </c>
      <c r="AP328">
        <f t="shared" si="168"/>
        <v>2562.3627651527099</v>
      </c>
      <c r="AQ328">
        <f t="shared" si="169"/>
        <v>2562.3627651527099</v>
      </c>
      <c r="AR328">
        <f t="shared" si="170"/>
        <v>2562.3627651527099</v>
      </c>
      <c r="AS328">
        <f t="shared" si="171"/>
        <v>3246.7084564408879</v>
      </c>
      <c r="AT328">
        <f t="shared" si="172"/>
        <v>3246.7084564408879</v>
      </c>
      <c r="AU328">
        <f t="shared" si="173"/>
        <v>3246.7084564408879</v>
      </c>
    </row>
    <row r="329" spans="1:47" x14ac:dyDescent="0.35">
      <c r="A329" s="16" t="s">
        <v>23</v>
      </c>
      <c r="B329" s="16">
        <v>2021</v>
      </c>
      <c r="C329" s="16">
        <v>10</v>
      </c>
      <c r="D329" s="16" t="s">
        <v>16</v>
      </c>
      <c r="E329" s="16" t="s">
        <v>14</v>
      </c>
      <c r="F329" s="16">
        <v>5</v>
      </c>
      <c r="G329" s="16">
        <v>5</v>
      </c>
      <c r="H329" s="4">
        <v>160</v>
      </c>
      <c r="I329" s="16" t="s">
        <v>16</v>
      </c>
      <c r="J329" s="16" t="s">
        <v>27</v>
      </c>
      <c r="K329" s="16" t="s">
        <v>14</v>
      </c>
      <c r="L329" s="16" t="str">
        <f t="shared" si="174"/>
        <v>.</v>
      </c>
      <c r="M329" s="16" t="str">
        <f t="shared" si="175"/>
        <v>.</v>
      </c>
      <c r="N329" s="16" t="s">
        <v>14</v>
      </c>
      <c r="O329" s="16">
        <v>2.6</v>
      </c>
      <c r="P329" s="16">
        <v>33.333333333333329</v>
      </c>
      <c r="Q329" s="16">
        <v>28.888888888888886</v>
      </c>
      <c r="R329" s="16">
        <v>78.096857142857104</v>
      </c>
      <c r="S329" s="16">
        <v>5252.0136428571404</v>
      </c>
      <c r="T329" s="16">
        <f t="shared" si="176"/>
        <v>70.86</v>
      </c>
      <c r="U329" s="16">
        <f t="shared" si="177"/>
        <v>175.02</v>
      </c>
      <c r="V329" s="16">
        <f t="shared" si="178"/>
        <v>0</v>
      </c>
      <c r="W329" s="16">
        <f t="shared" si="179"/>
        <v>0</v>
      </c>
      <c r="X329" s="16">
        <f t="shared" si="180"/>
        <v>0</v>
      </c>
      <c r="Y329" s="16">
        <f t="shared" si="181"/>
        <v>0</v>
      </c>
      <c r="Z329" s="16">
        <f t="shared" si="182"/>
        <v>0</v>
      </c>
      <c r="AA329" s="16">
        <f t="shared" si="183"/>
        <v>0</v>
      </c>
      <c r="AB329">
        <f t="shared" si="184"/>
        <v>0</v>
      </c>
      <c r="AC329">
        <f t="shared" si="185"/>
        <v>0</v>
      </c>
      <c r="AD329">
        <f t="shared" si="186"/>
        <v>175.02</v>
      </c>
      <c r="AE329">
        <f t="shared" si="187"/>
        <v>175.02</v>
      </c>
      <c r="AF329">
        <f t="shared" si="188"/>
        <v>175.02</v>
      </c>
      <c r="AG329">
        <f t="shared" si="159"/>
        <v>702.87171428571389</v>
      </c>
      <c r="AH329">
        <f t="shared" si="160"/>
        <v>937.16228571428519</v>
      </c>
      <c r="AI329">
        <f t="shared" si="161"/>
        <v>1171.4528571428566</v>
      </c>
      <c r="AJ329">
        <f t="shared" si="162"/>
        <v>1733.1645021428565</v>
      </c>
      <c r="AK329">
        <f t="shared" si="163"/>
        <v>2310.8860028571416</v>
      </c>
      <c r="AL329">
        <f t="shared" si="164"/>
        <v>2888.6075035714275</v>
      </c>
      <c r="AM329">
        <f t="shared" si="165"/>
        <v>1558.1445021428565</v>
      </c>
      <c r="AN329">
        <f t="shared" si="166"/>
        <v>1558.1445021428565</v>
      </c>
      <c r="AO329">
        <f t="shared" si="167"/>
        <v>1558.1445021428565</v>
      </c>
      <c r="AP329">
        <f t="shared" si="168"/>
        <v>2135.8660028571417</v>
      </c>
      <c r="AQ329">
        <f t="shared" si="169"/>
        <v>2135.8660028571417</v>
      </c>
      <c r="AR329">
        <f t="shared" si="170"/>
        <v>2135.8660028571417</v>
      </c>
      <c r="AS329">
        <f t="shared" si="171"/>
        <v>2713.5875035714275</v>
      </c>
      <c r="AT329">
        <f t="shared" si="172"/>
        <v>2713.5875035714275</v>
      </c>
      <c r="AU329">
        <f t="shared" si="173"/>
        <v>2713.5875035714275</v>
      </c>
    </row>
    <row r="330" spans="1:47" x14ac:dyDescent="0.35">
      <c r="A330" s="16" t="s">
        <v>23</v>
      </c>
      <c r="B330" s="16">
        <v>2021</v>
      </c>
      <c r="C330" s="16">
        <v>10</v>
      </c>
      <c r="D330" s="16" t="s">
        <v>16</v>
      </c>
      <c r="E330" s="16" t="s">
        <v>14</v>
      </c>
      <c r="F330" s="16">
        <v>1</v>
      </c>
      <c r="G330" s="16">
        <v>12</v>
      </c>
      <c r="H330" s="4">
        <v>100</v>
      </c>
      <c r="I330" s="16" t="s">
        <v>17</v>
      </c>
      <c r="J330" s="16" t="s">
        <v>28</v>
      </c>
      <c r="K330" s="16">
        <v>200</v>
      </c>
      <c r="L330" s="16">
        <f t="shared" si="174"/>
        <v>434.78260869565219</v>
      </c>
      <c r="M330" s="16">
        <f t="shared" si="175"/>
        <v>488.14229249011862</v>
      </c>
      <c r="N330" s="16" t="s">
        <v>14</v>
      </c>
      <c r="O330" s="16">
        <v>1.3333333333333333</v>
      </c>
      <c r="P330" s="16">
        <v>10</v>
      </c>
      <c r="Q330" s="16">
        <v>4.4444444444444446</v>
      </c>
      <c r="R330" s="16">
        <v>38.811220886699502</v>
      </c>
      <c r="S330" s="16">
        <v>2610.0546046305417</v>
      </c>
      <c r="T330" s="16">
        <f t="shared" si="176"/>
        <v>44.29</v>
      </c>
      <c r="U330" s="16">
        <f t="shared" si="177"/>
        <v>109.39</v>
      </c>
      <c r="V330" s="16">
        <f t="shared" si="178"/>
        <v>82.608695652173921</v>
      </c>
      <c r="W330" s="16">
        <f t="shared" si="179"/>
        <v>119.56521739130436</v>
      </c>
      <c r="X330" s="16">
        <f t="shared" si="180"/>
        <v>156.52173913043478</v>
      </c>
      <c r="Y330" s="16">
        <f t="shared" si="181"/>
        <v>41.980237154150196</v>
      </c>
      <c r="Z330" s="16">
        <f t="shared" si="182"/>
        <v>61.017786561264828</v>
      </c>
      <c r="AA330" s="16">
        <f t="shared" si="183"/>
        <v>80.055335968379453</v>
      </c>
      <c r="AB330">
        <f t="shared" si="184"/>
        <v>17.875</v>
      </c>
      <c r="AC330">
        <f t="shared" si="185"/>
        <v>44.15</v>
      </c>
      <c r="AD330">
        <f t="shared" si="186"/>
        <v>195.52023715415021</v>
      </c>
      <c r="AE330">
        <f t="shared" si="187"/>
        <v>214.55778656126483</v>
      </c>
      <c r="AF330">
        <f t="shared" si="188"/>
        <v>233.59533596837946</v>
      </c>
      <c r="AG330">
        <f t="shared" si="159"/>
        <v>349.30098798029553</v>
      </c>
      <c r="AH330">
        <f t="shared" si="160"/>
        <v>465.73465064039402</v>
      </c>
      <c r="AI330">
        <f t="shared" si="161"/>
        <v>582.16831330049251</v>
      </c>
      <c r="AJ330">
        <f t="shared" si="162"/>
        <v>861.31801952807882</v>
      </c>
      <c r="AK330">
        <f t="shared" si="163"/>
        <v>1148.4240260374384</v>
      </c>
      <c r="AL330">
        <f t="shared" si="164"/>
        <v>1435.5300325467981</v>
      </c>
      <c r="AM330">
        <f t="shared" si="165"/>
        <v>665.79778237392861</v>
      </c>
      <c r="AN330">
        <f t="shared" si="166"/>
        <v>646.76023296681399</v>
      </c>
      <c r="AO330">
        <f t="shared" si="167"/>
        <v>627.72268355969936</v>
      </c>
      <c r="AP330">
        <f t="shared" si="168"/>
        <v>952.90378888328814</v>
      </c>
      <c r="AQ330">
        <f t="shared" si="169"/>
        <v>933.86623947617352</v>
      </c>
      <c r="AR330">
        <f t="shared" si="170"/>
        <v>914.82869006905889</v>
      </c>
      <c r="AS330">
        <f t="shared" si="171"/>
        <v>1240.0097953926479</v>
      </c>
      <c r="AT330">
        <f t="shared" si="172"/>
        <v>1220.9722459855334</v>
      </c>
      <c r="AU330">
        <f t="shared" si="173"/>
        <v>1201.9346965784187</v>
      </c>
    </row>
    <row r="331" spans="1:47" x14ac:dyDescent="0.35">
      <c r="A331" s="16" t="s">
        <v>23</v>
      </c>
      <c r="B331" s="16">
        <v>2021</v>
      </c>
      <c r="C331" s="16">
        <v>10</v>
      </c>
      <c r="D331" s="16" t="s">
        <v>16</v>
      </c>
      <c r="E331" s="16" t="s">
        <v>14</v>
      </c>
      <c r="F331" s="16">
        <v>2</v>
      </c>
      <c r="G331" s="16">
        <v>12</v>
      </c>
      <c r="H331" s="4">
        <v>100</v>
      </c>
      <c r="I331" s="16" t="s">
        <v>17</v>
      </c>
      <c r="J331" s="16" t="s">
        <v>28</v>
      </c>
      <c r="K331" s="16">
        <v>200</v>
      </c>
      <c r="L331" s="16">
        <f t="shared" si="174"/>
        <v>434.78260869565219</v>
      </c>
      <c r="M331" s="16">
        <f t="shared" si="175"/>
        <v>488.14229249011862</v>
      </c>
      <c r="N331" s="16" t="s">
        <v>14</v>
      </c>
      <c r="O331" s="16">
        <v>1</v>
      </c>
      <c r="P331" s="16">
        <v>3.3333333333333335</v>
      </c>
      <c r="Q331" s="16">
        <v>1.1111111111111112</v>
      </c>
      <c r="R331" s="16">
        <v>81.519428571428605</v>
      </c>
      <c r="S331" s="16">
        <v>5482.181571428574</v>
      </c>
      <c r="T331" s="16">
        <f t="shared" si="176"/>
        <v>44.29</v>
      </c>
      <c r="U331" s="16">
        <f t="shared" si="177"/>
        <v>109.39</v>
      </c>
      <c r="V331" s="16">
        <f t="shared" si="178"/>
        <v>82.608695652173921</v>
      </c>
      <c r="W331" s="16">
        <f t="shared" si="179"/>
        <v>119.56521739130436</v>
      </c>
      <c r="X331" s="16">
        <f t="shared" si="180"/>
        <v>156.52173913043478</v>
      </c>
      <c r="Y331" s="16">
        <f t="shared" si="181"/>
        <v>41.980237154150196</v>
      </c>
      <c r="Z331" s="16">
        <f t="shared" si="182"/>
        <v>61.017786561264828</v>
      </c>
      <c r="AA331" s="16">
        <f t="shared" si="183"/>
        <v>80.055335968379453</v>
      </c>
      <c r="AB331">
        <f t="shared" si="184"/>
        <v>17.875</v>
      </c>
      <c r="AC331">
        <f t="shared" si="185"/>
        <v>44.15</v>
      </c>
      <c r="AD331">
        <f t="shared" si="186"/>
        <v>195.52023715415021</v>
      </c>
      <c r="AE331">
        <f t="shared" si="187"/>
        <v>214.55778656126483</v>
      </c>
      <c r="AF331">
        <f t="shared" si="188"/>
        <v>233.59533596837946</v>
      </c>
      <c r="AG331">
        <f t="shared" si="159"/>
        <v>733.67485714285749</v>
      </c>
      <c r="AH331">
        <f t="shared" si="160"/>
        <v>978.23314285714332</v>
      </c>
      <c r="AI331">
        <f t="shared" si="161"/>
        <v>1222.7914285714292</v>
      </c>
      <c r="AJ331">
        <f t="shared" si="162"/>
        <v>1809.1199185714295</v>
      </c>
      <c r="AK331">
        <f t="shared" si="163"/>
        <v>2412.1598914285728</v>
      </c>
      <c r="AL331">
        <f t="shared" si="164"/>
        <v>3015.1998642857161</v>
      </c>
      <c r="AM331">
        <f t="shared" si="165"/>
        <v>1613.5996814172793</v>
      </c>
      <c r="AN331">
        <f t="shared" si="166"/>
        <v>1594.5621320101645</v>
      </c>
      <c r="AO331">
        <f t="shared" si="167"/>
        <v>1575.52458260305</v>
      </c>
      <c r="AP331">
        <f t="shared" si="168"/>
        <v>2216.6396542744224</v>
      </c>
      <c r="AQ331">
        <f t="shared" si="169"/>
        <v>2197.6021048673078</v>
      </c>
      <c r="AR331">
        <f t="shared" si="170"/>
        <v>2178.5645554601933</v>
      </c>
      <c r="AS331">
        <f t="shared" si="171"/>
        <v>2819.6796271315661</v>
      </c>
      <c r="AT331">
        <f t="shared" si="172"/>
        <v>2800.6420777244512</v>
      </c>
      <c r="AU331">
        <f t="shared" si="173"/>
        <v>2781.6045283173366</v>
      </c>
    </row>
    <row r="332" spans="1:47" x14ac:dyDescent="0.35">
      <c r="A332" s="16" t="s">
        <v>23</v>
      </c>
      <c r="B332" s="16">
        <v>2021</v>
      </c>
      <c r="C332" s="16">
        <v>10</v>
      </c>
      <c r="D332" s="16" t="s">
        <v>16</v>
      </c>
      <c r="E332" s="16" t="s">
        <v>14</v>
      </c>
      <c r="F332" s="16">
        <v>3</v>
      </c>
      <c r="G332" s="16">
        <v>12</v>
      </c>
      <c r="H332" s="4">
        <v>100</v>
      </c>
      <c r="I332" s="16" t="s">
        <v>17</v>
      </c>
      <c r="J332" s="16" t="s">
        <v>28</v>
      </c>
      <c r="K332" s="16">
        <v>200</v>
      </c>
      <c r="L332" s="16">
        <f t="shared" si="174"/>
        <v>434.78260869565219</v>
      </c>
      <c r="M332" s="16">
        <f t="shared" si="175"/>
        <v>488.14229249011862</v>
      </c>
      <c r="N332" s="16" t="s">
        <v>14</v>
      </c>
      <c r="O332" s="16">
        <v>2.5</v>
      </c>
      <c r="P332" s="16">
        <v>13.333333333333334</v>
      </c>
      <c r="Q332" s="16">
        <v>11.111111111111112</v>
      </c>
      <c r="R332" s="16">
        <v>58.795270935960602</v>
      </c>
      <c r="S332" s="16">
        <v>3953.9819704433503</v>
      </c>
      <c r="T332" s="16">
        <f t="shared" si="176"/>
        <v>44.29</v>
      </c>
      <c r="U332" s="16">
        <f t="shared" si="177"/>
        <v>109.39</v>
      </c>
      <c r="V332" s="16">
        <f t="shared" si="178"/>
        <v>82.608695652173921</v>
      </c>
      <c r="W332" s="16">
        <f t="shared" si="179"/>
        <v>119.56521739130436</v>
      </c>
      <c r="X332" s="16">
        <f t="shared" si="180"/>
        <v>156.52173913043478</v>
      </c>
      <c r="Y332" s="16">
        <f t="shared" si="181"/>
        <v>41.980237154150196</v>
      </c>
      <c r="Z332" s="16">
        <f t="shared" si="182"/>
        <v>61.017786561264828</v>
      </c>
      <c r="AA332" s="16">
        <f t="shared" si="183"/>
        <v>80.055335968379453</v>
      </c>
      <c r="AB332">
        <f t="shared" si="184"/>
        <v>17.875</v>
      </c>
      <c r="AC332">
        <f t="shared" si="185"/>
        <v>44.15</v>
      </c>
      <c r="AD332">
        <f t="shared" si="186"/>
        <v>195.52023715415021</v>
      </c>
      <c r="AE332">
        <f t="shared" si="187"/>
        <v>214.55778656126483</v>
      </c>
      <c r="AF332">
        <f t="shared" si="188"/>
        <v>233.59533596837946</v>
      </c>
      <c r="AG332">
        <f t="shared" si="159"/>
        <v>529.15743842364543</v>
      </c>
      <c r="AH332">
        <f t="shared" si="160"/>
        <v>705.54325123152717</v>
      </c>
      <c r="AI332">
        <f t="shared" si="161"/>
        <v>881.92906403940901</v>
      </c>
      <c r="AJ332">
        <f t="shared" si="162"/>
        <v>1304.8140502463057</v>
      </c>
      <c r="AK332">
        <f t="shared" si="163"/>
        <v>1739.7520669950741</v>
      </c>
      <c r="AL332">
        <f t="shared" si="164"/>
        <v>2174.6900837438429</v>
      </c>
      <c r="AM332">
        <f t="shared" si="165"/>
        <v>1109.2938130921555</v>
      </c>
      <c r="AN332">
        <f t="shared" si="166"/>
        <v>1090.2562636850407</v>
      </c>
      <c r="AO332">
        <f t="shared" si="167"/>
        <v>1071.2187142779262</v>
      </c>
      <c r="AP332">
        <f t="shared" si="168"/>
        <v>1544.2318298409239</v>
      </c>
      <c r="AQ332">
        <f t="shared" si="169"/>
        <v>1525.1942804338091</v>
      </c>
      <c r="AR332">
        <f t="shared" si="170"/>
        <v>1506.1567310266946</v>
      </c>
      <c r="AS332">
        <f t="shared" si="171"/>
        <v>1979.1698465896927</v>
      </c>
      <c r="AT332">
        <f t="shared" si="172"/>
        <v>1960.132297182578</v>
      </c>
      <c r="AU332">
        <f t="shared" si="173"/>
        <v>1941.0947477754635</v>
      </c>
    </row>
    <row r="333" spans="1:47" x14ac:dyDescent="0.35">
      <c r="A333" s="16" t="s">
        <v>23</v>
      </c>
      <c r="B333" s="16">
        <v>2021</v>
      </c>
      <c r="C333" s="16">
        <v>10</v>
      </c>
      <c r="D333" s="16" t="s">
        <v>16</v>
      </c>
      <c r="E333" s="16" t="s">
        <v>14</v>
      </c>
      <c r="F333" s="16">
        <v>4</v>
      </c>
      <c r="G333" s="16">
        <v>12</v>
      </c>
      <c r="H333" s="4">
        <v>100</v>
      </c>
      <c r="I333" s="16" t="s">
        <v>17</v>
      </c>
      <c r="J333" s="16" t="s">
        <v>28</v>
      </c>
      <c r="K333" s="16">
        <v>200</v>
      </c>
      <c r="L333" s="16">
        <f t="shared" si="174"/>
        <v>434.78260869565219</v>
      </c>
      <c r="M333" s="16">
        <f t="shared" si="175"/>
        <v>488.14229249011862</v>
      </c>
      <c r="N333" s="16" t="s">
        <v>14</v>
      </c>
      <c r="O333" s="16">
        <v>2.2222222222222223</v>
      </c>
      <c r="P333" s="16">
        <v>30</v>
      </c>
      <c r="Q333" s="16">
        <v>22.222222222222225</v>
      </c>
      <c r="R333" s="16">
        <v>52.433460492610799</v>
      </c>
      <c r="S333" s="16">
        <v>3526.1502181280762</v>
      </c>
      <c r="T333" s="16">
        <f t="shared" si="176"/>
        <v>44.29</v>
      </c>
      <c r="U333" s="16">
        <f t="shared" si="177"/>
        <v>109.39</v>
      </c>
      <c r="V333" s="16">
        <f t="shared" si="178"/>
        <v>82.608695652173921</v>
      </c>
      <c r="W333" s="16">
        <f t="shared" si="179"/>
        <v>119.56521739130436</v>
      </c>
      <c r="X333" s="16">
        <f t="shared" si="180"/>
        <v>156.52173913043478</v>
      </c>
      <c r="Y333" s="16">
        <f t="shared" si="181"/>
        <v>41.980237154150196</v>
      </c>
      <c r="Z333" s="16">
        <f t="shared" si="182"/>
        <v>61.017786561264828</v>
      </c>
      <c r="AA333" s="16">
        <f t="shared" si="183"/>
        <v>80.055335968379453</v>
      </c>
      <c r="AB333">
        <f t="shared" si="184"/>
        <v>17.875</v>
      </c>
      <c r="AC333">
        <f t="shared" si="185"/>
        <v>44.15</v>
      </c>
      <c r="AD333">
        <f t="shared" si="186"/>
        <v>195.52023715415021</v>
      </c>
      <c r="AE333">
        <f t="shared" si="187"/>
        <v>214.55778656126483</v>
      </c>
      <c r="AF333">
        <f t="shared" si="188"/>
        <v>233.59533596837946</v>
      </c>
      <c r="AG333">
        <f t="shared" si="159"/>
        <v>471.90114443349717</v>
      </c>
      <c r="AH333">
        <f t="shared" si="160"/>
        <v>629.20152591132955</v>
      </c>
      <c r="AI333">
        <f t="shared" si="161"/>
        <v>786.50190738916194</v>
      </c>
      <c r="AJ333">
        <f t="shared" si="162"/>
        <v>1163.6295719822651</v>
      </c>
      <c r="AK333">
        <f t="shared" si="163"/>
        <v>1551.5060959763534</v>
      </c>
      <c r="AL333">
        <f t="shared" si="164"/>
        <v>1939.382619970442</v>
      </c>
      <c r="AM333">
        <f t="shared" si="165"/>
        <v>968.10933482811492</v>
      </c>
      <c r="AN333">
        <f t="shared" si="166"/>
        <v>949.0717854210003</v>
      </c>
      <c r="AO333">
        <f t="shared" si="167"/>
        <v>930.03423601388567</v>
      </c>
      <c r="AP333">
        <f t="shared" si="168"/>
        <v>1355.9858588222032</v>
      </c>
      <c r="AQ333">
        <f t="shared" si="169"/>
        <v>1336.9483094150887</v>
      </c>
      <c r="AR333">
        <f t="shared" si="170"/>
        <v>1317.910760007974</v>
      </c>
      <c r="AS333">
        <f t="shared" si="171"/>
        <v>1743.8623828162918</v>
      </c>
      <c r="AT333">
        <f t="shared" si="172"/>
        <v>1724.8248334091772</v>
      </c>
      <c r="AU333">
        <f t="shared" si="173"/>
        <v>1705.7872840020625</v>
      </c>
    </row>
    <row r="334" spans="1:47" x14ac:dyDescent="0.35">
      <c r="A334" s="16" t="s">
        <v>23</v>
      </c>
      <c r="B334" s="16">
        <v>2021</v>
      </c>
      <c r="C334" s="16">
        <v>10</v>
      </c>
      <c r="D334" s="16" t="s">
        <v>16</v>
      </c>
      <c r="E334" s="16" t="s">
        <v>14</v>
      </c>
      <c r="F334" s="16">
        <v>5</v>
      </c>
      <c r="G334" s="16">
        <v>12</v>
      </c>
      <c r="H334" s="4">
        <v>100</v>
      </c>
      <c r="I334" s="16" t="s">
        <v>17</v>
      </c>
      <c r="J334" s="16" t="s">
        <v>28</v>
      </c>
      <c r="K334" s="16">
        <v>200</v>
      </c>
      <c r="L334" s="16">
        <f t="shared" si="174"/>
        <v>434.78260869565219</v>
      </c>
      <c r="M334" s="16">
        <f t="shared" si="175"/>
        <v>488.14229249011862</v>
      </c>
      <c r="N334" s="16" t="s">
        <v>14</v>
      </c>
      <c r="O334" s="16">
        <v>2.5</v>
      </c>
      <c r="P334" s="16">
        <v>20</v>
      </c>
      <c r="Q334" s="16">
        <v>16.666666666666668</v>
      </c>
      <c r="R334" s="16">
        <v>74.189332019704395</v>
      </c>
      <c r="S334" s="16">
        <v>4989.2325783251208</v>
      </c>
      <c r="T334" s="16">
        <f t="shared" si="176"/>
        <v>44.29</v>
      </c>
      <c r="U334" s="16">
        <f t="shared" si="177"/>
        <v>109.39</v>
      </c>
      <c r="V334" s="16">
        <f t="shared" si="178"/>
        <v>82.608695652173921</v>
      </c>
      <c r="W334" s="16">
        <f t="shared" si="179"/>
        <v>119.56521739130436</v>
      </c>
      <c r="X334" s="16">
        <f t="shared" si="180"/>
        <v>156.52173913043478</v>
      </c>
      <c r="Y334" s="16">
        <f t="shared" si="181"/>
        <v>41.980237154150196</v>
      </c>
      <c r="Z334" s="16">
        <f t="shared" si="182"/>
        <v>61.017786561264828</v>
      </c>
      <c r="AA334" s="16">
        <f t="shared" si="183"/>
        <v>80.055335968379453</v>
      </c>
      <c r="AB334">
        <f t="shared" si="184"/>
        <v>17.875</v>
      </c>
      <c r="AC334">
        <f t="shared" si="185"/>
        <v>44.15</v>
      </c>
      <c r="AD334">
        <f t="shared" si="186"/>
        <v>195.52023715415021</v>
      </c>
      <c r="AE334">
        <f t="shared" si="187"/>
        <v>214.55778656126483</v>
      </c>
      <c r="AF334">
        <f t="shared" si="188"/>
        <v>233.59533596837946</v>
      </c>
      <c r="AG334">
        <f t="shared" si="159"/>
        <v>667.70398817733951</v>
      </c>
      <c r="AH334">
        <f t="shared" si="160"/>
        <v>890.27198423645268</v>
      </c>
      <c r="AI334">
        <f t="shared" si="161"/>
        <v>1112.839980295566</v>
      </c>
      <c r="AJ334">
        <f t="shared" si="162"/>
        <v>1646.4467508472899</v>
      </c>
      <c r="AK334">
        <f t="shared" si="163"/>
        <v>2195.2623344630533</v>
      </c>
      <c r="AL334">
        <f t="shared" si="164"/>
        <v>2744.0779180788168</v>
      </c>
      <c r="AM334">
        <f t="shared" si="165"/>
        <v>1450.9265136931397</v>
      </c>
      <c r="AN334">
        <f t="shared" si="166"/>
        <v>1431.8889642860249</v>
      </c>
      <c r="AO334">
        <f t="shared" si="167"/>
        <v>1412.8514148789104</v>
      </c>
      <c r="AP334">
        <f t="shared" si="168"/>
        <v>1999.7420973089031</v>
      </c>
      <c r="AQ334">
        <f t="shared" si="169"/>
        <v>1980.7045479017884</v>
      </c>
      <c r="AR334">
        <f t="shared" si="170"/>
        <v>1961.6669984946739</v>
      </c>
      <c r="AS334">
        <f t="shared" si="171"/>
        <v>2548.5576809246668</v>
      </c>
      <c r="AT334">
        <f t="shared" si="172"/>
        <v>2529.5201315175518</v>
      </c>
      <c r="AU334">
        <f t="shared" si="173"/>
        <v>2510.4825821104373</v>
      </c>
    </row>
    <row r="335" spans="1:47" x14ac:dyDescent="0.35">
      <c r="A335" s="16" t="s">
        <v>23</v>
      </c>
      <c r="B335" s="16">
        <v>2021</v>
      </c>
      <c r="C335" s="16">
        <v>10</v>
      </c>
      <c r="D335" s="16" t="s">
        <v>16</v>
      </c>
      <c r="E335" s="16" t="s">
        <v>14</v>
      </c>
      <c r="F335" s="16">
        <v>1</v>
      </c>
      <c r="G335" s="16">
        <v>16</v>
      </c>
      <c r="H335" s="4">
        <v>160</v>
      </c>
      <c r="I335" s="16" t="s">
        <v>17</v>
      </c>
      <c r="J335" s="16" t="s">
        <v>28</v>
      </c>
      <c r="K335" s="16">
        <v>200</v>
      </c>
      <c r="L335" s="16">
        <f t="shared" si="174"/>
        <v>434.78260869565219</v>
      </c>
      <c r="M335" s="16">
        <f t="shared" si="175"/>
        <v>488.14229249011862</v>
      </c>
      <c r="N335" s="16" t="s">
        <v>14</v>
      </c>
      <c r="O335" s="16">
        <v>1.6</v>
      </c>
      <c r="P335" s="16">
        <v>16.666666666666664</v>
      </c>
      <c r="Q335" s="16">
        <v>8.8888888888888875</v>
      </c>
      <c r="R335" s="16">
        <v>74.881714285714295</v>
      </c>
      <c r="S335" s="16">
        <v>5035.7952857142864</v>
      </c>
      <c r="T335" s="16">
        <f t="shared" si="176"/>
        <v>70.86</v>
      </c>
      <c r="U335" s="16">
        <f t="shared" si="177"/>
        <v>175.02</v>
      </c>
      <c r="V335" s="16">
        <f t="shared" si="178"/>
        <v>82.608695652173921</v>
      </c>
      <c r="W335" s="16">
        <f t="shared" si="179"/>
        <v>119.56521739130436</v>
      </c>
      <c r="X335" s="16">
        <f t="shared" si="180"/>
        <v>156.52173913043478</v>
      </c>
      <c r="Y335" s="16">
        <f t="shared" si="181"/>
        <v>41.980237154150196</v>
      </c>
      <c r="Z335" s="16">
        <f t="shared" si="182"/>
        <v>61.017786561264828</v>
      </c>
      <c r="AA335" s="16">
        <f t="shared" si="183"/>
        <v>80.055335968379453</v>
      </c>
      <c r="AB335">
        <f t="shared" si="184"/>
        <v>17.875</v>
      </c>
      <c r="AC335">
        <f t="shared" si="185"/>
        <v>44.15</v>
      </c>
      <c r="AD335">
        <f t="shared" si="186"/>
        <v>261.1502371541502</v>
      </c>
      <c r="AE335">
        <f t="shared" si="187"/>
        <v>280.18778656126483</v>
      </c>
      <c r="AF335">
        <f t="shared" si="188"/>
        <v>299.22533596837945</v>
      </c>
      <c r="AG335">
        <f t="shared" si="159"/>
        <v>673.9354285714287</v>
      </c>
      <c r="AH335">
        <f t="shared" si="160"/>
        <v>898.5805714285716</v>
      </c>
      <c r="AI335">
        <f t="shared" si="161"/>
        <v>1123.2257142857145</v>
      </c>
      <c r="AJ335">
        <f t="shared" si="162"/>
        <v>1661.8124442857145</v>
      </c>
      <c r="AK335">
        <f t="shared" si="163"/>
        <v>2215.7499257142858</v>
      </c>
      <c r="AL335">
        <f t="shared" si="164"/>
        <v>2769.6874071428579</v>
      </c>
      <c r="AM335">
        <f t="shared" si="165"/>
        <v>1400.6622071315642</v>
      </c>
      <c r="AN335">
        <f t="shared" si="166"/>
        <v>1381.6246577244497</v>
      </c>
      <c r="AO335">
        <f t="shared" si="167"/>
        <v>1362.5871083173352</v>
      </c>
      <c r="AP335">
        <f t="shared" si="168"/>
        <v>1954.5996885601357</v>
      </c>
      <c r="AQ335">
        <f t="shared" si="169"/>
        <v>1935.562139153021</v>
      </c>
      <c r="AR335">
        <f t="shared" si="170"/>
        <v>1916.5245897459063</v>
      </c>
      <c r="AS335">
        <f t="shared" si="171"/>
        <v>2508.5371699887078</v>
      </c>
      <c r="AT335">
        <f t="shared" si="172"/>
        <v>2489.4996205815933</v>
      </c>
      <c r="AU335">
        <f t="shared" si="173"/>
        <v>2470.4620711744783</v>
      </c>
    </row>
    <row r="336" spans="1:47" x14ac:dyDescent="0.35">
      <c r="A336" s="16" t="s">
        <v>23</v>
      </c>
      <c r="B336" s="16">
        <v>2021</v>
      </c>
      <c r="C336" s="16">
        <v>10</v>
      </c>
      <c r="D336" s="16" t="s">
        <v>16</v>
      </c>
      <c r="E336" s="16" t="s">
        <v>14</v>
      </c>
      <c r="F336" s="16">
        <v>2</v>
      </c>
      <c r="G336" s="16">
        <v>16</v>
      </c>
      <c r="H336" s="4">
        <v>160</v>
      </c>
      <c r="I336" s="16" t="s">
        <v>17</v>
      </c>
      <c r="J336" s="16" t="s">
        <v>28</v>
      </c>
      <c r="K336" s="16">
        <v>200</v>
      </c>
      <c r="L336" s="16">
        <f t="shared" si="174"/>
        <v>434.78260869565219</v>
      </c>
      <c r="M336" s="16">
        <f t="shared" si="175"/>
        <v>488.14229249011862</v>
      </c>
      <c r="N336" s="16" t="s">
        <v>14</v>
      </c>
      <c r="O336" s="16">
        <v>2.1428571428571428</v>
      </c>
      <c r="P336" s="16">
        <v>70</v>
      </c>
      <c r="Q336" s="16">
        <v>50</v>
      </c>
      <c r="R336" s="16">
        <v>74.164655172413802</v>
      </c>
      <c r="S336" s="16">
        <v>4987.5730603448283</v>
      </c>
      <c r="T336" s="16">
        <f t="shared" si="176"/>
        <v>70.86</v>
      </c>
      <c r="U336" s="16">
        <f t="shared" si="177"/>
        <v>175.02</v>
      </c>
      <c r="V336" s="16">
        <f t="shared" si="178"/>
        <v>82.608695652173921</v>
      </c>
      <c r="W336" s="16">
        <f t="shared" si="179"/>
        <v>119.56521739130436</v>
      </c>
      <c r="X336" s="16">
        <f t="shared" si="180"/>
        <v>156.52173913043478</v>
      </c>
      <c r="Y336" s="16">
        <f t="shared" si="181"/>
        <v>41.980237154150196</v>
      </c>
      <c r="Z336" s="16">
        <f t="shared" si="182"/>
        <v>61.017786561264828</v>
      </c>
      <c r="AA336" s="16">
        <f t="shared" si="183"/>
        <v>80.055335968379453</v>
      </c>
      <c r="AB336">
        <f t="shared" si="184"/>
        <v>17.875</v>
      </c>
      <c r="AC336">
        <f t="shared" si="185"/>
        <v>44.15</v>
      </c>
      <c r="AD336">
        <f t="shared" si="186"/>
        <v>261.1502371541502</v>
      </c>
      <c r="AE336">
        <f t="shared" si="187"/>
        <v>280.18778656126483</v>
      </c>
      <c r="AF336">
        <f t="shared" si="188"/>
        <v>299.22533596837945</v>
      </c>
      <c r="AG336">
        <f t="shared" si="159"/>
        <v>667.48189655172428</v>
      </c>
      <c r="AH336">
        <f t="shared" si="160"/>
        <v>889.97586206896563</v>
      </c>
      <c r="AI336">
        <f t="shared" si="161"/>
        <v>1112.469827586207</v>
      </c>
      <c r="AJ336">
        <f t="shared" si="162"/>
        <v>1645.8991099137934</v>
      </c>
      <c r="AK336">
        <f t="shared" si="163"/>
        <v>2194.5321465517245</v>
      </c>
      <c r="AL336">
        <f t="shared" si="164"/>
        <v>2743.1651831896556</v>
      </c>
      <c r="AM336">
        <f t="shared" si="165"/>
        <v>1384.7488727596433</v>
      </c>
      <c r="AN336">
        <f t="shared" si="166"/>
        <v>1365.7113233525286</v>
      </c>
      <c r="AO336">
        <f t="shared" si="167"/>
        <v>1346.6737739454138</v>
      </c>
      <c r="AP336">
        <f t="shared" si="168"/>
        <v>1933.3819093975744</v>
      </c>
      <c r="AQ336">
        <f t="shared" si="169"/>
        <v>1914.3443599904597</v>
      </c>
      <c r="AR336">
        <f t="shared" si="170"/>
        <v>1895.3068105833449</v>
      </c>
      <c r="AS336">
        <f t="shared" si="171"/>
        <v>2482.0149460355055</v>
      </c>
      <c r="AT336">
        <f t="shared" si="172"/>
        <v>2462.977396628391</v>
      </c>
      <c r="AU336">
        <f t="shared" si="173"/>
        <v>2443.9398472212761</v>
      </c>
    </row>
    <row r="337" spans="1:47" x14ac:dyDescent="0.35">
      <c r="A337" s="16" t="s">
        <v>23</v>
      </c>
      <c r="B337" s="16">
        <v>2021</v>
      </c>
      <c r="C337" s="16">
        <v>10</v>
      </c>
      <c r="D337" s="16" t="s">
        <v>16</v>
      </c>
      <c r="E337" s="16" t="s">
        <v>14</v>
      </c>
      <c r="F337" s="16">
        <v>3</v>
      </c>
      <c r="G337" s="16">
        <v>16</v>
      </c>
      <c r="H337" s="4">
        <v>160</v>
      </c>
      <c r="I337" s="16" t="s">
        <v>17</v>
      </c>
      <c r="J337" s="16" t="s">
        <v>28</v>
      </c>
      <c r="K337" s="16">
        <v>200</v>
      </c>
      <c r="L337" s="16">
        <f t="shared" si="174"/>
        <v>434.78260869565219</v>
      </c>
      <c r="M337" s="16">
        <f t="shared" si="175"/>
        <v>488.14229249011862</v>
      </c>
      <c r="N337" s="16" t="s">
        <v>14</v>
      </c>
      <c r="O337" s="16">
        <v>1.875</v>
      </c>
      <c r="P337" s="16">
        <v>26.666666666666668</v>
      </c>
      <c r="Q337" s="16">
        <v>16.666666666666668</v>
      </c>
      <c r="R337" s="16">
        <v>89.920285714285697</v>
      </c>
      <c r="S337" s="16">
        <v>6047.139214285713</v>
      </c>
      <c r="T337" s="16">
        <f t="shared" si="176"/>
        <v>70.86</v>
      </c>
      <c r="U337" s="16">
        <f t="shared" si="177"/>
        <v>175.02</v>
      </c>
      <c r="V337" s="16">
        <f t="shared" si="178"/>
        <v>82.608695652173921</v>
      </c>
      <c r="W337" s="16">
        <f t="shared" si="179"/>
        <v>119.56521739130436</v>
      </c>
      <c r="X337" s="16">
        <f t="shared" si="180"/>
        <v>156.52173913043478</v>
      </c>
      <c r="Y337" s="16">
        <f t="shared" si="181"/>
        <v>41.980237154150196</v>
      </c>
      <c r="Z337" s="16">
        <f t="shared" si="182"/>
        <v>61.017786561264828</v>
      </c>
      <c r="AA337" s="16">
        <f t="shared" si="183"/>
        <v>80.055335968379453</v>
      </c>
      <c r="AB337">
        <f t="shared" si="184"/>
        <v>17.875</v>
      </c>
      <c r="AC337">
        <f t="shared" si="185"/>
        <v>44.15</v>
      </c>
      <c r="AD337">
        <f t="shared" si="186"/>
        <v>261.1502371541502</v>
      </c>
      <c r="AE337">
        <f t="shared" si="187"/>
        <v>280.18778656126483</v>
      </c>
      <c r="AF337">
        <f t="shared" si="188"/>
        <v>299.22533596837945</v>
      </c>
      <c r="AG337">
        <f t="shared" ref="AG337:AG342" si="189">$R337*9</f>
        <v>809.28257142857126</v>
      </c>
      <c r="AH337">
        <f t="shared" ref="AH337:AH342" si="190">$R337*12</f>
        <v>1079.0434285714284</v>
      </c>
      <c r="AI337">
        <f t="shared" ref="AI337:AI342" si="191">$R337*15</f>
        <v>1348.8042857142855</v>
      </c>
      <c r="AJ337">
        <f t="shared" ref="AJ337:AJ342" si="192">$S337*0.33</f>
        <v>1995.5559407142855</v>
      </c>
      <c r="AK337">
        <f t="shared" ref="AK337:AK342" si="193">$S337*0.44</f>
        <v>2660.7412542857137</v>
      </c>
      <c r="AL337">
        <f t="shared" ref="AL337:AL342" si="194">$S337*0.55</f>
        <v>3325.9265678571423</v>
      </c>
      <c r="AM337">
        <f t="shared" ref="AM337:AM342" si="195">$AJ337-AD337</f>
        <v>1734.4057035601354</v>
      </c>
      <c r="AN337">
        <f t="shared" ref="AN337:AN342" si="196">$AJ337-AE337</f>
        <v>1715.3681541530207</v>
      </c>
      <c r="AO337">
        <f t="shared" ref="AO337:AO342" si="197">$AJ337-AF337</f>
        <v>1696.3306047459059</v>
      </c>
      <c r="AP337">
        <f t="shared" ref="AP337:AP342" si="198">$AK337-AD337</f>
        <v>2399.5910171315636</v>
      </c>
      <c r="AQ337">
        <f t="shared" ref="AQ337:AQ342" si="199">$AK337-AE337</f>
        <v>2380.5534677244486</v>
      </c>
      <c r="AR337">
        <f t="shared" ref="AR337:AR342" si="200">$AK337-AF337</f>
        <v>2361.5159183173341</v>
      </c>
      <c r="AS337">
        <f t="shared" ref="AS337:AS342" si="201">$AL337-AD337</f>
        <v>3064.7763307029923</v>
      </c>
      <c r="AT337">
        <f t="shared" ref="AT337:AT342" si="202">$AL337-AE337</f>
        <v>3045.7387812958777</v>
      </c>
      <c r="AU337">
        <f t="shared" ref="AU337:AU342" si="203">$AL337-AF337</f>
        <v>3026.7012318887628</v>
      </c>
    </row>
    <row r="338" spans="1:47" x14ac:dyDescent="0.35">
      <c r="A338" s="16" t="s">
        <v>23</v>
      </c>
      <c r="B338" s="16">
        <v>2021</v>
      </c>
      <c r="C338" s="16">
        <v>10</v>
      </c>
      <c r="D338" s="16" t="s">
        <v>16</v>
      </c>
      <c r="E338" s="16" t="s">
        <v>14</v>
      </c>
      <c r="F338" s="16">
        <v>4</v>
      </c>
      <c r="G338" s="16">
        <v>16</v>
      </c>
      <c r="H338" s="4">
        <v>160</v>
      </c>
      <c r="I338" s="16" t="s">
        <v>17</v>
      </c>
      <c r="J338" s="16" t="s">
        <v>28</v>
      </c>
      <c r="K338" s="16">
        <v>200</v>
      </c>
      <c r="L338" s="16">
        <f t="shared" si="174"/>
        <v>434.78260869565219</v>
      </c>
      <c r="M338" s="16">
        <f t="shared" si="175"/>
        <v>488.14229249011862</v>
      </c>
      <c r="N338" s="16" t="s">
        <v>14</v>
      </c>
      <c r="O338" s="16">
        <v>1.8</v>
      </c>
      <c r="P338" s="16">
        <v>16.666666666666664</v>
      </c>
      <c r="Q338" s="16">
        <v>9.9999999999999982</v>
      </c>
      <c r="R338" s="16">
        <v>74.040555665024598</v>
      </c>
      <c r="S338" s="16">
        <v>4979.2273684729043</v>
      </c>
      <c r="T338" s="16">
        <f t="shared" si="176"/>
        <v>70.86</v>
      </c>
      <c r="U338" s="16">
        <f t="shared" si="177"/>
        <v>175.02</v>
      </c>
      <c r="V338" s="16">
        <f t="shared" si="178"/>
        <v>82.608695652173921</v>
      </c>
      <c r="W338" s="16">
        <f t="shared" si="179"/>
        <v>119.56521739130436</v>
      </c>
      <c r="X338" s="16">
        <f t="shared" si="180"/>
        <v>156.52173913043478</v>
      </c>
      <c r="Y338" s="16">
        <f t="shared" si="181"/>
        <v>41.980237154150196</v>
      </c>
      <c r="Z338" s="16">
        <f t="shared" si="182"/>
        <v>61.017786561264828</v>
      </c>
      <c r="AA338" s="16">
        <f t="shared" si="183"/>
        <v>80.055335968379453</v>
      </c>
      <c r="AB338">
        <f t="shared" si="184"/>
        <v>17.875</v>
      </c>
      <c r="AC338">
        <f t="shared" si="185"/>
        <v>44.15</v>
      </c>
      <c r="AD338">
        <f t="shared" si="186"/>
        <v>261.1502371541502</v>
      </c>
      <c r="AE338">
        <f t="shared" si="187"/>
        <v>280.18778656126483</v>
      </c>
      <c r="AF338">
        <f t="shared" si="188"/>
        <v>299.22533596837945</v>
      </c>
      <c r="AG338">
        <f t="shared" si="189"/>
        <v>666.3650009852214</v>
      </c>
      <c r="AH338">
        <f t="shared" si="190"/>
        <v>888.48666798029512</v>
      </c>
      <c r="AI338">
        <f t="shared" si="191"/>
        <v>1110.608334975369</v>
      </c>
      <c r="AJ338">
        <f t="shared" si="192"/>
        <v>1643.1450315960585</v>
      </c>
      <c r="AK338">
        <f t="shared" si="193"/>
        <v>2190.860042128078</v>
      </c>
      <c r="AL338">
        <f t="shared" si="194"/>
        <v>2738.5750526600978</v>
      </c>
      <c r="AM338">
        <f t="shared" si="195"/>
        <v>1381.9947944419082</v>
      </c>
      <c r="AN338">
        <f t="shared" si="196"/>
        <v>1362.9572450347937</v>
      </c>
      <c r="AO338">
        <f t="shared" si="197"/>
        <v>1343.9196956276792</v>
      </c>
      <c r="AP338">
        <f t="shared" si="198"/>
        <v>1929.7098049739279</v>
      </c>
      <c r="AQ338">
        <f t="shared" si="199"/>
        <v>1910.6722555668132</v>
      </c>
      <c r="AR338">
        <f t="shared" si="200"/>
        <v>1891.6347061596985</v>
      </c>
      <c r="AS338">
        <f t="shared" si="201"/>
        <v>2477.4248155059477</v>
      </c>
      <c r="AT338">
        <f t="shared" si="202"/>
        <v>2458.3872660988327</v>
      </c>
      <c r="AU338">
        <f t="shared" si="203"/>
        <v>2439.3497166917182</v>
      </c>
    </row>
    <row r="339" spans="1:47" x14ac:dyDescent="0.35">
      <c r="A339" s="16" t="s">
        <v>23</v>
      </c>
      <c r="B339" s="16">
        <v>2021</v>
      </c>
      <c r="C339" s="16">
        <v>10</v>
      </c>
      <c r="D339" s="16" t="s">
        <v>16</v>
      </c>
      <c r="E339" s="16" t="s">
        <v>14</v>
      </c>
      <c r="F339" s="16">
        <v>5</v>
      </c>
      <c r="G339" s="16">
        <v>16</v>
      </c>
      <c r="H339" s="4">
        <v>160</v>
      </c>
      <c r="I339" s="16" t="s">
        <v>17</v>
      </c>
      <c r="J339" s="16" t="s">
        <v>28</v>
      </c>
      <c r="K339" s="16">
        <v>200</v>
      </c>
      <c r="L339" s="16">
        <f t="shared" si="174"/>
        <v>434.78260869565219</v>
      </c>
      <c r="M339" s="16">
        <f t="shared" si="175"/>
        <v>488.14229249011862</v>
      </c>
      <c r="N339" s="16" t="s">
        <v>14</v>
      </c>
      <c r="O339" s="16">
        <v>1.8695652173913044</v>
      </c>
      <c r="P339" s="16">
        <v>76.666666666666671</v>
      </c>
      <c r="Q339" s="16">
        <v>47.777777777777779</v>
      </c>
      <c r="R339" s="16">
        <v>80.378094581280806</v>
      </c>
      <c r="S339" s="16">
        <v>5405.4268605911338</v>
      </c>
      <c r="T339" s="16">
        <f t="shared" si="176"/>
        <v>70.86</v>
      </c>
      <c r="U339" s="16">
        <f t="shared" si="177"/>
        <v>175.02</v>
      </c>
      <c r="V339" s="16">
        <f t="shared" si="178"/>
        <v>82.608695652173921</v>
      </c>
      <c r="W339" s="16">
        <f t="shared" si="179"/>
        <v>119.56521739130436</v>
      </c>
      <c r="X339" s="16">
        <f t="shared" si="180"/>
        <v>156.52173913043478</v>
      </c>
      <c r="Y339" s="16">
        <f t="shared" si="181"/>
        <v>41.980237154150196</v>
      </c>
      <c r="Z339" s="16">
        <f t="shared" si="182"/>
        <v>61.017786561264828</v>
      </c>
      <c r="AA339" s="16">
        <f t="shared" si="183"/>
        <v>80.055335968379453</v>
      </c>
      <c r="AB339">
        <f t="shared" si="184"/>
        <v>17.875</v>
      </c>
      <c r="AC339">
        <f t="shared" si="185"/>
        <v>44.15</v>
      </c>
      <c r="AD339">
        <f t="shared" si="186"/>
        <v>261.1502371541502</v>
      </c>
      <c r="AE339">
        <f t="shared" si="187"/>
        <v>280.18778656126483</v>
      </c>
      <c r="AF339">
        <f t="shared" si="188"/>
        <v>299.22533596837945</v>
      </c>
      <c r="AG339">
        <f t="shared" si="189"/>
        <v>723.40285123152728</v>
      </c>
      <c r="AH339">
        <f t="shared" si="190"/>
        <v>964.53713497536967</v>
      </c>
      <c r="AI339">
        <f t="shared" si="191"/>
        <v>1205.6714187192122</v>
      </c>
      <c r="AJ339">
        <f t="shared" si="192"/>
        <v>1783.7908639950742</v>
      </c>
      <c r="AK339">
        <f t="shared" si="193"/>
        <v>2378.3878186600991</v>
      </c>
      <c r="AL339">
        <f t="shared" si="194"/>
        <v>2972.984773325124</v>
      </c>
      <c r="AM339">
        <f t="shared" si="195"/>
        <v>1522.6406268409241</v>
      </c>
      <c r="AN339">
        <f t="shared" si="196"/>
        <v>1503.6030774338094</v>
      </c>
      <c r="AO339">
        <f t="shared" si="197"/>
        <v>1484.5655280266947</v>
      </c>
      <c r="AP339">
        <f t="shared" si="198"/>
        <v>2117.237581505949</v>
      </c>
      <c r="AQ339">
        <f t="shared" si="199"/>
        <v>2098.2000320988345</v>
      </c>
      <c r="AR339">
        <f t="shared" si="200"/>
        <v>2079.1624826917196</v>
      </c>
      <c r="AS339">
        <f t="shared" si="201"/>
        <v>2711.8345361709739</v>
      </c>
      <c r="AT339">
        <f t="shared" si="202"/>
        <v>2692.7969867638594</v>
      </c>
      <c r="AU339">
        <f t="shared" si="203"/>
        <v>2673.7594373567445</v>
      </c>
    </row>
    <row r="340" spans="1:47" x14ac:dyDescent="0.35">
      <c r="A340" s="16" t="s">
        <v>23</v>
      </c>
      <c r="B340" s="16">
        <v>2021</v>
      </c>
      <c r="C340" s="16">
        <v>10</v>
      </c>
      <c r="D340" s="16" t="s">
        <v>16</v>
      </c>
      <c r="E340" s="16" t="s">
        <v>14</v>
      </c>
      <c r="F340" s="16">
        <v>1</v>
      </c>
      <c r="G340" s="16">
        <v>10</v>
      </c>
      <c r="H340" s="4">
        <v>100</v>
      </c>
      <c r="I340" s="16" t="s">
        <v>17</v>
      </c>
      <c r="J340" s="16" t="s">
        <v>29</v>
      </c>
      <c r="K340" s="16">
        <v>200</v>
      </c>
      <c r="L340" s="16">
        <f t="shared" si="174"/>
        <v>434.78260869565219</v>
      </c>
      <c r="M340" s="16">
        <f t="shared" si="175"/>
        <v>488.14229249011862</v>
      </c>
      <c r="N340" s="16" t="s">
        <v>14</v>
      </c>
      <c r="O340" s="16">
        <v>1.5</v>
      </c>
      <c r="P340" s="16">
        <v>20</v>
      </c>
      <c r="Q340" s="16">
        <v>10</v>
      </c>
      <c r="R340" s="16">
        <v>66.526872906403895</v>
      </c>
      <c r="S340" s="16">
        <v>4473.9322029556615</v>
      </c>
      <c r="T340" s="16">
        <f t="shared" si="176"/>
        <v>44.29</v>
      </c>
      <c r="U340" s="16">
        <f t="shared" si="177"/>
        <v>109.39</v>
      </c>
      <c r="V340" s="16">
        <f t="shared" si="178"/>
        <v>82.608695652173921</v>
      </c>
      <c r="W340" s="16">
        <f t="shared" si="179"/>
        <v>119.56521739130436</v>
      </c>
      <c r="X340" s="16">
        <f t="shared" si="180"/>
        <v>156.52173913043478</v>
      </c>
      <c r="Y340" s="16">
        <f t="shared" si="181"/>
        <v>41.980237154150196</v>
      </c>
      <c r="Z340" s="16">
        <f t="shared" si="182"/>
        <v>61.017786561264828</v>
      </c>
      <c r="AA340" s="16">
        <f t="shared" si="183"/>
        <v>80.055335968379453</v>
      </c>
      <c r="AB340">
        <f t="shared" si="184"/>
        <v>50.845999999999997</v>
      </c>
      <c r="AC340">
        <f t="shared" si="185"/>
        <v>125.59</v>
      </c>
      <c r="AD340">
        <f t="shared" si="186"/>
        <v>276.96023715415021</v>
      </c>
      <c r="AE340">
        <f t="shared" si="187"/>
        <v>295.99778656126483</v>
      </c>
      <c r="AF340">
        <f t="shared" si="188"/>
        <v>315.03533596837946</v>
      </c>
      <c r="AG340">
        <f t="shared" si="189"/>
        <v>598.74185615763508</v>
      </c>
      <c r="AH340">
        <f t="shared" si="190"/>
        <v>798.32247487684674</v>
      </c>
      <c r="AI340">
        <f t="shared" si="191"/>
        <v>997.9030935960584</v>
      </c>
      <c r="AJ340">
        <f t="shared" si="192"/>
        <v>1476.3976269753684</v>
      </c>
      <c r="AK340">
        <f t="shared" si="193"/>
        <v>1968.530169300491</v>
      </c>
      <c r="AL340">
        <f t="shared" si="194"/>
        <v>2460.6627116256141</v>
      </c>
      <c r="AM340">
        <f t="shared" si="195"/>
        <v>1199.4373898212182</v>
      </c>
      <c r="AN340">
        <f t="shared" si="196"/>
        <v>1180.3998404141037</v>
      </c>
      <c r="AO340">
        <f t="shared" si="197"/>
        <v>1161.3622910069889</v>
      </c>
      <c r="AP340">
        <f t="shared" si="198"/>
        <v>1691.5699321463408</v>
      </c>
      <c r="AQ340">
        <f t="shared" si="199"/>
        <v>1672.5323827392263</v>
      </c>
      <c r="AR340">
        <f t="shared" si="200"/>
        <v>1653.4948333321115</v>
      </c>
      <c r="AS340">
        <f t="shared" si="201"/>
        <v>2183.702474471464</v>
      </c>
      <c r="AT340">
        <f t="shared" si="202"/>
        <v>2164.6649250643491</v>
      </c>
      <c r="AU340">
        <f t="shared" si="203"/>
        <v>2145.6273756572346</v>
      </c>
    </row>
    <row r="341" spans="1:47" x14ac:dyDescent="0.35">
      <c r="A341" s="16" t="s">
        <v>23</v>
      </c>
      <c r="B341" s="16">
        <v>2021</v>
      </c>
      <c r="C341" s="16">
        <v>10</v>
      </c>
      <c r="D341" s="16" t="s">
        <v>16</v>
      </c>
      <c r="E341" s="16" t="s">
        <v>14</v>
      </c>
      <c r="F341" s="16">
        <v>2</v>
      </c>
      <c r="G341" s="16">
        <v>10</v>
      </c>
      <c r="H341" s="4">
        <v>100</v>
      </c>
      <c r="I341" s="16" t="s">
        <v>17</v>
      </c>
      <c r="J341" s="16" t="s">
        <v>29</v>
      </c>
      <c r="K341" s="16">
        <v>200</v>
      </c>
      <c r="L341" s="16">
        <f t="shared" si="174"/>
        <v>434.78260869565219</v>
      </c>
      <c r="M341" s="16">
        <f t="shared" si="175"/>
        <v>488.14229249011862</v>
      </c>
      <c r="N341" s="16" t="s">
        <v>14</v>
      </c>
      <c r="O341" s="16">
        <v>1.5294117647058822</v>
      </c>
      <c r="P341" s="16">
        <v>56.666666666666664</v>
      </c>
      <c r="Q341" s="16">
        <v>28.888888888888886</v>
      </c>
      <c r="R341" s="16">
        <v>67.697413793103394</v>
      </c>
      <c r="S341" s="16">
        <v>4552.6510775862034</v>
      </c>
      <c r="T341" s="16">
        <f t="shared" si="176"/>
        <v>44.29</v>
      </c>
      <c r="U341" s="16">
        <f t="shared" si="177"/>
        <v>109.39</v>
      </c>
      <c r="V341" s="16">
        <f t="shared" si="178"/>
        <v>82.608695652173921</v>
      </c>
      <c r="W341" s="16">
        <f t="shared" si="179"/>
        <v>119.56521739130436</v>
      </c>
      <c r="X341" s="16">
        <f t="shared" si="180"/>
        <v>156.52173913043478</v>
      </c>
      <c r="Y341" s="16">
        <f t="shared" si="181"/>
        <v>41.980237154150196</v>
      </c>
      <c r="Z341" s="16">
        <f t="shared" si="182"/>
        <v>61.017786561264828</v>
      </c>
      <c r="AA341" s="16">
        <f t="shared" si="183"/>
        <v>80.055335968379453</v>
      </c>
      <c r="AB341">
        <f t="shared" si="184"/>
        <v>50.845999999999997</v>
      </c>
      <c r="AC341">
        <f t="shared" si="185"/>
        <v>125.59</v>
      </c>
      <c r="AD341">
        <f t="shared" si="186"/>
        <v>276.96023715415021</v>
      </c>
      <c r="AE341">
        <f t="shared" si="187"/>
        <v>295.99778656126483</v>
      </c>
      <c r="AF341">
        <f t="shared" si="188"/>
        <v>315.03533596837946</v>
      </c>
      <c r="AG341">
        <f t="shared" si="189"/>
        <v>609.2767241379305</v>
      </c>
      <c r="AH341">
        <f t="shared" si="190"/>
        <v>812.36896551724067</v>
      </c>
      <c r="AI341">
        <f t="shared" si="191"/>
        <v>1015.4612068965509</v>
      </c>
      <c r="AJ341">
        <f t="shared" si="192"/>
        <v>1502.3748556034473</v>
      </c>
      <c r="AK341">
        <f t="shared" si="193"/>
        <v>2003.1664741379295</v>
      </c>
      <c r="AL341">
        <f t="shared" si="194"/>
        <v>2503.958092672412</v>
      </c>
      <c r="AM341">
        <f t="shared" si="195"/>
        <v>1225.414618449297</v>
      </c>
      <c r="AN341">
        <f t="shared" si="196"/>
        <v>1206.3770690421825</v>
      </c>
      <c r="AO341">
        <f t="shared" si="197"/>
        <v>1187.3395196350677</v>
      </c>
      <c r="AP341">
        <f t="shared" si="198"/>
        <v>1726.2062369837793</v>
      </c>
      <c r="AQ341">
        <f t="shared" si="199"/>
        <v>1707.1686875766648</v>
      </c>
      <c r="AR341">
        <f t="shared" si="200"/>
        <v>1688.13113816955</v>
      </c>
      <c r="AS341">
        <f t="shared" si="201"/>
        <v>2226.997855518262</v>
      </c>
      <c r="AT341">
        <f t="shared" si="202"/>
        <v>2207.960306111147</v>
      </c>
      <c r="AU341">
        <f t="shared" si="203"/>
        <v>2188.9227567040325</v>
      </c>
    </row>
    <row r="342" spans="1:47" x14ac:dyDescent="0.35">
      <c r="A342" s="16" t="s">
        <v>23</v>
      </c>
      <c r="B342" s="16">
        <v>2021</v>
      </c>
      <c r="C342" s="16">
        <v>10</v>
      </c>
      <c r="D342" s="16" t="s">
        <v>16</v>
      </c>
      <c r="E342" s="16" t="s">
        <v>14</v>
      </c>
      <c r="F342" s="16">
        <v>3</v>
      </c>
      <c r="G342" s="16">
        <v>10</v>
      </c>
      <c r="H342" s="4">
        <v>100</v>
      </c>
      <c r="I342" s="16" t="s">
        <v>17</v>
      </c>
      <c r="J342" s="16" t="s">
        <v>29</v>
      </c>
      <c r="K342" s="16">
        <v>200</v>
      </c>
      <c r="L342" s="16">
        <f t="shared" si="174"/>
        <v>434.78260869565219</v>
      </c>
      <c r="M342" s="16">
        <f t="shared" si="175"/>
        <v>488.14229249011862</v>
      </c>
      <c r="N342" s="16" t="s">
        <v>14</v>
      </c>
      <c r="O342" s="16">
        <v>1.6</v>
      </c>
      <c r="P342" s="16">
        <v>33.333333333333329</v>
      </c>
      <c r="Q342" s="16">
        <v>17.777777777777775</v>
      </c>
      <c r="R342" s="16">
        <v>75.868430541871902</v>
      </c>
      <c r="S342" s="16">
        <v>5102.1519539408855</v>
      </c>
      <c r="T342" s="16">
        <f t="shared" si="176"/>
        <v>44.29</v>
      </c>
      <c r="U342" s="16">
        <f t="shared" si="177"/>
        <v>109.39</v>
      </c>
      <c r="V342" s="16">
        <f t="shared" si="178"/>
        <v>82.608695652173921</v>
      </c>
      <c r="W342" s="16">
        <f t="shared" si="179"/>
        <v>119.56521739130436</v>
      </c>
      <c r="X342" s="16">
        <f t="shared" si="180"/>
        <v>156.52173913043478</v>
      </c>
      <c r="Y342" s="16">
        <f t="shared" si="181"/>
        <v>41.980237154150196</v>
      </c>
      <c r="Z342" s="16">
        <f t="shared" si="182"/>
        <v>61.017786561264828</v>
      </c>
      <c r="AA342" s="16">
        <f t="shared" si="183"/>
        <v>80.055335968379453</v>
      </c>
      <c r="AB342">
        <f t="shared" si="184"/>
        <v>50.845999999999997</v>
      </c>
      <c r="AC342">
        <f t="shared" si="185"/>
        <v>125.59</v>
      </c>
      <c r="AD342">
        <f t="shared" si="186"/>
        <v>276.96023715415021</v>
      </c>
      <c r="AE342">
        <f t="shared" si="187"/>
        <v>295.99778656126483</v>
      </c>
      <c r="AF342">
        <f t="shared" si="188"/>
        <v>315.03533596837946</v>
      </c>
      <c r="AG342">
        <f t="shared" si="189"/>
        <v>682.81587487684715</v>
      </c>
      <c r="AH342">
        <f t="shared" si="190"/>
        <v>910.42116650246282</v>
      </c>
      <c r="AI342">
        <f t="shared" si="191"/>
        <v>1138.0264581280785</v>
      </c>
      <c r="AJ342">
        <f t="shared" si="192"/>
        <v>1683.7101448004923</v>
      </c>
      <c r="AK342">
        <f t="shared" si="193"/>
        <v>2244.9468597339896</v>
      </c>
      <c r="AL342">
        <f t="shared" si="194"/>
        <v>2806.1835746674874</v>
      </c>
      <c r="AM342">
        <f t="shared" si="195"/>
        <v>1406.7499076463421</v>
      </c>
      <c r="AN342">
        <f t="shared" si="196"/>
        <v>1387.7123582392276</v>
      </c>
      <c r="AO342">
        <f t="shared" si="197"/>
        <v>1368.6748088321128</v>
      </c>
      <c r="AP342">
        <f t="shared" si="198"/>
        <v>1967.9866225798394</v>
      </c>
      <c r="AQ342">
        <f t="shared" si="199"/>
        <v>1948.9490731727249</v>
      </c>
      <c r="AR342">
        <f t="shared" si="200"/>
        <v>1929.9115237656101</v>
      </c>
      <c r="AS342">
        <f t="shared" si="201"/>
        <v>2529.2233375133374</v>
      </c>
      <c r="AT342">
        <f t="shared" si="202"/>
        <v>2510.1857881062224</v>
      </c>
      <c r="AU342">
        <f t="shared" si="203"/>
        <v>2491.1482386991079</v>
      </c>
    </row>
    <row r="343" spans="1:47" x14ac:dyDescent="0.35">
      <c r="A343" s="16" t="s">
        <v>23</v>
      </c>
      <c r="B343" s="16">
        <v>2021</v>
      </c>
      <c r="C343" s="16">
        <v>10</v>
      </c>
      <c r="D343" s="16" t="s">
        <v>16</v>
      </c>
      <c r="E343" s="16" t="s">
        <v>14</v>
      </c>
      <c r="F343" s="16">
        <v>4</v>
      </c>
      <c r="G343" s="16">
        <v>10</v>
      </c>
      <c r="H343" s="4">
        <v>100</v>
      </c>
      <c r="I343" s="16" t="s">
        <v>17</v>
      </c>
      <c r="J343" s="16" t="s">
        <v>29</v>
      </c>
      <c r="K343" s="16">
        <v>200</v>
      </c>
      <c r="L343" s="16">
        <f t="shared" si="174"/>
        <v>434.78260869565219</v>
      </c>
      <c r="M343" s="16">
        <f t="shared" si="175"/>
        <v>488.14229249011862</v>
      </c>
      <c r="N343" s="16" t="s">
        <v>14</v>
      </c>
      <c r="O343" s="16">
        <v>1.8</v>
      </c>
      <c r="P343" s="16">
        <v>50</v>
      </c>
      <c r="Q343" s="16">
        <v>30</v>
      </c>
      <c r="R343" s="16" t="s">
        <v>14</v>
      </c>
      <c r="S343" s="16" t="s">
        <v>14</v>
      </c>
      <c r="T343" s="16">
        <f t="shared" si="176"/>
        <v>44.29</v>
      </c>
      <c r="U343" s="16">
        <f t="shared" si="177"/>
        <v>109.39</v>
      </c>
      <c r="V343" s="16">
        <f t="shared" si="178"/>
        <v>82.608695652173921</v>
      </c>
      <c r="W343" s="16">
        <f t="shared" si="179"/>
        <v>119.56521739130436</v>
      </c>
      <c r="X343" s="16">
        <f t="shared" si="180"/>
        <v>156.52173913043478</v>
      </c>
      <c r="Y343" s="16">
        <f t="shared" si="181"/>
        <v>41.980237154150196</v>
      </c>
      <c r="Z343" s="16">
        <f t="shared" si="182"/>
        <v>61.017786561264828</v>
      </c>
      <c r="AA343" s="16">
        <f t="shared" si="183"/>
        <v>80.055335968379453</v>
      </c>
      <c r="AB343">
        <f t="shared" si="184"/>
        <v>50.845999999999997</v>
      </c>
      <c r="AC343">
        <f t="shared" si="185"/>
        <v>125.59</v>
      </c>
      <c r="AD343">
        <f t="shared" si="186"/>
        <v>276.96023715415021</v>
      </c>
      <c r="AE343">
        <f t="shared" si="187"/>
        <v>295.99778656126483</v>
      </c>
      <c r="AF343">
        <f t="shared" si="188"/>
        <v>315.03533596837946</v>
      </c>
      <c r="AG343" s="16" t="s">
        <v>14</v>
      </c>
      <c r="AH343" s="16" t="s">
        <v>14</v>
      </c>
      <c r="AI343" s="16" t="s">
        <v>14</v>
      </c>
      <c r="AJ343" s="16" t="s">
        <v>14</v>
      </c>
      <c r="AK343" s="16" t="s">
        <v>14</v>
      </c>
      <c r="AL343" s="16" t="s">
        <v>14</v>
      </c>
      <c r="AM343" s="16" t="s">
        <v>14</v>
      </c>
      <c r="AN343" s="16" t="s">
        <v>14</v>
      </c>
      <c r="AO343" s="16" t="s">
        <v>14</v>
      </c>
      <c r="AP343" s="16" t="s">
        <v>14</v>
      </c>
      <c r="AQ343" s="16" t="s">
        <v>14</v>
      </c>
      <c r="AR343" s="16" t="s">
        <v>14</v>
      </c>
      <c r="AS343" s="16" t="s">
        <v>14</v>
      </c>
      <c r="AT343" s="16" t="s">
        <v>14</v>
      </c>
      <c r="AU343" s="16" t="s">
        <v>14</v>
      </c>
    </row>
    <row r="344" spans="1:47" x14ac:dyDescent="0.35">
      <c r="A344" s="16" t="s">
        <v>23</v>
      </c>
      <c r="B344" s="16">
        <v>2021</v>
      </c>
      <c r="C344" s="16">
        <v>10</v>
      </c>
      <c r="D344" s="16" t="s">
        <v>16</v>
      </c>
      <c r="E344" s="16" t="s">
        <v>14</v>
      </c>
      <c r="F344" s="16">
        <v>5</v>
      </c>
      <c r="G344" s="16">
        <v>10</v>
      </c>
      <c r="H344" s="4">
        <v>100</v>
      </c>
      <c r="I344" s="16" t="s">
        <v>17</v>
      </c>
      <c r="J344" s="16" t="s">
        <v>29</v>
      </c>
      <c r="K344" s="16">
        <v>200</v>
      </c>
      <c r="L344" s="16">
        <f t="shared" si="174"/>
        <v>434.78260869565219</v>
      </c>
      <c r="M344" s="16">
        <f t="shared" si="175"/>
        <v>488.14229249011862</v>
      </c>
      <c r="N344" s="16" t="s">
        <v>14</v>
      </c>
      <c r="O344" s="16">
        <v>1.5384615384615385</v>
      </c>
      <c r="P344" s="16">
        <v>43.333333333333336</v>
      </c>
      <c r="Q344" s="16">
        <v>22.222222222222225</v>
      </c>
      <c r="R344" s="16">
        <v>61.610577339901504</v>
      </c>
      <c r="S344" s="16">
        <v>4143.3113261083763</v>
      </c>
      <c r="T344" s="16">
        <f t="shared" si="176"/>
        <v>44.29</v>
      </c>
      <c r="U344" s="16">
        <f t="shared" si="177"/>
        <v>109.39</v>
      </c>
      <c r="V344" s="16">
        <f t="shared" si="178"/>
        <v>82.608695652173921</v>
      </c>
      <c r="W344" s="16">
        <f t="shared" si="179"/>
        <v>119.56521739130436</v>
      </c>
      <c r="X344" s="16">
        <f t="shared" si="180"/>
        <v>156.52173913043478</v>
      </c>
      <c r="Y344" s="16">
        <f t="shared" si="181"/>
        <v>41.980237154150196</v>
      </c>
      <c r="Z344" s="16">
        <f t="shared" si="182"/>
        <v>61.017786561264828</v>
      </c>
      <c r="AA344" s="16">
        <f t="shared" si="183"/>
        <v>80.055335968379453</v>
      </c>
      <c r="AB344">
        <f t="shared" si="184"/>
        <v>50.845999999999997</v>
      </c>
      <c r="AC344">
        <f t="shared" si="185"/>
        <v>125.59</v>
      </c>
      <c r="AD344">
        <f t="shared" si="186"/>
        <v>276.96023715415021</v>
      </c>
      <c r="AE344">
        <f t="shared" si="187"/>
        <v>295.99778656126483</v>
      </c>
      <c r="AF344">
        <f t="shared" si="188"/>
        <v>315.03533596837946</v>
      </c>
      <c r="AG344">
        <f t="shared" ref="AG344:AG369" si="204">$R344*9</f>
        <v>554.49519605911348</v>
      </c>
      <c r="AH344">
        <f t="shared" ref="AH344:AH369" si="205">$R344*12</f>
        <v>739.32692807881801</v>
      </c>
      <c r="AI344">
        <f t="shared" ref="AI344:AI369" si="206">$R344*15</f>
        <v>924.15866009852255</v>
      </c>
      <c r="AJ344">
        <f t="shared" ref="AJ344:AJ369" si="207">$S344*0.33</f>
        <v>1367.2927376157643</v>
      </c>
      <c r="AK344">
        <f t="shared" ref="AK344:AK369" si="208">$S344*0.44</f>
        <v>1823.0569834876856</v>
      </c>
      <c r="AL344">
        <f t="shared" ref="AL344:AL369" si="209">$S344*0.55</f>
        <v>2278.8212293596071</v>
      </c>
      <c r="AM344">
        <f t="shared" ref="AM344:AM369" si="210">$AJ344-AD344</f>
        <v>1090.332500461614</v>
      </c>
      <c r="AN344">
        <f t="shared" ref="AN344:AN369" si="211">$AJ344-AE344</f>
        <v>1071.2949510544995</v>
      </c>
      <c r="AO344">
        <f t="shared" ref="AO344:AO369" si="212">$AJ344-AF344</f>
        <v>1052.2574016473848</v>
      </c>
      <c r="AP344">
        <f t="shared" ref="AP344:AP369" si="213">$AK344-AD344</f>
        <v>1546.0967463335353</v>
      </c>
      <c r="AQ344">
        <f t="shared" ref="AQ344:AQ369" si="214">$AK344-AE344</f>
        <v>1527.0591969264208</v>
      </c>
      <c r="AR344">
        <f t="shared" ref="AR344:AR369" si="215">$AK344-AF344</f>
        <v>1508.021647519306</v>
      </c>
      <c r="AS344">
        <f t="shared" ref="AS344:AS369" si="216">$AL344-AD344</f>
        <v>2001.8609922054568</v>
      </c>
      <c r="AT344">
        <f t="shared" ref="AT344:AT369" si="217">$AL344-AE344</f>
        <v>1982.8234427983423</v>
      </c>
      <c r="AU344">
        <f t="shared" ref="AU344:AU369" si="218">$AL344-AF344</f>
        <v>1963.7858933912275</v>
      </c>
    </row>
    <row r="345" spans="1:47" x14ac:dyDescent="0.35">
      <c r="A345" s="16" t="s">
        <v>23</v>
      </c>
      <c r="B345" s="16">
        <v>2021</v>
      </c>
      <c r="C345" s="16">
        <v>10</v>
      </c>
      <c r="D345" s="16" t="s">
        <v>16</v>
      </c>
      <c r="E345" s="16" t="s">
        <v>14</v>
      </c>
      <c r="F345" s="16">
        <v>1</v>
      </c>
      <c r="G345" s="16">
        <v>14</v>
      </c>
      <c r="H345" s="4">
        <v>160</v>
      </c>
      <c r="I345" s="16" t="s">
        <v>17</v>
      </c>
      <c r="J345" s="16" t="s">
        <v>29</v>
      </c>
      <c r="K345" s="16">
        <v>200</v>
      </c>
      <c r="L345" s="16">
        <f t="shared" si="174"/>
        <v>434.78260869565219</v>
      </c>
      <c r="M345" s="16">
        <f t="shared" si="175"/>
        <v>488.14229249011862</v>
      </c>
      <c r="N345" s="16" t="s">
        <v>14</v>
      </c>
      <c r="O345" s="16">
        <v>1</v>
      </c>
      <c r="P345" s="16">
        <v>13.333333333333334</v>
      </c>
      <c r="Q345" s="16">
        <v>4.4444444444444446</v>
      </c>
      <c r="R345" s="16">
        <v>70.127546798029599</v>
      </c>
      <c r="S345" s="16">
        <v>4716.0775221674903</v>
      </c>
      <c r="T345" s="16">
        <f t="shared" si="176"/>
        <v>70.86</v>
      </c>
      <c r="U345" s="16">
        <f t="shared" si="177"/>
        <v>175.02</v>
      </c>
      <c r="V345" s="16">
        <f t="shared" si="178"/>
        <v>82.608695652173921</v>
      </c>
      <c r="W345" s="16">
        <f t="shared" si="179"/>
        <v>119.56521739130436</v>
      </c>
      <c r="X345" s="16">
        <f t="shared" si="180"/>
        <v>156.52173913043478</v>
      </c>
      <c r="Y345" s="16">
        <f t="shared" si="181"/>
        <v>41.980237154150196</v>
      </c>
      <c r="Z345" s="16">
        <f t="shared" si="182"/>
        <v>61.017786561264828</v>
      </c>
      <c r="AA345" s="16">
        <f t="shared" si="183"/>
        <v>80.055335968379453</v>
      </c>
      <c r="AB345">
        <f t="shared" si="184"/>
        <v>50.845999999999997</v>
      </c>
      <c r="AC345">
        <f t="shared" si="185"/>
        <v>125.59</v>
      </c>
      <c r="AD345">
        <f t="shared" si="186"/>
        <v>342.5902371541502</v>
      </c>
      <c r="AE345">
        <f t="shared" si="187"/>
        <v>361.62778656126488</v>
      </c>
      <c r="AF345">
        <f t="shared" si="188"/>
        <v>380.66533596837951</v>
      </c>
      <c r="AG345">
        <f t="shared" si="204"/>
        <v>631.14792118226637</v>
      </c>
      <c r="AH345">
        <f t="shared" si="205"/>
        <v>841.53056157635524</v>
      </c>
      <c r="AI345">
        <f t="shared" si="206"/>
        <v>1051.9132019704439</v>
      </c>
      <c r="AJ345">
        <f t="shared" si="207"/>
        <v>1556.305582315272</v>
      </c>
      <c r="AK345">
        <f t="shared" si="208"/>
        <v>2075.0741097536957</v>
      </c>
      <c r="AL345">
        <f t="shared" si="209"/>
        <v>2593.84263719212</v>
      </c>
      <c r="AM345">
        <f t="shared" si="210"/>
        <v>1213.7153451611218</v>
      </c>
      <c r="AN345">
        <f t="shared" si="211"/>
        <v>1194.6777957540071</v>
      </c>
      <c r="AO345">
        <f t="shared" si="212"/>
        <v>1175.6402463468926</v>
      </c>
      <c r="AP345">
        <f t="shared" si="213"/>
        <v>1732.4838725995455</v>
      </c>
      <c r="AQ345">
        <f t="shared" si="214"/>
        <v>1713.4463231924308</v>
      </c>
      <c r="AR345">
        <f t="shared" si="215"/>
        <v>1694.408773785316</v>
      </c>
      <c r="AS345">
        <f t="shared" si="216"/>
        <v>2251.2524000379699</v>
      </c>
      <c r="AT345">
        <f t="shared" si="217"/>
        <v>2232.2148506308549</v>
      </c>
      <c r="AU345">
        <f t="shared" si="218"/>
        <v>2213.1773012237404</v>
      </c>
    </row>
    <row r="346" spans="1:47" x14ac:dyDescent="0.35">
      <c r="A346" s="16" t="s">
        <v>23</v>
      </c>
      <c r="B346" s="16">
        <v>2021</v>
      </c>
      <c r="C346" s="16">
        <v>10</v>
      </c>
      <c r="D346" s="16" t="s">
        <v>16</v>
      </c>
      <c r="E346" s="16" t="s">
        <v>14</v>
      </c>
      <c r="F346" s="16">
        <v>2</v>
      </c>
      <c r="G346" s="16">
        <v>14</v>
      </c>
      <c r="H346" s="4">
        <v>160</v>
      </c>
      <c r="I346" s="16" t="s">
        <v>17</v>
      </c>
      <c r="J346" s="16" t="s">
        <v>29</v>
      </c>
      <c r="K346" s="16">
        <v>200</v>
      </c>
      <c r="L346" s="16">
        <f t="shared" si="174"/>
        <v>434.78260869565219</v>
      </c>
      <c r="M346" s="16">
        <f t="shared" si="175"/>
        <v>488.14229249011862</v>
      </c>
      <c r="N346" s="16" t="s">
        <v>14</v>
      </c>
      <c r="O346" s="16">
        <v>1.7142857142857142</v>
      </c>
      <c r="P346" s="16">
        <v>23.333333333333332</v>
      </c>
      <c r="Q346" s="16">
        <v>13.333333333333332</v>
      </c>
      <c r="R346" s="16">
        <v>78.3883300492611</v>
      </c>
      <c r="S346" s="16">
        <v>5271.6151958128094</v>
      </c>
      <c r="T346" s="16">
        <f t="shared" si="176"/>
        <v>70.86</v>
      </c>
      <c r="U346" s="16">
        <f t="shared" si="177"/>
        <v>175.02</v>
      </c>
      <c r="V346" s="16">
        <f t="shared" si="178"/>
        <v>82.608695652173921</v>
      </c>
      <c r="W346" s="16">
        <f t="shared" si="179"/>
        <v>119.56521739130436</v>
      </c>
      <c r="X346" s="16">
        <f t="shared" si="180"/>
        <v>156.52173913043478</v>
      </c>
      <c r="Y346" s="16">
        <f t="shared" si="181"/>
        <v>41.980237154150196</v>
      </c>
      <c r="Z346" s="16">
        <f t="shared" si="182"/>
        <v>61.017786561264828</v>
      </c>
      <c r="AA346" s="16">
        <f t="shared" si="183"/>
        <v>80.055335968379453</v>
      </c>
      <c r="AB346">
        <f t="shared" si="184"/>
        <v>50.845999999999997</v>
      </c>
      <c r="AC346">
        <f t="shared" si="185"/>
        <v>125.59</v>
      </c>
      <c r="AD346">
        <f t="shared" si="186"/>
        <v>342.5902371541502</v>
      </c>
      <c r="AE346">
        <f t="shared" si="187"/>
        <v>361.62778656126488</v>
      </c>
      <c r="AF346">
        <f t="shared" si="188"/>
        <v>380.66533596837951</v>
      </c>
      <c r="AG346">
        <f t="shared" si="204"/>
        <v>705.49497044334987</v>
      </c>
      <c r="AH346">
        <f t="shared" si="205"/>
        <v>940.6599605911332</v>
      </c>
      <c r="AI346">
        <f t="shared" si="206"/>
        <v>1175.8249507389164</v>
      </c>
      <c r="AJ346">
        <f t="shared" si="207"/>
        <v>1739.6330146182272</v>
      </c>
      <c r="AK346">
        <f t="shared" si="208"/>
        <v>2319.510686157636</v>
      </c>
      <c r="AL346">
        <f t="shared" si="209"/>
        <v>2899.3883576970452</v>
      </c>
      <c r="AM346">
        <f t="shared" si="210"/>
        <v>1397.0427774640771</v>
      </c>
      <c r="AN346">
        <f t="shared" si="211"/>
        <v>1378.0052280569623</v>
      </c>
      <c r="AO346">
        <f t="shared" si="212"/>
        <v>1358.9676786498476</v>
      </c>
      <c r="AP346">
        <f t="shared" si="213"/>
        <v>1976.9204490034858</v>
      </c>
      <c r="AQ346">
        <f t="shared" si="214"/>
        <v>1957.8828995963711</v>
      </c>
      <c r="AR346">
        <f t="shared" si="215"/>
        <v>1938.8453501892564</v>
      </c>
      <c r="AS346">
        <f t="shared" si="216"/>
        <v>2556.798120542895</v>
      </c>
      <c r="AT346">
        <f t="shared" si="217"/>
        <v>2537.7605711357801</v>
      </c>
      <c r="AU346">
        <f t="shared" si="218"/>
        <v>2518.7230217286656</v>
      </c>
    </row>
    <row r="347" spans="1:47" x14ac:dyDescent="0.35">
      <c r="A347" s="16" t="s">
        <v>23</v>
      </c>
      <c r="B347" s="16">
        <v>2021</v>
      </c>
      <c r="C347" s="16">
        <v>10</v>
      </c>
      <c r="D347" s="16" t="s">
        <v>16</v>
      </c>
      <c r="E347" s="16" t="s">
        <v>14</v>
      </c>
      <c r="F347" s="16">
        <v>3</v>
      </c>
      <c r="G347" s="16">
        <v>14</v>
      </c>
      <c r="H347" s="4">
        <v>160</v>
      </c>
      <c r="I347" s="16" t="s">
        <v>17</v>
      </c>
      <c r="J347" s="16" t="s">
        <v>29</v>
      </c>
      <c r="K347" s="16">
        <v>200</v>
      </c>
      <c r="L347" s="16">
        <f t="shared" si="174"/>
        <v>434.78260869565219</v>
      </c>
      <c r="M347" s="16">
        <f t="shared" si="175"/>
        <v>488.14229249011862</v>
      </c>
      <c r="N347" s="16" t="s">
        <v>14</v>
      </c>
      <c r="O347" s="16">
        <v>1.6666666666666667</v>
      </c>
      <c r="P347" s="16">
        <v>30</v>
      </c>
      <c r="Q347" s="16">
        <v>16.666666666666668</v>
      </c>
      <c r="R347" s="16">
        <v>84.312799999999996</v>
      </c>
      <c r="S347" s="16">
        <v>5670.0357999999997</v>
      </c>
      <c r="T347" s="16">
        <f t="shared" si="176"/>
        <v>70.86</v>
      </c>
      <c r="U347" s="16">
        <f t="shared" si="177"/>
        <v>175.02</v>
      </c>
      <c r="V347" s="16">
        <f t="shared" si="178"/>
        <v>82.608695652173921</v>
      </c>
      <c r="W347" s="16">
        <f t="shared" si="179"/>
        <v>119.56521739130436</v>
      </c>
      <c r="X347" s="16">
        <f t="shared" si="180"/>
        <v>156.52173913043478</v>
      </c>
      <c r="Y347" s="16">
        <f t="shared" si="181"/>
        <v>41.980237154150196</v>
      </c>
      <c r="Z347" s="16">
        <f t="shared" si="182"/>
        <v>61.017786561264828</v>
      </c>
      <c r="AA347" s="16">
        <f t="shared" si="183"/>
        <v>80.055335968379453</v>
      </c>
      <c r="AB347">
        <f t="shared" si="184"/>
        <v>50.845999999999997</v>
      </c>
      <c r="AC347">
        <f t="shared" si="185"/>
        <v>125.59</v>
      </c>
      <c r="AD347">
        <f t="shared" si="186"/>
        <v>342.5902371541502</v>
      </c>
      <c r="AE347">
        <f t="shared" si="187"/>
        <v>361.62778656126488</v>
      </c>
      <c r="AF347">
        <f t="shared" si="188"/>
        <v>380.66533596837951</v>
      </c>
      <c r="AG347">
        <f t="shared" si="204"/>
        <v>758.8152</v>
      </c>
      <c r="AH347">
        <f t="shared" si="205"/>
        <v>1011.7536</v>
      </c>
      <c r="AI347">
        <f t="shared" si="206"/>
        <v>1264.692</v>
      </c>
      <c r="AJ347">
        <f t="shared" si="207"/>
        <v>1871.1118139999999</v>
      </c>
      <c r="AK347">
        <f t="shared" si="208"/>
        <v>2494.815752</v>
      </c>
      <c r="AL347">
        <f t="shared" si="209"/>
        <v>3118.5196900000001</v>
      </c>
      <c r="AM347">
        <f t="shared" si="210"/>
        <v>1528.5215768458497</v>
      </c>
      <c r="AN347">
        <f t="shared" si="211"/>
        <v>1509.484027438735</v>
      </c>
      <c r="AO347">
        <f t="shared" si="212"/>
        <v>1490.4464780316202</v>
      </c>
      <c r="AP347">
        <f t="shared" si="213"/>
        <v>2152.2255148458498</v>
      </c>
      <c r="AQ347">
        <f t="shared" si="214"/>
        <v>2133.1879654387349</v>
      </c>
      <c r="AR347">
        <f t="shared" si="215"/>
        <v>2114.1504160316204</v>
      </c>
      <c r="AS347">
        <f t="shared" si="216"/>
        <v>2775.9294528458499</v>
      </c>
      <c r="AT347">
        <f t="shared" si="217"/>
        <v>2756.8919034387354</v>
      </c>
      <c r="AU347">
        <f t="shared" si="218"/>
        <v>2737.8543540316205</v>
      </c>
    </row>
    <row r="348" spans="1:47" x14ac:dyDescent="0.35">
      <c r="A348" s="16" t="s">
        <v>23</v>
      </c>
      <c r="B348" s="16">
        <v>2021</v>
      </c>
      <c r="C348" s="16">
        <v>10</v>
      </c>
      <c r="D348" s="16" t="s">
        <v>16</v>
      </c>
      <c r="E348" s="16" t="s">
        <v>14</v>
      </c>
      <c r="F348" s="16">
        <v>4</v>
      </c>
      <c r="G348" s="16">
        <v>14</v>
      </c>
      <c r="H348" s="4">
        <v>160</v>
      </c>
      <c r="I348" s="16" t="s">
        <v>17</v>
      </c>
      <c r="J348" s="16" t="s">
        <v>29</v>
      </c>
      <c r="K348" s="16">
        <v>200</v>
      </c>
      <c r="L348" s="16">
        <f t="shared" si="174"/>
        <v>434.78260869565219</v>
      </c>
      <c r="M348" s="16">
        <f t="shared" si="175"/>
        <v>488.14229249011862</v>
      </c>
      <c r="N348" s="16" t="s">
        <v>14</v>
      </c>
      <c r="O348" s="16">
        <v>1</v>
      </c>
      <c r="P348" s="16">
        <v>3.3333333333333335</v>
      </c>
      <c r="Q348" s="16">
        <v>1.1111111111111112</v>
      </c>
      <c r="R348" s="16">
        <v>68.505789162561598</v>
      </c>
      <c r="S348" s="16">
        <v>4607.0143211822678</v>
      </c>
      <c r="T348" s="16">
        <f t="shared" si="176"/>
        <v>70.86</v>
      </c>
      <c r="U348" s="16">
        <f t="shared" si="177"/>
        <v>175.02</v>
      </c>
      <c r="V348" s="16">
        <f t="shared" si="178"/>
        <v>82.608695652173921</v>
      </c>
      <c r="W348" s="16">
        <f t="shared" si="179"/>
        <v>119.56521739130436</v>
      </c>
      <c r="X348" s="16">
        <f t="shared" si="180"/>
        <v>156.52173913043478</v>
      </c>
      <c r="Y348" s="16">
        <f t="shared" si="181"/>
        <v>41.980237154150196</v>
      </c>
      <c r="Z348" s="16">
        <f t="shared" si="182"/>
        <v>61.017786561264828</v>
      </c>
      <c r="AA348" s="16">
        <f t="shared" si="183"/>
        <v>80.055335968379453</v>
      </c>
      <c r="AB348">
        <f t="shared" si="184"/>
        <v>50.845999999999997</v>
      </c>
      <c r="AC348">
        <f t="shared" si="185"/>
        <v>125.59</v>
      </c>
      <c r="AD348">
        <f t="shared" si="186"/>
        <v>342.5902371541502</v>
      </c>
      <c r="AE348">
        <f t="shared" si="187"/>
        <v>361.62778656126488</v>
      </c>
      <c r="AF348">
        <f t="shared" si="188"/>
        <v>380.66533596837951</v>
      </c>
      <c r="AG348">
        <f t="shared" si="204"/>
        <v>616.55210246305433</v>
      </c>
      <c r="AH348">
        <f t="shared" si="205"/>
        <v>822.06946995073918</v>
      </c>
      <c r="AI348">
        <f t="shared" si="206"/>
        <v>1027.586837438424</v>
      </c>
      <c r="AJ348">
        <f t="shared" si="207"/>
        <v>1520.3147259901484</v>
      </c>
      <c r="AK348">
        <f t="shared" si="208"/>
        <v>2027.0863013201979</v>
      </c>
      <c r="AL348">
        <f t="shared" si="209"/>
        <v>2533.8578766502474</v>
      </c>
      <c r="AM348">
        <f t="shared" si="210"/>
        <v>1177.7244888359983</v>
      </c>
      <c r="AN348">
        <f t="shared" si="211"/>
        <v>1158.6869394288835</v>
      </c>
      <c r="AO348">
        <f t="shared" si="212"/>
        <v>1139.6493900217688</v>
      </c>
      <c r="AP348">
        <f t="shared" si="213"/>
        <v>1684.4960641660477</v>
      </c>
      <c r="AQ348">
        <f t="shared" si="214"/>
        <v>1665.458514758933</v>
      </c>
      <c r="AR348">
        <f t="shared" si="215"/>
        <v>1646.4209653518183</v>
      </c>
      <c r="AS348">
        <f t="shared" si="216"/>
        <v>2191.2676394960972</v>
      </c>
      <c r="AT348">
        <f t="shared" si="217"/>
        <v>2172.2300900889823</v>
      </c>
      <c r="AU348">
        <f t="shared" si="218"/>
        <v>2153.1925406818677</v>
      </c>
    </row>
    <row r="349" spans="1:47" x14ac:dyDescent="0.35">
      <c r="A349" s="16" t="s">
        <v>23</v>
      </c>
      <c r="B349" s="16">
        <v>2021</v>
      </c>
      <c r="C349" s="16">
        <v>10</v>
      </c>
      <c r="D349" s="16" t="s">
        <v>16</v>
      </c>
      <c r="E349" s="16" t="s">
        <v>14</v>
      </c>
      <c r="F349" s="16">
        <v>5</v>
      </c>
      <c r="G349" s="16">
        <v>14</v>
      </c>
      <c r="H349" s="4">
        <v>160</v>
      </c>
      <c r="I349" s="16" t="s">
        <v>17</v>
      </c>
      <c r="J349" s="16" t="s">
        <v>29</v>
      </c>
      <c r="K349" s="16">
        <v>200</v>
      </c>
      <c r="L349" s="16">
        <f t="shared" si="174"/>
        <v>434.78260869565219</v>
      </c>
      <c r="M349" s="16">
        <f t="shared" si="175"/>
        <v>488.14229249011862</v>
      </c>
      <c r="N349" s="16" t="s">
        <v>14</v>
      </c>
      <c r="O349" s="16">
        <v>1.25</v>
      </c>
      <c r="P349" s="16">
        <v>13.333333333333334</v>
      </c>
      <c r="Q349" s="16">
        <v>5.5555555555555562</v>
      </c>
      <c r="R349" s="16">
        <v>91.2672600985222</v>
      </c>
      <c r="S349" s="16">
        <v>6137.7232416256184</v>
      </c>
      <c r="T349" s="16">
        <f t="shared" si="176"/>
        <v>70.86</v>
      </c>
      <c r="U349" s="16">
        <f t="shared" si="177"/>
        <v>175.02</v>
      </c>
      <c r="V349" s="16">
        <f t="shared" si="178"/>
        <v>82.608695652173921</v>
      </c>
      <c r="W349" s="16">
        <f t="shared" si="179"/>
        <v>119.56521739130436</v>
      </c>
      <c r="X349" s="16">
        <f t="shared" si="180"/>
        <v>156.52173913043478</v>
      </c>
      <c r="Y349" s="16">
        <f t="shared" si="181"/>
        <v>41.980237154150196</v>
      </c>
      <c r="Z349" s="16">
        <f t="shared" si="182"/>
        <v>61.017786561264828</v>
      </c>
      <c r="AA349" s="16">
        <f t="shared" si="183"/>
        <v>80.055335968379453</v>
      </c>
      <c r="AB349">
        <f t="shared" si="184"/>
        <v>50.845999999999997</v>
      </c>
      <c r="AC349">
        <f t="shared" si="185"/>
        <v>125.59</v>
      </c>
      <c r="AD349">
        <f t="shared" si="186"/>
        <v>342.5902371541502</v>
      </c>
      <c r="AE349">
        <f t="shared" si="187"/>
        <v>361.62778656126488</v>
      </c>
      <c r="AF349">
        <f t="shared" si="188"/>
        <v>380.66533596837951</v>
      </c>
      <c r="AG349">
        <f t="shared" si="204"/>
        <v>821.40534088669983</v>
      </c>
      <c r="AH349">
        <f t="shared" si="205"/>
        <v>1095.2071211822663</v>
      </c>
      <c r="AI349">
        <f t="shared" si="206"/>
        <v>1369.008901477833</v>
      </c>
      <c r="AJ349">
        <f t="shared" si="207"/>
        <v>2025.4486697364541</v>
      </c>
      <c r="AK349">
        <f t="shared" si="208"/>
        <v>2700.5982263152723</v>
      </c>
      <c r="AL349">
        <f t="shared" si="209"/>
        <v>3375.7477828940905</v>
      </c>
      <c r="AM349">
        <f t="shared" si="210"/>
        <v>1682.858432582304</v>
      </c>
      <c r="AN349">
        <f t="shared" si="211"/>
        <v>1663.8208831751892</v>
      </c>
      <c r="AO349">
        <f t="shared" si="212"/>
        <v>1644.7833337680745</v>
      </c>
      <c r="AP349">
        <f t="shared" si="213"/>
        <v>2358.0079891611222</v>
      </c>
      <c r="AQ349">
        <f t="shared" si="214"/>
        <v>2338.9704397540072</v>
      </c>
      <c r="AR349">
        <f t="shared" si="215"/>
        <v>2319.9328903468927</v>
      </c>
      <c r="AS349">
        <f t="shared" si="216"/>
        <v>3033.1575457399404</v>
      </c>
      <c r="AT349">
        <f t="shared" si="217"/>
        <v>3014.1199963328254</v>
      </c>
      <c r="AU349">
        <f t="shared" si="218"/>
        <v>2995.0824469257109</v>
      </c>
    </row>
    <row r="350" spans="1:47" x14ac:dyDescent="0.35">
      <c r="A350" s="16" t="s">
        <v>23</v>
      </c>
      <c r="B350" s="16">
        <v>2021</v>
      </c>
      <c r="C350" s="16">
        <v>10</v>
      </c>
      <c r="D350" s="16" t="s">
        <v>16</v>
      </c>
      <c r="E350" s="16" t="s">
        <v>14</v>
      </c>
      <c r="F350" s="16">
        <v>1</v>
      </c>
      <c r="G350" s="16">
        <v>11</v>
      </c>
      <c r="H350" s="4">
        <v>100</v>
      </c>
      <c r="I350" s="16" t="s">
        <v>17</v>
      </c>
      <c r="J350" s="16" t="s">
        <v>30</v>
      </c>
      <c r="K350" s="16">
        <v>200</v>
      </c>
      <c r="L350" s="16">
        <f t="shared" si="174"/>
        <v>434.78260869565219</v>
      </c>
      <c r="M350" s="16">
        <f t="shared" si="175"/>
        <v>488.14229249011862</v>
      </c>
      <c r="N350" s="16" t="s">
        <v>17</v>
      </c>
      <c r="O350" s="16">
        <v>1.8</v>
      </c>
      <c r="P350" s="16">
        <v>16.666666666666664</v>
      </c>
      <c r="Q350" s="16">
        <v>9.9999999999999982</v>
      </c>
      <c r="R350" s="16">
        <v>51.920325123152701</v>
      </c>
      <c r="S350" s="16">
        <v>3491.6418645320191</v>
      </c>
      <c r="T350" s="16">
        <f t="shared" si="176"/>
        <v>44.29</v>
      </c>
      <c r="U350" s="16">
        <f t="shared" si="177"/>
        <v>109.39</v>
      </c>
      <c r="V350" s="16">
        <f t="shared" si="178"/>
        <v>82.608695652173921</v>
      </c>
      <c r="W350" s="16">
        <f t="shared" si="179"/>
        <v>119.56521739130436</v>
      </c>
      <c r="X350" s="16">
        <f t="shared" si="180"/>
        <v>156.52173913043478</v>
      </c>
      <c r="Y350" s="16">
        <f t="shared" si="181"/>
        <v>41.980237154150196</v>
      </c>
      <c r="Z350" s="16">
        <f t="shared" si="182"/>
        <v>61.017786561264828</v>
      </c>
      <c r="AA350" s="16">
        <f t="shared" si="183"/>
        <v>80.055335968379453</v>
      </c>
      <c r="AB350">
        <f t="shared" si="184"/>
        <v>50.845999999999997</v>
      </c>
      <c r="AC350">
        <f t="shared" si="185"/>
        <v>125.59</v>
      </c>
      <c r="AD350">
        <f t="shared" si="186"/>
        <v>276.96023715415021</v>
      </c>
      <c r="AE350">
        <f t="shared" si="187"/>
        <v>295.99778656126483</v>
      </c>
      <c r="AF350">
        <f t="shared" si="188"/>
        <v>315.03533596837946</v>
      </c>
      <c r="AG350">
        <f t="shared" si="204"/>
        <v>467.28292610837428</v>
      </c>
      <c r="AH350">
        <f t="shared" si="205"/>
        <v>623.04390147783238</v>
      </c>
      <c r="AI350">
        <f t="shared" si="206"/>
        <v>778.80487684729053</v>
      </c>
      <c r="AJ350">
        <f t="shared" si="207"/>
        <v>1152.2418152955663</v>
      </c>
      <c r="AK350">
        <f t="shared" si="208"/>
        <v>1536.3224203940883</v>
      </c>
      <c r="AL350">
        <f t="shared" si="209"/>
        <v>1920.4030254926106</v>
      </c>
      <c r="AM350">
        <f t="shared" si="210"/>
        <v>875.28157814141605</v>
      </c>
      <c r="AN350">
        <f t="shared" si="211"/>
        <v>856.24402873430154</v>
      </c>
      <c r="AO350">
        <f t="shared" si="212"/>
        <v>837.2064793271868</v>
      </c>
      <c r="AP350">
        <f t="shared" si="213"/>
        <v>1259.3621832399381</v>
      </c>
      <c r="AQ350">
        <f t="shared" si="214"/>
        <v>1240.3246338328236</v>
      </c>
      <c r="AR350">
        <f t="shared" si="215"/>
        <v>1221.2870844257088</v>
      </c>
      <c r="AS350">
        <f t="shared" si="216"/>
        <v>1643.4427883384603</v>
      </c>
      <c r="AT350">
        <f t="shared" si="217"/>
        <v>1624.4052389313458</v>
      </c>
      <c r="AU350">
        <f t="shared" si="218"/>
        <v>1605.3676895242311</v>
      </c>
    </row>
    <row r="351" spans="1:47" x14ac:dyDescent="0.35">
      <c r="A351" s="16" t="s">
        <v>23</v>
      </c>
      <c r="B351" s="16">
        <v>2021</v>
      </c>
      <c r="C351" s="16">
        <v>10</v>
      </c>
      <c r="D351" s="16" t="s">
        <v>16</v>
      </c>
      <c r="E351" s="16" t="s">
        <v>14</v>
      </c>
      <c r="F351" s="16">
        <v>2</v>
      </c>
      <c r="G351" s="16">
        <v>11</v>
      </c>
      <c r="H351" s="4">
        <v>100</v>
      </c>
      <c r="I351" s="16" t="s">
        <v>17</v>
      </c>
      <c r="J351" s="16" t="s">
        <v>30</v>
      </c>
      <c r="K351" s="16">
        <v>200</v>
      </c>
      <c r="L351" s="16">
        <f t="shared" si="174"/>
        <v>434.78260869565219</v>
      </c>
      <c r="M351" s="16">
        <f t="shared" si="175"/>
        <v>488.14229249011862</v>
      </c>
      <c r="N351" s="16" t="s">
        <v>17</v>
      </c>
      <c r="O351" s="16">
        <v>2</v>
      </c>
      <c r="P351" s="16">
        <v>13.333333333333334</v>
      </c>
      <c r="Q351" s="16">
        <v>8.8888888888888893</v>
      </c>
      <c r="R351" s="16">
        <v>62.034017733990197</v>
      </c>
      <c r="S351" s="16">
        <v>4171.7876926108411</v>
      </c>
      <c r="T351" s="16">
        <f t="shared" si="176"/>
        <v>44.29</v>
      </c>
      <c r="U351" s="16">
        <f t="shared" si="177"/>
        <v>109.39</v>
      </c>
      <c r="V351" s="16">
        <f t="shared" si="178"/>
        <v>82.608695652173921</v>
      </c>
      <c r="W351" s="16">
        <f t="shared" si="179"/>
        <v>119.56521739130436</v>
      </c>
      <c r="X351" s="16">
        <f t="shared" si="180"/>
        <v>156.52173913043478</v>
      </c>
      <c r="Y351" s="16">
        <f t="shared" si="181"/>
        <v>41.980237154150196</v>
      </c>
      <c r="Z351" s="16">
        <f t="shared" si="182"/>
        <v>61.017786561264828</v>
      </c>
      <c r="AA351" s="16">
        <f t="shared" si="183"/>
        <v>80.055335968379453</v>
      </c>
      <c r="AB351">
        <f t="shared" si="184"/>
        <v>50.845999999999997</v>
      </c>
      <c r="AC351">
        <f t="shared" si="185"/>
        <v>125.59</v>
      </c>
      <c r="AD351">
        <f t="shared" si="186"/>
        <v>276.96023715415021</v>
      </c>
      <c r="AE351">
        <f t="shared" si="187"/>
        <v>295.99778656126483</v>
      </c>
      <c r="AF351">
        <f t="shared" si="188"/>
        <v>315.03533596837946</v>
      </c>
      <c r="AG351">
        <f t="shared" si="204"/>
        <v>558.30615960591172</v>
      </c>
      <c r="AH351">
        <f t="shared" si="205"/>
        <v>744.40821280788236</v>
      </c>
      <c r="AI351">
        <f t="shared" si="206"/>
        <v>930.51026600985301</v>
      </c>
      <c r="AJ351">
        <f t="shared" si="207"/>
        <v>1376.6899385615777</v>
      </c>
      <c r="AK351">
        <f t="shared" si="208"/>
        <v>1835.5865847487701</v>
      </c>
      <c r="AL351">
        <f t="shared" si="209"/>
        <v>2294.4832309359626</v>
      </c>
      <c r="AM351">
        <f t="shared" si="210"/>
        <v>1099.7297014074275</v>
      </c>
      <c r="AN351">
        <f t="shared" si="211"/>
        <v>1080.6921520003129</v>
      </c>
      <c r="AO351">
        <f t="shared" si="212"/>
        <v>1061.6546025931982</v>
      </c>
      <c r="AP351">
        <f t="shared" si="213"/>
        <v>1558.6263475946198</v>
      </c>
      <c r="AQ351">
        <f t="shared" si="214"/>
        <v>1539.5887981875053</v>
      </c>
      <c r="AR351">
        <f t="shared" si="215"/>
        <v>1520.5512487803906</v>
      </c>
      <c r="AS351">
        <f t="shared" si="216"/>
        <v>2017.5229937818124</v>
      </c>
      <c r="AT351">
        <f t="shared" si="217"/>
        <v>1998.4854443746979</v>
      </c>
      <c r="AU351">
        <f t="shared" si="218"/>
        <v>1979.4478949675831</v>
      </c>
    </row>
    <row r="352" spans="1:47" x14ac:dyDescent="0.35">
      <c r="A352" s="16" t="s">
        <v>23</v>
      </c>
      <c r="B352" s="16">
        <v>2021</v>
      </c>
      <c r="C352" s="16">
        <v>10</v>
      </c>
      <c r="D352" s="16" t="s">
        <v>16</v>
      </c>
      <c r="E352" s="16" t="s">
        <v>14</v>
      </c>
      <c r="F352" s="16">
        <v>3</v>
      </c>
      <c r="G352" s="16">
        <v>11</v>
      </c>
      <c r="H352" s="4">
        <v>100</v>
      </c>
      <c r="I352" s="16" t="s">
        <v>17</v>
      </c>
      <c r="J352" s="16" t="s">
        <v>30</v>
      </c>
      <c r="K352" s="16">
        <v>200</v>
      </c>
      <c r="L352" s="16">
        <f t="shared" si="174"/>
        <v>434.78260869565219</v>
      </c>
      <c r="M352" s="16">
        <f t="shared" si="175"/>
        <v>488.14229249011862</v>
      </c>
      <c r="N352" s="16" t="s">
        <v>17</v>
      </c>
      <c r="O352" s="16">
        <v>1.75</v>
      </c>
      <c r="P352" s="16">
        <v>26.666666666666668</v>
      </c>
      <c r="Q352" s="16">
        <v>15.555555555555557</v>
      </c>
      <c r="R352" s="16">
        <v>60.090268965517197</v>
      </c>
      <c r="S352" s="16">
        <v>4041.0705879310317</v>
      </c>
      <c r="T352" s="16">
        <f t="shared" si="176"/>
        <v>44.29</v>
      </c>
      <c r="U352" s="16">
        <f t="shared" si="177"/>
        <v>109.39</v>
      </c>
      <c r="V352" s="16">
        <f t="shared" si="178"/>
        <v>82.608695652173921</v>
      </c>
      <c r="W352" s="16">
        <f t="shared" si="179"/>
        <v>119.56521739130436</v>
      </c>
      <c r="X352" s="16">
        <f t="shared" si="180"/>
        <v>156.52173913043478</v>
      </c>
      <c r="Y352" s="16">
        <f t="shared" si="181"/>
        <v>41.980237154150196</v>
      </c>
      <c r="Z352" s="16">
        <f t="shared" si="182"/>
        <v>61.017786561264828</v>
      </c>
      <c r="AA352" s="16">
        <f t="shared" si="183"/>
        <v>80.055335968379453</v>
      </c>
      <c r="AB352">
        <f t="shared" si="184"/>
        <v>50.845999999999997</v>
      </c>
      <c r="AC352">
        <f t="shared" si="185"/>
        <v>125.59</v>
      </c>
      <c r="AD352">
        <f t="shared" si="186"/>
        <v>276.96023715415021</v>
      </c>
      <c r="AE352">
        <f t="shared" si="187"/>
        <v>295.99778656126483</v>
      </c>
      <c r="AF352">
        <f t="shared" si="188"/>
        <v>315.03533596837946</v>
      </c>
      <c r="AG352">
        <f t="shared" si="204"/>
        <v>540.8124206896548</v>
      </c>
      <c r="AH352">
        <f t="shared" si="205"/>
        <v>721.08322758620636</v>
      </c>
      <c r="AI352">
        <f t="shared" si="206"/>
        <v>901.35403448275792</v>
      </c>
      <c r="AJ352">
        <f t="shared" si="207"/>
        <v>1333.5532940172404</v>
      </c>
      <c r="AK352">
        <f t="shared" si="208"/>
        <v>1778.0710586896539</v>
      </c>
      <c r="AL352">
        <f t="shared" si="209"/>
        <v>2222.5888233620676</v>
      </c>
      <c r="AM352">
        <f t="shared" si="210"/>
        <v>1056.5930568630902</v>
      </c>
      <c r="AN352">
        <f t="shared" si="211"/>
        <v>1037.5555074559757</v>
      </c>
      <c r="AO352">
        <f t="shared" si="212"/>
        <v>1018.5179580488609</v>
      </c>
      <c r="AP352">
        <f t="shared" si="213"/>
        <v>1501.1108215355036</v>
      </c>
      <c r="AQ352">
        <f t="shared" si="214"/>
        <v>1482.0732721283891</v>
      </c>
      <c r="AR352">
        <f t="shared" si="215"/>
        <v>1463.0357227212744</v>
      </c>
      <c r="AS352">
        <f t="shared" si="216"/>
        <v>1945.6285862079174</v>
      </c>
      <c r="AT352">
        <f t="shared" si="217"/>
        <v>1926.5910368008028</v>
      </c>
      <c r="AU352">
        <f t="shared" si="218"/>
        <v>1907.5534873936881</v>
      </c>
    </row>
    <row r="353" spans="1:47" x14ac:dyDescent="0.35">
      <c r="A353" s="16" t="s">
        <v>23</v>
      </c>
      <c r="B353" s="16">
        <v>2021</v>
      </c>
      <c r="C353" s="16">
        <v>10</v>
      </c>
      <c r="D353" s="16" t="s">
        <v>16</v>
      </c>
      <c r="E353" s="16" t="s">
        <v>14</v>
      </c>
      <c r="F353" s="16">
        <v>4</v>
      </c>
      <c r="G353" s="16">
        <v>11</v>
      </c>
      <c r="H353" s="4">
        <v>100</v>
      </c>
      <c r="I353" s="16" t="s">
        <v>17</v>
      </c>
      <c r="J353" s="16" t="s">
        <v>30</v>
      </c>
      <c r="K353" s="16">
        <v>200</v>
      </c>
      <c r="L353" s="16">
        <f t="shared" si="174"/>
        <v>434.78260869565219</v>
      </c>
      <c r="M353" s="16">
        <f t="shared" si="175"/>
        <v>488.14229249011862</v>
      </c>
      <c r="N353" s="16" t="s">
        <v>17</v>
      </c>
      <c r="O353" s="16">
        <v>1.9</v>
      </c>
      <c r="P353" s="16">
        <v>33.333333333333329</v>
      </c>
      <c r="Q353" s="16">
        <v>21.111111111111107</v>
      </c>
      <c r="R353" s="16">
        <v>70.168078817733999</v>
      </c>
      <c r="S353" s="16">
        <v>4718.803300492611</v>
      </c>
      <c r="T353" s="16">
        <f t="shared" si="176"/>
        <v>44.29</v>
      </c>
      <c r="U353" s="16">
        <f t="shared" si="177"/>
        <v>109.39</v>
      </c>
      <c r="V353" s="16">
        <f t="shared" si="178"/>
        <v>82.608695652173921</v>
      </c>
      <c r="W353" s="16">
        <f t="shared" si="179"/>
        <v>119.56521739130436</v>
      </c>
      <c r="X353" s="16">
        <f t="shared" si="180"/>
        <v>156.52173913043478</v>
      </c>
      <c r="Y353" s="16">
        <f t="shared" si="181"/>
        <v>41.980237154150196</v>
      </c>
      <c r="Z353" s="16">
        <f t="shared" si="182"/>
        <v>61.017786561264828</v>
      </c>
      <c r="AA353" s="16">
        <f t="shared" si="183"/>
        <v>80.055335968379453</v>
      </c>
      <c r="AB353">
        <f t="shared" si="184"/>
        <v>50.845999999999997</v>
      </c>
      <c r="AC353">
        <f t="shared" si="185"/>
        <v>125.59</v>
      </c>
      <c r="AD353">
        <f t="shared" si="186"/>
        <v>276.96023715415021</v>
      </c>
      <c r="AE353">
        <f t="shared" si="187"/>
        <v>295.99778656126483</v>
      </c>
      <c r="AF353">
        <f t="shared" si="188"/>
        <v>315.03533596837946</v>
      </c>
      <c r="AG353">
        <f t="shared" si="204"/>
        <v>631.51270935960599</v>
      </c>
      <c r="AH353">
        <f t="shared" si="205"/>
        <v>842.01694581280799</v>
      </c>
      <c r="AI353">
        <f t="shared" si="206"/>
        <v>1052.5211822660099</v>
      </c>
      <c r="AJ353">
        <f t="shared" si="207"/>
        <v>1557.2050891625618</v>
      </c>
      <c r="AK353">
        <f t="shared" si="208"/>
        <v>2076.2734522167489</v>
      </c>
      <c r="AL353">
        <f t="shared" si="209"/>
        <v>2595.3418152709364</v>
      </c>
      <c r="AM353">
        <f t="shared" si="210"/>
        <v>1280.2448520084115</v>
      </c>
      <c r="AN353">
        <f t="shared" si="211"/>
        <v>1261.207302601297</v>
      </c>
      <c r="AO353">
        <f t="shared" si="212"/>
        <v>1242.1697531941822</v>
      </c>
      <c r="AP353">
        <f t="shared" si="213"/>
        <v>1799.3132150625986</v>
      </c>
      <c r="AQ353">
        <f t="shared" si="214"/>
        <v>1780.2756656554841</v>
      </c>
      <c r="AR353">
        <f t="shared" si="215"/>
        <v>1761.2381162483694</v>
      </c>
      <c r="AS353">
        <f t="shared" si="216"/>
        <v>2318.3815781167864</v>
      </c>
      <c r="AT353">
        <f t="shared" si="217"/>
        <v>2299.3440287096714</v>
      </c>
      <c r="AU353">
        <f t="shared" si="218"/>
        <v>2280.3064793025569</v>
      </c>
    </row>
    <row r="354" spans="1:47" x14ac:dyDescent="0.35">
      <c r="A354" s="16" t="s">
        <v>23</v>
      </c>
      <c r="B354" s="16">
        <v>2021</v>
      </c>
      <c r="C354" s="16">
        <v>10</v>
      </c>
      <c r="D354" s="16" t="s">
        <v>16</v>
      </c>
      <c r="E354" s="16" t="s">
        <v>14</v>
      </c>
      <c r="F354" s="16">
        <v>5</v>
      </c>
      <c r="G354" s="16">
        <v>11</v>
      </c>
      <c r="H354" s="4">
        <v>100</v>
      </c>
      <c r="I354" s="16" t="s">
        <v>17</v>
      </c>
      <c r="J354" s="16" t="s">
        <v>30</v>
      </c>
      <c r="K354" s="16">
        <v>200</v>
      </c>
      <c r="L354" s="16">
        <f t="shared" si="174"/>
        <v>434.78260869565219</v>
      </c>
      <c r="M354" s="16">
        <f t="shared" si="175"/>
        <v>488.14229249011862</v>
      </c>
      <c r="N354" s="16" t="s">
        <v>17</v>
      </c>
      <c r="O354" s="16">
        <v>1.7142857142857142</v>
      </c>
      <c r="P354" s="16">
        <v>23.333333333333332</v>
      </c>
      <c r="Q354" s="16">
        <v>13.333333333333332</v>
      </c>
      <c r="R354" s="16">
        <v>60.056293596059099</v>
      </c>
      <c r="S354" s="16">
        <v>4038.7857443349744</v>
      </c>
      <c r="T354" s="16">
        <f t="shared" si="176"/>
        <v>44.29</v>
      </c>
      <c r="U354" s="16">
        <f t="shared" si="177"/>
        <v>109.39</v>
      </c>
      <c r="V354" s="16">
        <f t="shared" si="178"/>
        <v>82.608695652173921</v>
      </c>
      <c r="W354" s="16">
        <f t="shared" si="179"/>
        <v>119.56521739130436</v>
      </c>
      <c r="X354" s="16">
        <f t="shared" si="180"/>
        <v>156.52173913043478</v>
      </c>
      <c r="Y354" s="16">
        <f t="shared" si="181"/>
        <v>41.980237154150196</v>
      </c>
      <c r="Z354" s="16">
        <f t="shared" si="182"/>
        <v>61.017786561264828</v>
      </c>
      <c r="AA354" s="16">
        <f t="shared" si="183"/>
        <v>80.055335968379453</v>
      </c>
      <c r="AB354">
        <f t="shared" si="184"/>
        <v>50.845999999999997</v>
      </c>
      <c r="AC354">
        <f t="shared" si="185"/>
        <v>125.59</v>
      </c>
      <c r="AD354">
        <f t="shared" si="186"/>
        <v>276.96023715415021</v>
      </c>
      <c r="AE354">
        <f t="shared" si="187"/>
        <v>295.99778656126483</v>
      </c>
      <c r="AF354">
        <f t="shared" si="188"/>
        <v>315.03533596837946</v>
      </c>
      <c r="AG354">
        <f t="shared" si="204"/>
        <v>540.5066423645319</v>
      </c>
      <c r="AH354">
        <f t="shared" si="205"/>
        <v>720.67552315270916</v>
      </c>
      <c r="AI354">
        <f t="shared" si="206"/>
        <v>900.84440394088654</v>
      </c>
      <c r="AJ354">
        <f t="shared" si="207"/>
        <v>1332.7992956305416</v>
      </c>
      <c r="AK354">
        <f t="shared" si="208"/>
        <v>1777.0657275073888</v>
      </c>
      <c r="AL354">
        <f t="shared" si="209"/>
        <v>2221.3321593842361</v>
      </c>
      <c r="AM354">
        <f t="shared" si="210"/>
        <v>1055.8390584763913</v>
      </c>
      <c r="AN354">
        <f t="shared" si="211"/>
        <v>1036.8015090692768</v>
      </c>
      <c r="AO354">
        <f t="shared" si="212"/>
        <v>1017.7639596621621</v>
      </c>
      <c r="AP354">
        <f t="shared" si="213"/>
        <v>1500.1054903532386</v>
      </c>
      <c r="AQ354">
        <f t="shared" si="214"/>
        <v>1481.0679409461241</v>
      </c>
      <c r="AR354">
        <f t="shared" si="215"/>
        <v>1462.0303915390093</v>
      </c>
      <c r="AS354">
        <f t="shared" si="216"/>
        <v>1944.3719222300858</v>
      </c>
      <c r="AT354">
        <f t="shared" si="217"/>
        <v>1925.3343728229713</v>
      </c>
      <c r="AU354">
        <f t="shared" si="218"/>
        <v>1906.2968234158566</v>
      </c>
    </row>
    <row r="355" spans="1:47" x14ac:dyDescent="0.35">
      <c r="A355" s="16" t="s">
        <v>23</v>
      </c>
      <c r="B355" s="16">
        <v>2021</v>
      </c>
      <c r="C355" s="16">
        <v>10</v>
      </c>
      <c r="D355" s="16" t="s">
        <v>16</v>
      </c>
      <c r="E355" s="16" t="s">
        <v>14</v>
      </c>
      <c r="F355" s="16">
        <v>1</v>
      </c>
      <c r="G355" s="16">
        <v>15</v>
      </c>
      <c r="H355" s="4">
        <v>160</v>
      </c>
      <c r="I355" s="16" t="s">
        <v>17</v>
      </c>
      <c r="J355" s="16" t="s">
        <v>30</v>
      </c>
      <c r="K355" s="16">
        <v>200</v>
      </c>
      <c r="L355" s="16">
        <f t="shared" si="174"/>
        <v>434.78260869565219</v>
      </c>
      <c r="M355" s="16">
        <f t="shared" si="175"/>
        <v>488.14229249011862</v>
      </c>
      <c r="N355" s="16" t="s">
        <v>17</v>
      </c>
      <c r="O355" s="16">
        <v>2.1764705882352939</v>
      </c>
      <c r="P355" s="16">
        <v>56.666666666666664</v>
      </c>
      <c r="Q355" s="16">
        <v>41.111111111111107</v>
      </c>
      <c r="R355" s="16">
        <v>65.559349753694605</v>
      </c>
      <c r="S355" s="16">
        <v>4408.8662709359623</v>
      </c>
      <c r="T355" s="16">
        <f t="shared" si="176"/>
        <v>70.86</v>
      </c>
      <c r="U355" s="16">
        <f t="shared" si="177"/>
        <v>175.02</v>
      </c>
      <c r="V355" s="16">
        <f t="shared" si="178"/>
        <v>82.608695652173921</v>
      </c>
      <c r="W355" s="16">
        <f t="shared" si="179"/>
        <v>119.56521739130436</v>
      </c>
      <c r="X355" s="16">
        <f t="shared" si="180"/>
        <v>156.52173913043478</v>
      </c>
      <c r="Y355" s="16">
        <f t="shared" si="181"/>
        <v>41.980237154150196</v>
      </c>
      <c r="Z355" s="16">
        <f t="shared" si="182"/>
        <v>61.017786561264828</v>
      </c>
      <c r="AA355" s="16">
        <f t="shared" si="183"/>
        <v>80.055335968379453</v>
      </c>
      <c r="AB355">
        <f t="shared" si="184"/>
        <v>50.845999999999997</v>
      </c>
      <c r="AC355">
        <f t="shared" si="185"/>
        <v>125.59</v>
      </c>
      <c r="AD355">
        <f t="shared" si="186"/>
        <v>342.5902371541502</v>
      </c>
      <c r="AE355">
        <f t="shared" si="187"/>
        <v>361.62778656126488</v>
      </c>
      <c r="AF355">
        <f t="shared" si="188"/>
        <v>380.66533596837951</v>
      </c>
      <c r="AG355">
        <f t="shared" si="204"/>
        <v>590.03414778325146</v>
      </c>
      <c r="AH355">
        <f t="shared" si="205"/>
        <v>786.7121970443352</v>
      </c>
      <c r="AI355">
        <f t="shared" si="206"/>
        <v>983.39024630541905</v>
      </c>
      <c r="AJ355">
        <f t="shared" si="207"/>
        <v>1454.9258694088676</v>
      </c>
      <c r="AK355">
        <f t="shared" si="208"/>
        <v>1939.9011592118234</v>
      </c>
      <c r="AL355">
        <f t="shared" si="209"/>
        <v>2424.8764490147796</v>
      </c>
      <c r="AM355">
        <f t="shared" si="210"/>
        <v>1112.3356322547174</v>
      </c>
      <c r="AN355">
        <f t="shared" si="211"/>
        <v>1093.2980828476027</v>
      </c>
      <c r="AO355">
        <f t="shared" si="212"/>
        <v>1074.260533440488</v>
      </c>
      <c r="AP355">
        <f t="shared" si="213"/>
        <v>1597.3109220576732</v>
      </c>
      <c r="AQ355">
        <f t="shared" si="214"/>
        <v>1578.2733726505585</v>
      </c>
      <c r="AR355">
        <f t="shared" si="215"/>
        <v>1559.235823243444</v>
      </c>
      <c r="AS355">
        <f t="shared" si="216"/>
        <v>2082.2862118606295</v>
      </c>
      <c r="AT355">
        <f t="shared" si="217"/>
        <v>2063.248662453515</v>
      </c>
      <c r="AU355">
        <f t="shared" si="218"/>
        <v>2044.2111130464</v>
      </c>
    </row>
    <row r="356" spans="1:47" x14ac:dyDescent="0.35">
      <c r="A356" s="16" t="s">
        <v>23</v>
      </c>
      <c r="B356" s="16">
        <v>2021</v>
      </c>
      <c r="C356" s="16">
        <v>10</v>
      </c>
      <c r="D356" s="16" t="s">
        <v>16</v>
      </c>
      <c r="E356" s="16" t="s">
        <v>14</v>
      </c>
      <c r="F356" s="16">
        <v>2</v>
      </c>
      <c r="G356" s="16">
        <v>15</v>
      </c>
      <c r="H356" s="4">
        <v>160</v>
      </c>
      <c r="I356" s="16" t="s">
        <v>17</v>
      </c>
      <c r="J356" s="16" t="s">
        <v>30</v>
      </c>
      <c r="K356" s="16">
        <v>200</v>
      </c>
      <c r="L356" s="16">
        <f t="shared" si="174"/>
        <v>434.78260869565219</v>
      </c>
      <c r="M356" s="16">
        <f t="shared" si="175"/>
        <v>488.14229249011862</v>
      </c>
      <c r="N356" s="16" t="s">
        <v>17</v>
      </c>
      <c r="O356" s="16">
        <v>1.4375</v>
      </c>
      <c r="P356" s="16">
        <v>53.333333333333336</v>
      </c>
      <c r="Q356" s="16">
        <v>25.555555555555557</v>
      </c>
      <c r="R356" s="16">
        <v>73.622956650246294</v>
      </c>
      <c r="S356" s="16">
        <v>4951.1438347290632</v>
      </c>
      <c r="T356" s="16">
        <f t="shared" si="176"/>
        <v>70.86</v>
      </c>
      <c r="U356" s="16">
        <f t="shared" si="177"/>
        <v>175.02</v>
      </c>
      <c r="V356" s="16">
        <f t="shared" si="178"/>
        <v>82.608695652173921</v>
      </c>
      <c r="W356" s="16">
        <f t="shared" si="179"/>
        <v>119.56521739130436</v>
      </c>
      <c r="X356" s="16">
        <f t="shared" si="180"/>
        <v>156.52173913043478</v>
      </c>
      <c r="Y356" s="16">
        <f t="shared" si="181"/>
        <v>41.980237154150196</v>
      </c>
      <c r="Z356" s="16">
        <f t="shared" si="182"/>
        <v>61.017786561264828</v>
      </c>
      <c r="AA356" s="16">
        <f t="shared" si="183"/>
        <v>80.055335968379453</v>
      </c>
      <c r="AB356">
        <f t="shared" si="184"/>
        <v>50.845999999999997</v>
      </c>
      <c r="AC356">
        <f t="shared" si="185"/>
        <v>125.59</v>
      </c>
      <c r="AD356">
        <f t="shared" si="186"/>
        <v>342.5902371541502</v>
      </c>
      <c r="AE356">
        <f t="shared" si="187"/>
        <v>361.62778656126488</v>
      </c>
      <c r="AF356">
        <f t="shared" si="188"/>
        <v>380.66533596837951</v>
      </c>
      <c r="AG356">
        <f t="shared" si="204"/>
        <v>662.60660985221671</v>
      </c>
      <c r="AH356">
        <f t="shared" si="205"/>
        <v>883.47547980295553</v>
      </c>
      <c r="AI356">
        <f t="shared" si="206"/>
        <v>1104.3443497536944</v>
      </c>
      <c r="AJ356">
        <f t="shared" si="207"/>
        <v>1633.8774654605909</v>
      </c>
      <c r="AK356">
        <f t="shared" si="208"/>
        <v>2178.5032872807878</v>
      </c>
      <c r="AL356">
        <f t="shared" si="209"/>
        <v>2723.1291091009848</v>
      </c>
      <c r="AM356">
        <f t="shared" si="210"/>
        <v>1291.2872283064407</v>
      </c>
      <c r="AN356">
        <f t="shared" si="211"/>
        <v>1272.249678899326</v>
      </c>
      <c r="AO356">
        <f t="shared" si="212"/>
        <v>1253.2121294922113</v>
      </c>
      <c r="AP356">
        <f t="shared" si="213"/>
        <v>1835.9130501266377</v>
      </c>
      <c r="AQ356">
        <f t="shared" si="214"/>
        <v>1816.875500719523</v>
      </c>
      <c r="AR356">
        <f t="shared" si="215"/>
        <v>1797.8379513124082</v>
      </c>
      <c r="AS356">
        <f t="shared" si="216"/>
        <v>2380.5388719468347</v>
      </c>
      <c r="AT356">
        <f t="shared" si="217"/>
        <v>2361.5013225397197</v>
      </c>
      <c r="AU356">
        <f t="shared" si="218"/>
        <v>2342.4637731326052</v>
      </c>
    </row>
    <row r="357" spans="1:47" x14ac:dyDescent="0.35">
      <c r="A357" s="16" t="s">
        <v>23</v>
      </c>
      <c r="B357" s="16">
        <v>2021</v>
      </c>
      <c r="C357" s="16">
        <v>10</v>
      </c>
      <c r="D357" s="16" t="s">
        <v>16</v>
      </c>
      <c r="E357" s="16" t="s">
        <v>14</v>
      </c>
      <c r="F357" s="16">
        <v>3</v>
      </c>
      <c r="G357" s="16">
        <v>15</v>
      </c>
      <c r="H357" s="4">
        <v>160</v>
      </c>
      <c r="I357" s="16" t="s">
        <v>17</v>
      </c>
      <c r="J357" s="16" t="s">
        <v>30</v>
      </c>
      <c r="K357" s="16">
        <v>200</v>
      </c>
      <c r="L357" s="16">
        <f t="shared" si="174"/>
        <v>434.78260869565219</v>
      </c>
      <c r="M357" s="16">
        <f t="shared" si="175"/>
        <v>488.14229249011862</v>
      </c>
      <c r="N357" s="16" t="s">
        <v>17</v>
      </c>
      <c r="O357" s="16">
        <v>1.7142857142857142</v>
      </c>
      <c r="P357" s="16">
        <v>23.333333333333332</v>
      </c>
      <c r="Q357" s="16">
        <v>13.333333333333332</v>
      </c>
      <c r="R357" s="16">
        <v>79.768206896551703</v>
      </c>
      <c r="S357" s="16">
        <v>5364.411913793102</v>
      </c>
      <c r="T357" s="16">
        <f t="shared" si="176"/>
        <v>70.86</v>
      </c>
      <c r="U357" s="16">
        <f t="shared" si="177"/>
        <v>175.02</v>
      </c>
      <c r="V357" s="16">
        <f t="shared" si="178"/>
        <v>82.608695652173921</v>
      </c>
      <c r="W357" s="16">
        <f t="shared" si="179"/>
        <v>119.56521739130436</v>
      </c>
      <c r="X357" s="16">
        <f t="shared" si="180"/>
        <v>156.52173913043478</v>
      </c>
      <c r="Y357" s="16">
        <f t="shared" si="181"/>
        <v>41.980237154150196</v>
      </c>
      <c r="Z357" s="16">
        <f t="shared" si="182"/>
        <v>61.017786561264828</v>
      </c>
      <c r="AA357" s="16">
        <f t="shared" si="183"/>
        <v>80.055335968379453</v>
      </c>
      <c r="AB357">
        <f t="shared" si="184"/>
        <v>50.845999999999997</v>
      </c>
      <c r="AC357">
        <f t="shared" si="185"/>
        <v>125.59</v>
      </c>
      <c r="AD357">
        <f t="shared" si="186"/>
        <v>342.5902371541502</v>
      </c>
      <c r="AE357">
        <f t="shared" si="187"/>
        <v>361.62778656126488</v>
      </c>
      <c r="AF357">
        <f t="shared" si="188"/>
        <v>380.66533596837951</v>
      </c>
      <c r="AG357">
        <f t="shared" si="204"/>
        <v>717.91386206896527</v>
      </c>
      <c r="AH357">
        <f t="shared" si="205"/>
        <v>957.21848275862044</v>
      </c>
      <c r="AI357">
        <f t="shared" si="206"/>
        <v>1196.5231034482756</v>
      </c>
      <c r="AJ357">
        <f t="shared" si="207"/>
        <v>1770.2559315517237</v>
      </c>
      <c r="AK357">
        <f t="shared" si="208"/>
        <v>2360.3412420689651</v>
      </c>
      <c r="AL357">
        <f t="shared" si="209"/>
        <v>2950.4265525862065</v>
      </c>
      <c r="AM357">
        <f t="shared" si="210"/>
        <v>1427.6656943975736</v>
      </c>
      <c r="AN357">
        <f t="shared" si="211"/>
        <v>1408.6281449904588</v>
      </c>
      <c r="AO357">
        <f t="shared" si="212"/>
        <v>1389.5905955833441</v>
      </c>
      <c r="AP357">
        <f t="shared" si="213"/>
        <v>2017.751004914815</v>
      </c>
      <c r="AQ357">
        <f t="shared" si="214"/>
        <v>1998.7134555077002</v>
      </c>
      <c r="AR357">
        <f t="shared" si="215"/>
        <v>1979.6759061005855</v>
      </c>
      <c r="AS357">
        <f t="shared" si="216"/>
        <v>2607.8363154320564</v>
      </c>
      <c r="AT357">
        <f t="shared" si="217"/>
        <v>2588.7987660249419</v>
      </c>
      <c r="AU357">
        <f t="shared" si="218"/>
        <v>2569.7612166178269</v>
      </c>
    </row>
    <row r="358" spans="1:47" x14ac:dyDescent="0.35">
      <c r="A358" s="16" t="s">
        <v>23</v>
      </c>
      <c r="B358" s="16">
        <v>2021</v>
      </c>
      <c r="C358" s="16">
        <v>10</v>
      </c>
      <c r="D358" s="16" t="s">
        <v>16</v>
      </c>
      <c r="E358" s="16" t="s">
        <v>14</v>
      </c>
      <c r="F358" s="16">
        <v>4</v>
      </c>
      <c r="G358" s="16">
        <v>15</v>
      </c>
      <c r="H358" s="4">
        <v>160</v>
      </c>
      <c r="I358" s="16" t="s">
        <v>17</v>
      </c>
      <c r="J358" s="16" t="s">
        <v>30</v>
      </c>
      <c r="K358" s="16">
        <v>200</v>
      </c>
      <c r="L358" s="16">
        <f t="shared" si="174"/>
        <v>434.78260869565219</v>
      </c>
      <c r="M358" s="16">
        <f t="shared" si="175"/>
        <v>488.14229249011862</v>
      </c>
      <c r="N358" s="16" t="s">
        <v>17</v>
      </c>
      <c r="O358" s="16">
        <v>1.375</v>
      </c>
      <c r="P358" s="16">
        <v>26.666666666666668</v>
      </c>
      <c r="Q358" s="16">
        <v>12.222222222222221</v>
      </c>
      <c r="R358" s="16">
        <v>73.814768472906394</v>
      </c>
      <c r="S358" s="16">
        <v>4964.0431798029549</v>
      </c>
      <c r="T358" s="16">
        <f t="shared" si="176"/>
        <v>70.86</v>
      </c>
      <c r="U358" s="16">
        <f t="shared" si="177"/>
        <v>175.02</v>
      </c>
      <c r="V358" s="16">
        <f t="shared" si="178"/>
        <v>82.608695652173921</v>
      </c>
      <c r="W358" s="16">
        <f t="shared" si="179"/>
        <v>119.56521739130436</v>
      </c>
      <c r="X358" s="16">
        <f t="shared" si="180"/>
        <v>156.52173913043478</v>
      </c>
      <c r="Y358" s="16">
        <f t="shared" si="181"/>
        <v>41.980237154150196</v>
      </c>
      <c r="Z358" s="16">
        <f t="shared" si="182"/>
        <v>61.017786561264828</v>
      </c>
      <c r="AA358" s="16">
        <f t="shared" si="183"/>
        <v>80.055335968379453</v>
      </c>
      <c r="AB358">
        <f t="shared" si="184"/>
        <v>50.845999999999997</v>
      </c>
      <c r="AC358">
        <f t="shared" si="185"/>
        <v>125.59</v>
      </c>
      <c r="AD358">
        <f t="shared" si="186"/>
        <v>342.5902371541502</v>
      </c>
      <c r="AE358">
        <f t="shared" si="187"/>
        <v>361.62778656126488</v>
      </c>
      <c r="AF358">
        <f t="shared" si="188"/>
        <v>380.66533596837951</v>
      </c>
      <c r="AG358">
        <f t="shared" si="204"/>
        <v>664.33291625615755</v>
      </c>
      <c r="AH358">
        <f t="shared" si="205"/>
        <v>885.77722167487673</v>
      </c>
      <c r="AI358">
        <f t="shared" si="206"/>
        <v>1107.2215270935958</v>
      </c>
      <c r="AJ358">
        <f t="shared" si="207"/>
        <v>1638.1342493349753</v>
      </c>
      <c r="AK358">
        <f t="shared" si="208"/>
        <v>2184.1789991133001</v>
      </c>
      <c r="AL358">
        <f t="shared" si="209"/>
        <v>2730.2237488916253</v>
      </c>
      <c r="AM358">
        <f t="shared" si="210"/>
        <v>1295.5440121808251</v>
      </c>
      <c r="AN358">
        <f t="shared" si="211"/>
        <v>1276.5064627737104</v>
      </c>
      <c r="AO358">
        <f t="shared" si="212"/>
        <v>1257.4689133665956</v>
      </c>
      <c r="AP358">
        <f t="shared" si="213"/>
        <v>1841.5887619591499</v>
      </c>
      <c r="AQ358">
        <f t="shared" si="214"/>
        <v>1822.5512125520352</v>
      </c>
      <c r="AR358">
        <f t="shared" si="215"/>
        <v>1803.5136631449204</v>
      </c>
      <c r="AS358">
        <f t="shared" si="216"/>
        <v>2387.6335117374751</v>
      </c>
      <c r="AT358">
        <f t="shared" si="217"/>
        <v>2368.5959623303606</v>
      </c>
      <c r="AU358">
        <f t="shared" si="218"/>
        <v>2349.5584129232457</v>
      </c>
    </row>
    <row r="359" spans="1:47" x14ac:dyDescent="0.35">
      <c r="A359" s="16" t="s">
        <v>23</v>
      </c>
      <c r="B359" s="16">
        <v>2021</v>
      </c>
      <c r="C359" s="16">
        <v>10</v>
      </c>
      <c r="D359" s="16" t="s">
        <v>16</v>
      </c>
      <c r="E359" s="16" t="s">
        <v>14</v>
      </c>
      <c r="F359" s="16">
        <v>5</v>
      </c>
      <c r="G359" s="16">
        <v>15</v>
      </c>
      <c r="H359" s="4">
        <v>160</v>
      </c>
      <c r="I359" s="16" t="s">
        <v>17</v>
      </c>
      <c r="J359" s="16" t="s">
        <v>30</v>
      </c>
      <c r="K359" s="16">
        <v>200</v>
      </c>
      <c r="L359" s="16">
        <f t="shared" si="174"/>
        <v>434.78260869565219</v>
      </c>
      <c r="M359" s="16">
        <f t="shared" si="175"/>
        <v>488.14229249011862</v>
      </c>
      <c r="N359" s="16" t="s">
        <v>17</v>
      </c>
      <c r="O359" s="16">
        <v>2.04</v>
      </c>
      <c r="P359" s="16">
        <v>83.333333333333343</v>
      </c>
      <c r="Q359" s="16">
        <v>56.666666666666679</v>
      </c>
      <c r="R359" s="16">
        <v>73.640719211822599</v>
      </c>
      <c r="S359" s="16">
        <v>4952.3383669950699</v>
      </c>
      <c r="T359" s="16">
        <f t="shared" si="176"/>
        <v>70.86</v>
      </c>
      <c r="U359" s="16">
        <f t="shared" si="177"/>
        <v>175.02</v>
      </c>
      <c r="V359" s="16">
        <f t="shared" si="178"/>
        <v>82.608695652173921</v>
      </c>
      <c r="W359" s="16">
        <f t="shared" si="179"/>
        <v>119.56521739130436</v>
      </c>
      <c r="X359" s="16">
        <f t="shared" si="180"/>
        <v>156.52173913043478</v>
      </c>
      <c r="Y359" s="16">
        <f t="shared" si="181"/>
        <v>41.980237154150196</v>
      </c>
      <c r="Z359" s="16">
        <f t="shared" si="182"/>
        <v>61.017786561264828</v>
      </c>
      <c r="AA359" s="16">
        <f t="shared" si="183"/>
        <v>80.055335968379453</v>
      </c>
      <c r="AB359">
        <f t="shared" si="184"/>
        <v>50.845999999999997</v>
      </c>
      <c r="AC359">
        <f t="shared" si="185"/>
        <v>125.59</v>
      </c>
      <c r="AD359">
        <f t="shared" si="186"/>
        <v>342.5902371541502</v>
      </c>
      <c r="AE359">
        <f t="shared" si="187"/>
        <v>361.62778656126488</v>
      </c>
      <c r="AF359">
        <f t="shared" si="188"/>
        <v>380.66533596837951</v>
      </c>
      <c r="AG359">
        <f t="shared" si="204"/>
        <v>662.76647290640335</v>
      </c>
      <c r="AH359">
        <f t="shared" si="205"/>
        <v>883.68863054187113</v>
      </c>
      <c r="AI359">
        <f t="shared" si="206"/>
        <v>1104.6107881773389</v>
      </c>
      <c r="AJ359">
        <f t="shared" si="207"/>
        <v>1634.2716611083731</v>
      </c>
      <c r="AK359">
        <f t="shared" si="208"/>
        <v>2179.028881477831</v>
      </c>
      <c r="AL359">
        <f t="shared" si="209"/>
        <v>2723.7861018472886</v>
      </c>
      <c r="AM359">
        <f t="shared" si="210"/>
        <v>1291.681423954223</v>
      </c>
      <c r="AN359">
        <f t="shared" si="211"/>
        <v>1272.6438745471082</v>
      </c>
      <c r="AO359">
        <f t="shared" si="212"/>
        <v>1253.6063251399937</v>
      </c>
      <c r="AP359">
        <f t="shared" si="213"/>
        <v>1836.4386443236808</v>
      </c>
      <c r="AQ359">
        <f t="shared" si="214"/>
        <v>1817.4010949165661</v>
      </c>
      <c r="AR359">
        <f t="shared" si="215"/>
        <v>1798.3635455094513</v>
      </c>
      <c r="AS359">
        <f t="shared" si="216"/>
        <v>2381.1958646931384</v>
      </c>
      <c r="AT359">
        <f t="shared" si="217"/>
        <v>2362.1583152860239</v>
      </c>
      <c r="AU359">
        <f t="shared" si="218"/>
        <v>2343.120765878909</v>
      </c>
    </row>
    <row r="360" spans="1:47" x14ac:dyDescent="0.35">
      <c r="A360" s="16" t="s">
        <v>23</v>
      </c>
      <c r="B360" s="16">
        <v>2021</v>
      </c>
      <c r="C360" s="16">
        <v>10</v>
      </c>
      <c r="D360" s="16" t="s">
        <v>16</v>
      </c>
      <c r="E360" s="16" t="s">
        <v>14</v>
      </c>
      <c r="F360" s="16">
        <v>1</v>
      </c>
      <c r="G360" s="16">
        <v>9</v>
      </c>
      <c r="H360" s="4">
        <v>100</v>
      </c>
      <c r="I360" s="16" t="s">
        <v>17</v>
      </c>
      <c r="J360" s="16" t="s">
        <v>27</v>
      </c>
      <c r="K360" s="16">
        <v>200</v>
      </c>
      <c r="L360" s="16">
        <f t="shared" si="174"/>
        <v>434.78260869565219</v>
      </c>
      <c r="M360" s="16">
        <f t="shared" si="175"/>
        <v>488.14229249011862</v>
      </c>
      <c r="N360" s="16" t="s">
        <v>14</v>
      </c>
      <c r="O360" s="16">
        <v>1.7894736842105263</v>
      </c>
      <c r="P360" s="16">
        <v>63.333333333333329</v>
      </c>
      <c r="Q360" s="16">
        <v>37.777777777777771</v>
      </c>
      <c r="R360" s="16">
        <v>44.384945812807899</v>
      </c>
      <c r="S360" s="16">
        <v>2984.8876059113313</v>
      </c>
      <c r="T360" s="16">
        <f t="shared" si="176"/>
        <v>44.29</v>
      </c>
      <c r="U360" s="16">
        <f t="shared" si="177"/>
        <v>109.39</v>
      </c>
      <c r="V360" s="16">
        <f t="shared" si="178"/>
        <v>82.608695652173921</v>
      </c>
      <c r="W360" s="16">
        <f t="shared" si="179"/>
        <v>119.56521739130436</v>
      </c>
      <c r="X360" s="16">
        <f t="shared" si="180"/>
        <v>156.52173913043478</v>
      </c>
      <c r="Y360" s="16">
        <f t="shared" si="181"/>
        <v>41.980237154150196</v>
      </c>
      <c r="Z360" s="16">
        <f t="shared" si="182"/>
        <v>61.017786561264828</v>
      </c>
      <c r="AA360" s="16">
        <f t="shared" si="183"/>
        <v>80.055335968379453</v>
      </c>
      <c r="AB360">
        <f t="shared" si="184"/>
        <v>0</v>
      </c>
      <c r="AC360">
        <f t="shared" si="185"/>
        <v>0</v>
      </c>
      <c r="AD360">
        <f t="shared" si="186"/>
        <v>151.3702371541502</v>
      </c>
      <c r="AE360">
        <f t="shared" si="187"/>
        <v>170.40778656126483</v>
      </c>
      <c r="AF360">
        <f t="shared" si="188"/>
        <v>189.44533596837945</v>
      </c>
      <c r="AG360">
        <f t="shared" si="204"/>
        <v>399.46451231527112</v>
      </c>
      <c r="AH360">
        <f t="shared" si="205"/>
        <v>532.61934975369479</v>
      </c>
      <c r="AI360">
        <f t="shared" si="206"/>
        <v>665.77418719211846</v>
      </c>
      <c r="AJ360">
        <f t="shared" si="207"/>
        <v>985.01290995073941</v>
      </c>
      <c r="AK360">
        <f t="shared" si="208"/>
        <v>1313.3505466009858</v>
      </c>
      <c r="AL360">
        <f t="shared" si="209"/>
        <v>1641.6881832512324</v>
      </c>
      <c r="AM360">
        <f t="shared" si="210"/>
        <v>833.64267279658918</v>
      </c>
      <c r="AN360">
        <f t="shared" si="211"/>
        <v>814.60512338947456</v>
      </c>
      <c r="AO360">
        <f t="shared" si="212"/>
        <v>795.56757398235993</v>
      </c>
      <c r="AP360">
        <f t="shared" si="213"/>
        <v>1161.9803094468357</v>
      </c>
      <c r="AQ360">
        <f t="shared" si="214"/>
        <v>1142.942760039721</v>
      </c>
      <c r="AR360">
        <f t="shared" si="215"/>
        <v>1123.9052106326064</v>
      </c>
      <c r="AS360">
        <f t="shared" si="216"/>
        <v>1490.3179460970823</v>
      </c>
      <c r="AT360">
        <f t="shared" si="217"/>
        <v>1471.2803966899676</v>
      </c>
      <c r="AU360">
        <f t="shared" si="218"/>
        <v>1452.2428472828531</v>
      </c>
    </row>
    <row r="361" spans="1:47" x14ac:dyDescent="0.35">
      <c r="A361" s="16" t="s">
        <v>23</v>
      </c>
      <c r="B361" s="16">
        <v>2021</v>
      </c>
      <c r="C361" s="16">
        <v>10</v>
      </c>
      <c r="D361" s="16" t="s">
        <v>16</v>
      </c>
      <c r="E361" s="16" t="s">
        <v>14</v>
      </c>
      <c r="F361" s="16">
        <v>2</v>
      </c>
      <c r="G361" s="16">
        <v>9</v>
      </c>
      <c r="H361" s="4">
        <v>100</v>
      </c>
      <c r="I361" s="16" t="s">
        <v>17</v>
      </c>
      <c r="J361" s="16" t="s">
        <v>27</v>
      </c>
      <c r="K361" s="16">
        <v>200</v>
      </c>
      <c r="L361" s="16">
        <f t="shared" si="174"/>
        <v>434.78260869565219</v>
      </c>
      <c r="M361" s="16">
        <f t="shared" si="175"/>
        <v>488.14229249011862</v>
      </c>
      <c r="N361" s="16" t="s">
        <v>14</v>
      </c>
      <c r="O361" s="16">
        <v>1.75</v>
      </c>
      <c r="P361" s="16">
        <v>13.333333333333334</v>
      </c>
      <c r="Q361" s="16">
        <v>7.7777777777777786</v>
      </c>
      <c r="R361" s="16">
        <v>55.1159172413793</v>
      </c>
      <c r="S361" s="16">
        <v>3706.5454344827581</v>
      </c>
      <c r="T361" s="16">
        <f t="shared" si="176"/>
        <v>44.29</v>
      </c>
      <c r="U361" s="16">
        <f t="shared" si="177"/>
        <v>109.39</v>
      </c>
      <c r="V361" s="16">
        <f t="shared" si="178"/>
        <v>82.608695652173921</v>
      </c>
      <c r="W361" s="16">
        <f t="shared" si="179"/>
        <v>119.56521739130436</v>
      </c>
      <c r="X361" s="16">
        <f t="shared" si="180"/>
        <v>156.52173913043478</v>
      </c>
      <c r="Y361" s="16">
        <f t="shared" si="181"/>
        <v>41.980237154150196</v>
      </c>
      <c r="Z361" s="16">
        <f t="shared" si="182"/>
        <v>61.017786561264828</v>
      </c>
      <c r="AA361" s="16">
        <f t="shared" si="183"/>
        <v>80.055335968379453</v>
      </c>
      <c r="AB361">
        <f t="shared" si="184"/>
        <v>0</v>
      </c>
      <c r="AC361">
        <f t="shared" si="185"/>
        <v>0</v>
      </c>
      <c r="AD361">
        <f t="shared" si="186"/>
        <v>151.3702371541502</v>
      </c>
      <c r="AE361">
        <f t="shared" si="187"/>
        <v>170.40778656126483</v>
      </c>
      <c r="AF361">
        <f t="shared" si="188"/>
        <v>189.44533596837945</v>
      </c>
      <c r="AG361">
        <f t="shared" si="204"/>
        <v>496.04325517241369</v>
      </c>
      <c r="AH361">
        <f t="shared" si="205"/>
        <v>661.39100689655163</v>
      </c>
      <c r="AI361">
        <f t="shared" si="206"/>
        <v>826.73875862068951</v>
      </c>
      <c r="AJ361">
        <f t="shared" si="207"/>
        <v>1223.1599933793102</v>
      </c>
      <c r="AK361">
        <f t="shared" si="208"/>
        <v>1630.8799911724136</v>
      </c>
      <c r="AL361">
        <f t="shared" si="209"/>
        <v>2038.599988965517</v>
      </c>
      <c r="AM361">
        <f t="shared" si="210"/>
        <v>1071.7897562251601</v>
      </c>
      <c r="AN361">
        <f t="shared" si="211"/>
        <v>1052.7522068180454</v>
      </c>
      <c r="AO361">
        <f t="shared" si="212"/>
        <v>1033.7146574109308</v>
      </c>
      <c r="AP361">
        <f t="shared" si="213"/>
        <v>1479.5097540182635</v>
      </c>
      <c r="AQ361">
        <f t="shared" si="214"/>
        <v>1460.4722046111488</v>
      </c>
      <c r="AR361">
        <f t="shared" si="215"/>
        <v>1441.4346552040342</v>
      </c>
      <c r="AS361">
        <f t="shared" si="216"/>
        <v>1887.2297518113669</v>
      </c>
      <c r="AT361">
        <f t="shared" si="217"/>
        <v>1868.1922024042522</v>
      </c>
      <c r="AU361">
        <f t="shared" si="218"/>
        <v>1849.1546529971376</v>
      </c>
    </row>
    <row r="362" spans="1:47" x14ac:dyDescent="0.35">
      <c r="A362" s="16" t="s">
        <v>23</v>
      </c>
      <c r="B362" s="16">
        <v>2021</v>
      </c>
      <c r="C362" s="16">
        <v>10</v>
      </c>
      <c r="D362" s="16" t="s">
        <v>16</v>
      </c>
      <c r="E362" s="16" t="s">
        <v>14</v>
      </c>
      <c r="F362" s="16">
        <v>3</v>
      </c>
      <c r="G362" s="16">
        <v>9</v>
      </c>
      <c r="H362" s="4">
        <v>100</v>
      </c>
      <c r="I362" s="16" t="s">
        <v>17</v>
      </c>
      <c r="J362" s="16" t="s">
        <v>27</v>
      </c>
      <c r="K362" s="16">
        <v>200</v>
      </c>
      <c r="L362" s="16">
        <f t="shared" si="174"/>
        <v>434.78260869565219</v>
      </c>
      <c r="M362" s="16">
        <f t="shared" si="175"/>
        <v>488.14229249011862</v>
      </c>
      <c r="N362" s="16" t="s">
        <v>14</v>
      </c>
      <c r="O362" s="16">
        <v>2.4444444444444446</v>
      </c>
      <c r="P362" s="16">
        <v>90</v>
      </c>
      <c r="Q362" s="16">
        <v>73.333333333333343</v>
      </c>
      <c r="R362" s="16">
        <v>56.274656157635498</v>
      </c>
      <c r="S362" s="16">
        <v>3784.4706266009871</v>
      </c>
      <c r="T362" s="16">
        <f t="shared" si="176"/>
        <v>44.29</v>
      </c>
      <c r="U362" s="16">
        <f t="shared" si="177"/>
        <v>109.39</v>
      </c>
      <c r="V362" s="16">
        <f t="shared" si="178"/>
        <v>82.608695652173921</v>
      </c>
      <c r="W362" s="16">
        <f t="shared" si="179"/>
        <v>119.56521739130436</v>
      </c>
      <c r="X362" s="16">
        <f t="shared" si="180"/>
        <v>156.52173913043478</v>
      </c>
      <c r="Y362" s="16">
        <f t="shared" si="181"/>
        <v>41.980237154150196</v>
      </c>
      <c r="Z362" s="16">
        <f t="shared" si="182"/>
        <v>61.017786561264828</v>
      </c>
      <c r="AA362" s="16">
        <f t="shared" si="183"/>
        <v>80.055335968379453</v>
      </c>
      <c r="AB362">
        <f t="shared" si="184"/>
        <v>0</v>
      </c>
      <c r="AC362">
        <f t="shared" si="185"/>
        <v>0</v>
      </c>
      <c r="AD362">
        <f t="shared" si="186"/>
        <v>151.3702371541502</v>
      </c>
      <c r="AE362">
        <f t="shared" si="187"/>
        <v>170.40778656126483</v>
      </c>
      <c r="AF362">
        <f t="shared" si="188"/>
        <v>189.44533596837945</v>
      </c>
      <c r="AG362">
        <f t="shared" si="204"/>
        <v>506.47190541871947</v>
      </c>
      <c r="AH362">
        <f t="shared" si="205"/>
        <v>675.295873891626</v>
      </c>
      <c r="AI362">
        <f t="shared" si="206"/>
        <v>844.11984236453247</v>
      </c>
      <c r="AJ362">
        <f t="shared" si="207"/>
        <v>1248.8753067783257</v>
      </c>
      <c r="AK362">
        <f t="shared" si="208"/>
        <v>1665.1670757044344</v>
      </c>
      <c r="AL362">
        <f t="shared" si="209"/>
        <v>2081.4588446305429</v>
      </c>
      <c r="AM362">
        <f t="shared" si="210"/>
        <v>1097.5050696241756</v>
      </c>
      <c r="AN362">
        <f t="shared" si="211"/>
        <v>1078.4675202170608</v>
      </c>
      <c r="AO362">
        <f t="shared" si="212"/>
        <v>1059.4299708099463</v>
      </c>
      <c r="AP362">
        <f t="shared" si="213"/>
        <v>1513.7968385502843</v>
      </c>
      <c r="AQ362">
        <f t="shared" si="214"/>
        <v>1494.7592891431696</v>
      </c>
      <c r="AR362">
        <f t="shared" si="215"/>
        <v>1475.721739736055</v>
      </c>
      <c r="AS362">
        <f t="shared" si="216"/>
        <v>1930.0886074763928</v>
      </c>
      <c r="AT362">
        <f t="shared" si="217"/>
        <v>1911.051058069278</v>
      </c>
      <c r="AU362">
        <f t="shared" si="218"/>
        <v>1892.0135086621635</v>
      </c>
    </row>
    <row r="363" spans="1:47" x14ac:dyDescent="0.35">
      <c r="A363" s="16" t="s">
        <v>23</v>
      </c>
      <c r="B363" s="16">
        <v>2021</v>
      </c>
      <c r="C363" s="16">
        <v>10</v>
      </c>
      <c r="D363" s="16" t="s">
        <v>16</v>
      </c>
      <c r="E363" s="16" t="s">
        <v>14</v>
      </c>
      <c r="F363" s="16">
        <v>4</v>
      </c>
      <c r="G363" s="16">
        <v>9</v>
      </c>
      <c r="H363" s="4">
        <v>100</v>
      </c>
      <c r="I363" s="16" t="s">
        <v>17</v>
      </c>
      <c r="J363" s="16" t="s">
        <v>27</v>
      </c>
      <c r="K363" s="16">
        <v>200</v>
      </c>
      <c r="L363" s="16">
        <f t="shared" si="174"/>
        <v>434.78260869565219</v>
      </c>
      <c r="M363" s="16">
        <f t="shared" si="175"/>
        <v>488.14229249011862</v>
      </c>
      <c r="N363" s="16" t="s">
        <v>14</v>
      </c>
      <c r="O363" s="16">
        <v>1.9285714285714286</v>
      </c>
      <c r="P363" s="16">
        <v>93.333333333333329</v>
      </c>
      <c r="Q363" s="16">
        <v>60</v>
      </c>
      <c r="R363" s="16">
        <v>56.818595862069003</v>
      </c>
      <c r="S363" s="16">
        <v>3821.0505717241404</v>
      </c>
      <c r="T363" s="16">
        <f t="shared" si="176"/>
        <v>44.29</v>
      </c>
      <c r="U363" s="16">
        <f t="shared" si="177"/>
        <v>109.39</v>
      </c>
      <c r="V363" s="16">
        <f t="shared" si="178"/>
        <v>82.608695652173921</v>
      </c>
      <c r="W363" s="16">
        <f t="shared" si="179"/>
        <v>119.56521739130436</v>
      </c>
      <c r="X363" s="16">
        <f t="shared" si="180"/>
        <v>156.52173913043478</v>
      </c>
      <c r="Y363" s="16">
        <f t="shared" si="181"/>
        <v>41.980237154150196</v>
      </c>
      <c r="Z363" s="16">
        <f t="shared" si="182"/>
        <v>61.017786561264828</v>
      </c>
      <c r="AA363" s="16">
        <f t="shared" si="183"/>
        <v>80.055335968379453</v>
      </c>
      <c r="AB363">
        <f t="shared" si="184"/>
        <v>0</v>
      </c>
      <c r="AC363">
        <f t="shared" si="185"/>
        <v>0</v>
      </c>
      <c r="AD363">
        <f t="shared" si="186"/>
        <v>151.3702371541502</v>
      </c>
      <c r="AE363">
        <f t="shared" si="187"/>
        <v>170.40778656126483</v>
      </c>
      <c r="AF363">
        <f t="shared" si="188"/>
        <v>189.44533596837945</v>
      </c>
      <c r="AG363">
        <f t="shared" si="204"/>
        <v>511.36736275862103</v>
      </c>
      <c r="AH363">
        <f t="shared" si="205"/>
        <v>681.82315034482804</v>
      </c>
      <c r="AI363">
        <f t="shared" si="206"/>
        <v>852.27893793103499</v>
      </c>
      <c r="AJ363">
        <f t="shared" si="207"/>
        <v>1260.9466886689663</v>
      </c>
      <c r="AK363">
        <f t="shared" si="208"/>
        <v>1681.2622515586218</v>
      </c>
      <c r="AL363">
        <f t="shared" si="209"/>
        <v>2101.5778144482774</v>
      </c>
      <c r="AM363">
        <f t="shared" si="210"/>
        <v>1109.5764515148162</v>
      </c>
      <c r="AN363">
        <f t="shared" si="211"/>
        <v>1090.5389021077015</v>
      </c>
      <c r="AO363">
        <f t="shared" si="212"/>
        <v>1071.5013527005869</v>
      </c>
      <c r="AP363">
        <f t="shared" si="213"/>
        <v>1529.8920144044716</v>
      </c>
      <c r="AQ363">
        <f t="shared" si="214"/>
        <v>1510.8544649973569</v>
      </c>
      <c r="AR363">
        <f t="shared" si="215"/>
        <v>1491.8169155902424</v>
      </c>
      <c r="AS363">
        <f t="shared" si="216"/>
        <v>1950.2075772941273</v>
      </c>
      <c r="AT363">
        <f t="shared" si="217"/>
        <v>1931.1700278870126</v>
      </c>
      <c r="AU363">
        <f t="shared" si="218"/>
        <v>1912.1324784798981</v>
      </c>
    </row>
    <row r="364" spans="1:47" x14ac:dyDescent="0.35">
      <c r="A364" s="16" t="s">
        <v>23</v>
      </c>
      <c r="B364" s="16">
        <v>2021</v>
      </c>
      <c r="C364" s="16">
        <v>10</v>
      </c>
      <c r="D364" s="16" t="s">
        <v>16</v>
      </c>
      <c r="E364" s="16" t="s">
        <v>14</v>
      </c>
      <c r="F364" s="16">
        <v>5</v>
      </c>
      <c r="G364" s="16">
        <v>9</v>
      </c>
      <c r="H364" s="4">
        <v>100</v>
      </c>
      <c r="I364" s="16" t="s">
        <v>17</v>
      </c>
      <c r="J364" s="16" t="s">
        <v>27</v>
      </c>
      <c r="K364" s="16">
        <v>200</v>
      </c>
      <c r="L364" s="16">
        <f t="shared" si="174"/>
        <v>434.78260869565219</v>
      </c>
      <c r="M364" s="16">
        <f t="shared" si="175"/>
        <v>488.14229249011862</v>
      </c>
      <c r="N364" s="16" t="s">
        <v>14</v>
      </c>
      <c r="O364" s="16">
        <v>2.3103448275862069</v>
      </c>
      <c r="P364" s="16">
        <v>96.666666666666671</v>
      </c>
      <c r="Q364" s="16">
        <v>74.444444444444443</v>
      </c>
      <c r="R364" s="16">
        <v>60.563420689655203</v>
      </c>
      <c r="S364" s="16">
        <v>4072.8900413793126</v>
      </c>
      <c r="T364" s="16">
        <f t="shared" si="176"/>
        <v>44.29</v>
      </c>
      <c r="U364" s="16">
        <f t="shared" si="177"/>
        <v>109.39</v>
      </c>
      <c r="V364" s="16">
        <f t="shared" si="178"/>
        <v>82.608695652173921</v>
      </c>
      <c r="W364" s="16">
        <f t="shared" si="179"/>
        <v>119.56521739130436</v>
      </c>
      <c r="X364" s="16">
        <f t="shared" si="180"/>
        <v>156.52173913043478</v>
      </c>
      <c r="Y364" s="16">
        <f t="shared" si="181"/>
        <v>41.980237154150196</v>
      </c>
      <c r="Z364" s="16">
        <f t="shared" si="182"/>
        <v>61.017786561264828</v>
      </c>
      <c r="AA364" s="16">
        <f t="shared" si="183"/>
        <v>80.055335968379453</v>
      </c>
      <c r="AB364">
        <f t="shared" si="184"/>
        <v>0</v>
      </c>
      <c r="AC364">
        <f t="shared" si="185"/>
        <v>0</v>
      </c>
      <c r="AD364">
        <f t="shared" si="186"/>
        <v>151.3702371541502</v>
      </c>
      <c r="AE364">
        <f t="shared" si="187"/>
        <v>170.40778656126483</v>
      </c>
      <c r="AF364">
        <f t="shared" si="188"/>
        <v>189.44533596837945</v>
      </c>
      <c r="AG364">
        <f t="shared" si="204"/>
        <v>545.07078620689686</v>
      </c>
      <c r="AH364">
        <f t="shared" si="205"/>
        <v>726.76104827586244</v>
      </c>
      <c r="AI364">
        <f t="shared" si="206"/>
        <v>908.45131034482802</v>
      </c>
      <c r="AJ364">
        <f t="shared" si="207"/>
        <v>1344.0537136551732</v>
      </c>
      <c r="AK364">
        <f t="shared" si="208"/>
        <v>1792.0716182068975</v>
      </c>
      <c r="AL364">
        <f t="shared" si="209"/>
        <v>2240.089522758622</v>
      </c>
      <c r="AM364">
        <f t="shared" si="210"/>
        <v>1192.6834765010231</v>
      </c>
      <c r="AN364">
        <f t="shared" si="211"/>
        <v>1173.6459270939083</v>
      </c>
      <c r="AO364">
        <f t="shared" si="212"/>
        <v>1154.6083776867938</v>
      </c>
      <c r="AP364">
        <f t="shared" si="213"/>
        <v>1640.7013810527474</v>
      </c>
      <c r="AQ364">
        <f t="shared" si="214"/>
        <v>1621.6638316456326</v>
      </c>
      <c r="AR364">
        <f t="shared" si="215"/>
        <v>1602.6262822385181</v>
      </c>
      <c r="AS364">
        <f t="shared" si="216"/>
        <v>2088.7192856044717</v>
      </c>
      <c r="AT364">
        <f t="shared" si="217"/>
        <v>2069.6817361973572</v>
      </c>
      <c r="AU364">
        <f t="shared" si="218"/>
        <v>2050.6441867902427</v>
      </c>
    </row>
    <row r="365" spans="1:47" x14ac:dyDescent="0.35">
      <c r="A365" s="16" t="s">
        <v>23</v>
      </c>
      <c r="B365" s="16">
        <v>2021</v>
      </c>
      <c r="C365" s="16">
        <v>10</v>
      </c>
      <c r="D365" s="16" t="s">
        <v>16</v>
      </c>
      <c r="E365" s="16" t="s">
        <v>14</v>
      </c>
      <c r="F365" s="16">
        <v>1</v>
      </c>
      <c r="G365" s="16">
        <v>13</v>
      </c>
      <c r="H365" s="4">
        <v>160</v>
      </c>
      <c r="I365" s="16" t="s">
        <v>17</v>
      </c>
      <c r="J365" s="16" t="s">
        <v>27</v>
      </c>
      <c r="K365" s="16">
        <v>200</v>
      </c>
      <c r="L365" s="16">
        <f t="shared" si="174"/>
        <v>434.78260869565219</v>
      </c>
      <c r="M365" s="16">
        <f t="shared" si="175"/>
        <v>488.14229249011862</v>
      </c>
      <c r="N365" s="16" t="s">
        <v>14</v>
      </c>
      <c r="O365" s="16">
        <v>2</v>
      </c>
      <c r="P365" s="16">
        <v>53.333333333333336</v>
      </c>
      <c r="Q365" s="16">
        <v>35.555555555555557</v>
      </c>
      <c r="R365" s="16">
        <v>64.769213793103404</v>
      </c>
      <c r="S365" s="16">
        <v>4355.7296275862036</v>
      </c>
      <c r="T365" s="16">
        <f t="shared" si="176"/>
        <v>70.86</v>
      </c>
      <c r="U365" s="16">
        <f t="shared" si="177"/>
        <v>175.02</v>
      </c>
      <c r="V365" s="16">
        <f t="shared" si="178"/>
        <v>82.608695652173921</v>
      </c>
      <c r="W365" s="16">
        <f t="shared" si="179"/>
        <v>119.56521739130436</v>
      </c>
      <c r="X365" s="16">
        <f t="shared" si="180"/>
        <v>156.52173913043478</v>
      </c>
      <c r="Y365" s="16">
        <f t="shared" si="181"/>
        <v>41.980237154150196</v>
      </c>
      <c r="Z365" s="16">
        <f t="shared" si="182"/>
        <v>61.017786561264828</v>
      </c>
      <c r="AA365" s="16">
        <f t="shared" si="183"/>
        <v>80.055335968379453</v>
      </c>
      <c r="AB365">
        <f t="shared" si="184"/>
        <v>0</v>
      </c>
      <c r="AC365">
        <f t="shared" si="185"/>
        <v>0</v>
      </c>
      <c r="AD365">
        <f t="shared" si="186"/>
        <v>217.0002371541502</v>
      </c>
      <c r="AE365">
        <f t="shared" si="187"/>
        <v>236.03778656126485</v>
      </c>
      <c r="AF365">
        <f t="shared" si="188"/>
        <v>255.07533596837948</v>
      </c>
      <c r="AG365">
        <f t="shared" si="204"/>
        <v>582.92292413793064</v>
      </c>
      <c r="AH365">
        <f t="shared" si="205"/>
        <v>777.23056551724085</v>
      </c>
      <c r="AI365">
        <f t="shared" si="206"/>
        <v>971.53820689655106</v>
      </c>
      <c r="AJ365">
        <f t="shared" si="207"/>
        <v>1437.3907771034474</v>
      </c>
      <c r="AK365">
        <f t="shared" si="208"/>
        <v>1916.5210361379295</v>
      </c>
      <c r="AL365">
        <f t="shared" si="209"/>
        <v>2395.6512951724121</v>
      </c>
      <c r="AM365">
        <f t="shared" si="210"/>
        <v>1220.3905399492971</v>
      </c>
      <c r="AN365">
        <f t="shared" si="211"/>
        <v>1201.3529905421824</v>
      </c>
      <c r="AO365">
        <f t="shared" si="212"/>
        <v>1182.3154411350679</v>
      </c>
      <c r="AP365">
        <f t="shared" si="213"/>
        <v>1699.5207989837793</v>
      </c>
      <c r="AQ365">
        <f t="shared" si="214"/>
        <v>1680.4832495766645</v>
      </c>
      <c r="AR365">
        <f t="shared" si="215"/>
        <v>1661.44570016955</v>
      </c>
      <c r="AS365">
        <f t="shared" si="216"/>
        <v>2178.6510580182621</v>
      </c>
      <c r="AT365">
        <f t="shared" si="217"/>
        <v>2159.6135086111472</v>
      </c>
      <c r="AU365">
        <f t="shared" si="218"/>
        <v>2140.5759592040326</v>
      </c>
    </row>
    <row r="366" spans="1:47" x14ac:dyDescent="0.35">
      <c r="A366" s="16" t="s">
        <v>23</v>
      </c>
      <c r="B366" s="16">
        <v>2021</v>
      </c>
      <c r="C366" s="16">
        <v>10</v>
      </c>
      <c r="D366" s="16" t="s">
        <v>16</v>
      </c>
      <c r="E366" s="16" t="s">
        <v>14</v>
      </c>
      <c r="F366" s="16">
        <v>2</v>
      </c>
      <c r="G366" s="16">
        <v>13</v>
      </c>
      <c r="H366" s="4">
        <v>160</v>
      </c>
      <c r="I366" s="16" t="s">
        <v>17</v>
      </c>
      <c r="J366" s="16" t="s">
        <v>27</v>
      </c>
      <c r="K366" s="16">
        <v>200</v>
      </c>
      <c r="L366" s="16">
        <f t="shared" si="174"/>
        <v>434.78260869565219</v>
      </c>
      <c r="M366" s="16">
        <f t="shared" si="175"/>
        <v>488.14229249011862</v>
      </c>
      <c r="N366" s="16" t="s">
        <v>14</v>
      </c>
      <c r="O366" s="16">
        <v>2</v>
      </c>
      <c r="P366" s="16">
        <v>53.333333333333336</v>
      </c>
      <c r="Q366" s="16">
        <v>35.555555555555557</v>
      </c>
      <c r="R366" s="16">
        <v>70.555278817734006</v>
      </c>
      <c r="S366" s="16">
        <v>4744.8425004926121</v>
      </c>
      <c r="T366" s="16">
        <f t="shared" si="176"/>
        <v>70.86</v>
      </c>
      <c r="U366" s="16">
        <f t="shared" si="177"/>
        <v>175.02</v>
      </c>
      <c r="V366" s="16">
        <f t="shared" si="178"/>
        <v>82.608695652173921</v>
      </c>
      <c r="W366" s="16">
        <f t="shared" si="179"/>
        <v>119.56521739130436</v>
      </c>
      <c r="X366" s="16">
        <f t="shared" si="180"/>
        <v>156.52173913043478</v>
      </c>
      <c r="Y366" s="16">
        <f t="shared" si="181"/>
        <v>41.980237154150196</v>
      </c>
      <c r="Z366" s="16">
        <f t="shared" si="182"/>
        <v>61.017786561264828</v>
      </c>
      <c r="AA366" s="16">
        <f t="shared" si="183"/>
        <v>80.055335968379453</v>
      </c>
      <c r="AB366">
        <f t="shared" si="184"/>
        <v>0</v>
      </c>
      <c r="AC366">
        <f t="shared" si="185"/>
        <v>0</v>
      </c>
      <c r="AD366">
        <f t="shared" si="186"/>
        <v>217.0002371541502</v>
      </c>
      <c r="AE366">
        <f t="shared" si="187"/>
        <v>236.03778656126485</v>
      </c>
      <c r="AF366">
        <f t="shared" si="188"/>
        <v>255.07533596837948</v>
      </c>
      <c r="AG366">
        <f t="shared" si="204"/>
        <v>634.99750935960606</v>
      </c>
      <c r="AH366">
        <f t="shared" si="205"/>
        <v>846.66334581280807</v>
      </c>
      <c r="AI366">
        <f t="shared" si="206"/>
        <v>1058.3291822660101</v>
      </c>
      <c r="AJ366">
        <f t="shared" si="207"/>
        <v>1565.798025162562</v>
      </c>
      <c r="AK366">
        <f t="shared" si="208"/>
        <v>2087.7307002167495</v>
      </c>
      <c r="AL366">
        <f t="shared" si="209"/>
        <v>2609.6633752709367</v>
      </c>
      <c r="AM366">
        <f t="shared" si="210"/>
        <v>1348.7977880084118</v>
      </c>
      <c r="AN366">
        <f t="shared" si="211"/>
        <v>1329.7602386012973</v>
      </c>
      <c r="AO366">
        <f t="shared" si="212"/>
        <v>1310.7226891941825</v>
      </c>
      <c r="AP366">
        <f t="shared" si="213"/>
        <v>1870.7304630625993</v>
      </c>
      <c r="AQ366">
        <f t="shared" si="214"/>
        <v>1851.6929136554845</v>
      </c>
      <c r="AR366">
        <f t="shared" si="215"/>
        <v>1832.65536424837</v>
      </c>
      <c r="AS366">
        <f t="shared" si="216"/>
        <v>2392.6631381167867</v>
      </c>
      <c r="AT366">
        <f t="shared" si="217"/>
        <v>2373.6255887096718</v>
      </c>
      <c r="AU366">
        <f t="shared" si="218"/>
        <v>2354.5880393025573</v>
      </c>
    </row>
    <row r="367" spans="1:47" x14ac:dyDescent="0.35">
      <c r="A367" s="16" t="s">
        <v>23</v>
      </c>
      <c r="B367" s="16">
        <v>2021</v>
      </c>
      <c r="C367" s="16">
        <v>10</v>
      </c>
      <c r="D367" s="16" t="s">
        <v>16</v>
      </c>
      <c r="E367" s="16" t="s">
        <v>14</v>
      </c>
      <c r="F367" s="16">
        <v>3</v>
      </c>
      <c r="G367" s="16">
        <v>13</v>
      </c>
      <c r="H367" s="4">
        <v>160</v>
      </c>
      <c r="I367" s="16" t="s">
        <v>17</v>
      </c>
      <c r="J367" s="16" t="s">
        <v>27</v>
      </c>
      <c r="K367" s="16">
        <v>200</v>
      </c>
      <c r="L367" s="16">
        <f t="shared" si="174"/>
        <v>434.78260869565219</v>
      </c>
      <c r="M367" s="16">
        <f t="shared" si="175"/>
        <v>488.14229249011862</v>
      </c>
      <c r="N367" s="16" t="s">
        <v>14</v>
      </c>
      <c r="O367" s="16">
        <v>1.7777777777777777</v>
      </c>
      <c r="P367" s="16">
        <v>60</v>
      </c>
      <c r="Q367" s="16">
        <v>35.555555555555557</v>
      </c>
      <c r="R367" s="16">
        <v>79.615019704433493</v>
      </c>
      <c r="S367" s="16">
        <v>5354.1100751231525</v>
      </c>
      <c r="T367" s="16">
        <f t="shared" si="176"/>
        <v>70.86</v>
      </c>
      <c r="U367" s="16">
        <f t="shared" si="177"/>
        <v>175.02</v>
      </c>
      <c r="V367" s="16">
        <f t="shared" si="178"/>
        <v>82.608695652173921</v>
      </c>
      <c r="W367" s="16">
        <f t="shared" si="179"/>
        <v>119.56521739130436</v>
      </c>
      <c r="X367" s="16">
        <f t="shared" si="180"/>
        <v>156.52173913043478</v>
      </c>
      <c r="Y367" s="16">
        <f t="shared" si="181"/>
        <v>41.980237154150196</v>
      </c>
      <c r="Z367" s="16">
        <f t="shared" si="182"/>
        <v>61.017786561264828</v>
      </c>
      <c r="AA367" s="16">
        <f t="shared" si="183"/>
        <v>80.055335968379453</v>
      </c>
      <c r="AB367">
        <f t="shared" si="184"/>
        <v>0</v>
      </c>
      <c r="AC367">
        <f t="shared" si="185"/>
        <v>0</v>
      </c>
      <c r="AD367">
        <f t="shared" si="186"/>
        <v>217.0002371541502</v>
      </c>
      <c r="AE367">
        <f t="shared" si="187"/>
        <v>236.03778656126485</v>
      </c>
      <c r="AF367">
        <f t="shared" si="188"/>
        <v>255.07533596837948</v>
      </c>
      <c r="AG367">
        <f t="shared" si="204"/>
        <v>716.53517733990145</v>
      </c>
      <c r="AH367">
        <f t="shared" si="205"/>
        <v>955.38023645320186</v>
      </c>
      <c r="AI367">
        <f t="shared" si="206"/>
        <v>1194.2252955665024</v>
      </c>
      <c r="AJ367">
        <f t="shared" si="207"/>
        <v>1766.8563247906404</v>
      </c>
      <c r="AK367">
        <f t="shared" si="208"/>
        <v>2355.8084330541869</v>
      </c>
      <c r="AL367">
        <f t="shared" si="209"/>
        <v>2944.7605413177339</v>
      </c>
      <c r="AM367">
        <f t="shared" si="210"/>
        <v>1549.8560876364902</v>
      </c>
      <c r="AN367">
        <f t="shared" si="211"/>
        <v>1530.8185382293755</v>
      </c>
      <c r="AO367">
        <f t="shared" si="212"/>
        <v>1511.780988822261</v>
      </c>
      <c r="AP367">
        <f t="shared" si="213"/>
        <v>2138.8081959000369</v>
      </c>
      <c r="AQ367">
        <f t="shared" si="214"/>
        <v>2119.770646492922</v>
      </c>
      <c r="AR367">
        <f t="shared" si="215"/>
        <v>2100.7330970858075</v>
      </c>
      <c r="AS367">
        <f t="shared" si="216"/>
        <v>2727.7603041635839</v>
      </c>
      <c r="AT367">
        <f t="shared" si="217"/>
        <v>2708.7227547564689</v>
      </c>
      <c r="AU367">
        <f t="shared" si="218"/>
        <v>2689.6852053493544</v>
      </c>
    </row>
    <row r="368" spans="1:47" x14ac:dyDescent="0.35">
      <c r="A368" s="16" t="s">
        <v>23</v>
      </c>
      <c r="B368" s="16">
        <v>2021</v>
      </c>
      <c r="C368" s="16">
        <v>10</v>
      </c>
      <c r="D368" s="16" t="s">
        <v>16</v>
      </c>
      <c r="E368" s="16" t="s">
        <v>14</v>
      </c>
      <c r="F368" s="16">
        <v>4</v>
      </c>
      <c r="G368" s="16">
        <v>13</v>
      </c>
      <c r="H368" s="4">
        <v>160</v>
      </c>
      <c r="I368" s="16" t="s">
        <v>17</v>
      </c>
      <c r="J368" s="16" t="s">
        <v>27</v>
      </c>
      <c r="K368" s="16">
        <v>200</v>
      </c>
      <c r="L368" s="16">
        <f t="shared" si="174"/>
        <v>434.78260869565219</v>
      </c>
      <c r="M368" s="16">
        <f t="shared" si="175"/>
        <v>488.14229249011862</v>
      </c>
      <c r="N368" s="16" t="s">
        <v>14</v>
      </c>
      <c r="O368" s="16">
        <v>2</v>
      </c>
      <c r="P368" s="16">
        <v>16.666666666666664</v>
      </c>
      <c r="Q368" s="16">
        <v>11.111111111111109</v>
      </c>
      <c r="R368" s="16">
        <v>73.706881773399004</v>
      </c>
      <c r="S368" s="16">
        <v>4956.7877992610829</v>
      </c>
      <c r="T368" s="16">
        <f t="shared" si="176"/>
        <v>70.86</v>
      </c>
      <c r="U368" s="16">
        <f t="shared" si="177"/>
        <v>175.02</v>
      </c>
      <c r="V368" s="16">
        <f t="shared" si="178"/>
        <v>82.608695652173921</v>
      </c>
      <c r="W368" s="16">
        <f t="shared" si="179"/>
        <v>119.56521739130436</v>
      </c>
      <c r="X368" s="16">
        <f t="shared" si="180"/>
        <v>156.52173913043478</v>
      </c>
      <c r="Y368" s="16">
        <f t="shared" si="181"/>
        <v>41.980237154150196</v>
      </c>
      <c r="Z368" s="16">
        <f t="shared" si="182"/>
        <v>61.017786561264828</v>
      </c>
      <c r="AA368" s="16">
        <f t="shared" si="183"/>
        <v>80.055335968379453</v>
      </c>
      <c r="AB368">
        <f t="shared" si="184"/>
        <v>0</v>
      </c>
      <c r="AC368">
        <f t="shared" si="185"/>
        <v>0</v>
      </c>
      <c r="AD368">
        <f t="shared" si="186"/>
        <v>217.0002371541502</v>
      </c>
      <c r="AE368">
        <f t="shared" si="187"/>
        <v>236.03778656126485</v>
      </c>
      <c r="AF368">
        <f t="shared" si="188"/>
        <v>255.07533596837948</v>
      </c>
      <c r="AG368">
        <f t="shared" si="204"/>
        <v>663.36193596059104</v>
      </c>
      <c r="AH368">
        <f t="shared" si="205"/>
        <v>884.48258128078805</v>
      </c>
      <c r="AI368">
        <f t="shared" si="206"/>
        <v>1105.6032266009852</v>
      </c>
      <c r="AJ368">
        <f t="shared" si="207"/>
        <v>1635.7399737561575</v>
      </c>
      <c r="AK368">
        <f t="shared" si="208"/>
        <v>2180.9866316748767</v>
      </c>
      <c r="AL368">
        <f t="shared" si="209"/>
        <v>2726.2332895935956</v>
      </c>
      <c r="AM368">
        <f t="shared" si="210"/>
        <v>1418.7397366020073</v>
      </c>
      <c r="AN368">
        <f t="shared" si="211"/>
        <v>1399.7021871948928</v>
      </c>
      <c r="AO368">
        <f t="shared" si="212"/>
        <v>1380.664637787778</v>
      </c>
      <c r="AP368">
        <f t="shared" si="213"/>
        <v>1963.9863945207264</v>
      </c>
      <c r="AQ368">
        <f t="shared" si="214"/>
        <v>1944.9488451136117</v>
      </c>
      <c r="AR368">
        <f t="shared" si="215"/>
        <v>1925.9112957064972</v>
      </c>
      <c r="AS368">
        <f t="shared" si="216"/>
        <v>2509.2330524394456</v>
      </c>
      <c r="AT368">
        <f t="shared" si="217"/>
        <v>2490.1955030323306</v>
      </c>
      <c r="AU368">
        <f t="shared" si="218"/>
        <v>2471.1579536252161</v>
      </c>
    </row>
    <row r="369" spans="1:47" x14ac:dyDescent="0.35">
      <c r="A369" s="16" t="s">
        <v>23</v>
      </c>
      <c r="B369" s="16">
        <v>2021</v>
      </c>
      <c r="C369" s="16">
        <v>10</v>
      </c>
      <c r="D369" s="16" t="s">
        <v>16</v>
      </c>
      <c r="E369" s="16" t="s">
        <v>14</v>
      </c>
      <c r="F369" s="16">
        <v>5</v>
      </c>
      <c r="G369" s="16">
        <v>13</v>
      </c>
      <c r="H369" s="4">
        <v>160</v>
      </c>
      <c r="I369" s="16" t="s">
        <v>17</v>
      </c>
      <c r="J369" s="16" t="s">
        <v>27</v>
      </c>
      <c r="K369" s="16">
        <v>200</v>
      </c>
      <c r="L369" s="16">
        <f t="shared" si="174"/>
        <v>434.78260869565219</v>
      </c>
      <c r="M369" s="16">
        <f t="shared" si="175"/>
        <v>488.14229249011862</v>
      </c>
      <c r="N369" s="16" t="s">
        <v>14</v>
      </c>
      <c r="O369" s="16">
        <v>1.9047619047619047</v>
      </c>
      <c r="P369" s="16">
        <v>70</v>
      </c>
      <c r="Q369" s="16">
        <v>44.444444444444443</v>
      </c>
      <c r="R369" s="16">
        <v>71.437446305418703</v>
      </c>
      <c r="S369" s="16">
        <v>4804.1682640394074</v>
      </c>
      <c r="T369" s="16">
        <f t="shared" si="176"/>
        <v>70.86</v>
      </c>
      <c r="U369" s="16">
        <f t="shared" si="177"/>
        <v>175.02</v>
      </c>
      <c r="V369" s="16">
        <f t="shared" si="178"/>
        <v>82.608695652173921</v>
      </c>
      <c r="W369" s="16">
        <f t="shared" si="179"/>
        <v>119.56521739130436</v>
      </c>
      <c r="X369" s="16">
        <f t="shared" si="180"/>
        <v>156.52173913043478</v>
      </c>
      <c r="Y369" s="16">
        <f t="shared" si="181"/>
        <v>41.980237154150196</v>
      </c>
      <c r="Z369" s="16">
        <f t="shared" si="182"/>
        <v>61.017786561264828</v>
      </c>
      <c r="AA369" s="16">
        <f t="shared" si="183"/>
        <v>80.055335968379453</v>
      </c>
      <c r="AB369">
        <f t="shared" si="184"/>
        <v>0</v>
      </c>
      <c r="AC369">
        <f t="shared" si="185"/>
        <v>0</v>
      </c>
      <c r="AD369">
        <f t="shared" si="186"/>
        <v>217.0002371541502</v>
      </c>
      <c r="AE369">
        <f t="shared" si="187"/>
        <v>236.03778656126485</v>
      </c>
      <c r="AF369">
        <f t="shared" si="188"/>
        <v>255.07533596837948</v>
      </c>
      <c r="AG369">
        <f t="shared" si="204"/>
        <v>642.93701674876831</v>
      </c>
      <c r="AH369">
        <f t="shared" si="205"/>
        <v>857.2493556650245</v>
      </c>
      <c r="AI369">
        <f t="shared" si="206"/>
        <v>1071.5616945812806</v>
      </c>
      <c r="AJ369">
        <f t="shared" si="207"/>
        <v>1585.3755271330044</v>
      </c>
      <c r="AK369">
        <f t="shared" si="208"/>
        <v>2113.8340361773394</v>
      </c>
      <c r="AL369">
        <f t="shared" si="209"/>
        <v>2642.2925452216741</v>
      </c>
      <c r="AM369">
        <f t="shared" si="210"/>
        <v>1368.3752899788542</v>
      </c>
      <c r="AN369">
        <f t="shared" si="211"/>
        <v>1349.3377405717397</v>
      </c>
      <c r="AO369">
        <f t="shared" si="212"/>
        <v>1330.3001911646249</v>
      </c>
      <c r="AP369">
        <f t="shared" si="213"/>
        <v>1896.8337990231892</v>
      </c>
      <c r="AQ369">
        <f t="shared" si="214"/>
        <v>1877.7962496160744</v>
      </c>
      <c r="AR369">
        <f t="shared" si="215"/>
        <v>1858.7587002089599</v>
      </c>
      <c r="AS369">
        <f t="shared" si="216"/>
        <v>2425.2923080675241</v>
      </c>
      <c r="AT369">
        <f t="shared" si="217"/>
        <v>2406.2547586604092</v>
      </c>
      <c r="AU369">
        <f t="shared" si="218"/>
        <v>2387.2172092532946</v>
      </c>
    </row>
  </sheetData>
  <sortState xmlns:xlrd2="http://schemas.microsoft.com/office/spreadsheetml/2017/richdata2" ref="A2:N369">
    <sortCondition ref="H2:H369"/>
    <sortCondition ref="G2:G369"/>
    <sortCondition ref="I2:I369"/>
    <sortCondition ref="A2:A369"/>
    <sortCondition ref="B2:B3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Trial Details </vt:lpstr>
      <vt:lpstr>Economic Analysis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2022-05-07T01:08:45Z</dcterms:modified>
</cp:coreProperties>
</file>