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273" i="3" l="1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63" i="7" l="1"/>
  <c r="B63" i="7" s="1"/>
  <c r="A64" i="7"/>
  <c r="C64" i="7" s="1"/>
  <c r="A65" i="7"/>
  <c r="C65" i="7" s="1"/>
  <c r="A66" i="7"/>
  <c r="B66" i="11" s="1"/>
  <c r="A67" i="7"/>
  <c r="B67" i="7" s="1"/>
  <c r="D67" i="7"/>
  <c r="A68" i="7"/>
  <c r="C68" i="7" s="1"/>
  <c r="A69" i="7"/>
  <c r="B69" i="7" s="1"/>
  <c r="A70" i="7"/>
  <c r="B70" i="7" s="1"/>
  <c r="A71" i="7"/>
  <c r="B71" i="7" s="1"/>
  <c r="A72" i="7"/>
  <c r="D72" i="7" s="1"/>
  <c r="B72" i="7"/>
  <c r="C72" i="7"/>
  <c r="A73" i="7"/>
  <c r="D73" i="7" s="1"/>
  <c r="B73" i="7"/>
  <c r="A74" i="7"/>
  <c r="B74" i="11" s="1"/>
  <c r="B74" i="7"/>
  <c r="D74" i="7"/>
  <c r="A75" i="7"/>
  <c r="B75" i="7" s="1"/>
  <c r="D75" i="7"/>
  <c r="A76" i="7"/>
  <c r="C76" i="7" s="1"/>
  <c r="A77" i="7"/>
  <c r="C77" i="7" s="1"/>
  <c r="B77" i="7"/>
  <c r="A78" i="7"/>
  <c r="B78" i="11" s="1"/>
  <c r="C78" i="7"/>
  <c r="A79" i="7"/>
  <c r="B79" i="11" s="1"/>
  <c r="A80" i="7"/>
  <c r="B80" i="11" s="1"/>
  <c r="D80" i="7"/>
  <c r="A81" i="7"/>
  <c r="B81" i="7" s="1"/>
  <c r="A82" i="7"/>
  <c r="B82" i="7" s="1"/>
  <c r="A83" i="7"/>
  <c r="B83" i="7" s="1"/>
  <c r="C83" i="7"/>
  <c r="A84" i="7"/>
  <c r="D84" i="7" s="1"/>
  <c r="A85" i="7"/>
  <c r="B85" i="11" s="1"/>
  <c r="A86" i="7"/>
  <c r="B86" i="7" s="1"/>
  <c r="A87" i="7"/>
  <c r="B87" i="7" s="1"/>
  <c r="A88" i="7"/>
  <c r="C88" i="7" s="1"/>
  <c r="A89" i="7"/>
  <c r="C89" i="7" s="1"/>
  <c r="A90" i="7"/>
  <c r="C90" i="7" s="1"/>
  <c r="B90" i="7"/>
  <c r="A91" i="7"/>
  <c r="B91" i="11" s="1"/>
  <c r="A92" i="7"/>
  <c r="B92" i="11" s="1"/>
  <c r="A93" i="7"/>
  <c r="B93" i="7" s="1"/>
  <c r="A94" i="7"/>
  <c r="B94" i="7" s="1"/>
  <c r="A95" i="7"/>
  <c r="D95" i="7" s="1"/>
  <c r="A96" i="7"/>
  <c r="D96" i="7" s="1"/>
  <c r="A97" i="7"/>
  <c r="B97" i="7" s="1"/>
  <c r="A98" i="7"/>
  <c r="C98" i="7" s="1"/>
  <c r="B98" i="7"/>
  <c r="A99" i="7"/>
  <c r="B99" i="7" s="1"/>
  <c r="A100" i="7"/>
  <c r="C100" i="7" s="1"/>
  <c r="B100" i="7"/>
  <c r="A101" i="7"/>
  <c r="C101" i="7" s="1"/>
  <c r="B101" i="7"/>
  <c r="A62" i="7"/>
  <c r="D62" i="7" s="1"/>
  <c r="C91" i="7" l="1"/>
  <c r="B91" i="7"/>
  <c r="C75" i="7"/>
  <c r="B96" i="7"/>
  <c r="D78" i="7"/>
  <c r="C73" i="7"/>
  <c r="C95" i="7"/>
  <c r="B95" i="7"/>
  <c r="C87" i="7"/>
  <c r="C74" i="7"/>
  <c r="B68" i="7"/>
  <c r="D85" i="7"/>
  <c r="D99" i="7"/>
  <c r="C99" i="7"/>
  <c r="B85" i="7"/>
  <c r="D66" i="7"/>
  <c r="B75" i="11"/>
  <c r="B72" i="11"/>
  <c r="C80" i="7"/>
  <c r="B87" i="11"/>
  <c r="D97" i="7"/>
  <c r="D92" i="7"/>
  <c r="B89" i="7"/>
  <c r="C85" i="7"/>
  <c r="B80" i="7"/>
  <c r="B76" i="7"/>
  <c r="B98" i="11"/>
  <c r="B86" i="11"/>
  <c r="B97" i="11"/>
  <c r="B73" i="11"/>
  <c r="C97" i="7"/>
  <c r="C92" i="7"/>
  <c r="B92" i="7"/>
  <c r="B88" i="7"/>
  <c r="D79" i="7"/>
  <c r="B96" i="11"/>
  <c r="B84" i="11"/>
  <c r="C66" i="7"/>
  <c r="B95" i="11"/>
  <c r="B83" i="11"/>
  <c r="B71" i="11"/>
  <c r="C84" i="7"/>
  <c r="C79" i="7"/>
  <c r="C96" i="7"/>
  <c r="E96" i="7" s="1"/>
  <c r="D91" i="7"/>
  <c r="D87" i="7"/>
  <c r="E87" i="7" s="1"/>
  <c r="B84" i="7"/>
  <c r="B79" i="7"/>
  <c r="C71" i="7"/>
  <c r="B66" i="7"/>
  <c r="E66" i="7" s="1"/>
  <c r="B94" i="11"/>
  <c r="B82" i="11"/>
  <c r="B70" i="11"/>
  <c r="B93" i="11"/>
  <c r="B81" i="11"/>
  <c r="B69" i="11"/>
  <c r="B65" i="7"/>
  <c r="B68" i="11"/>
  <c r="D86" i="7"/>
  <c r="B67" i="11"/>
  <c r="B78" i="7"/>
  <c r="E78" i="7" s="1"/>
  <c r="D68" i="7"/>
  <c r="D64" i="7"/>
  <c r="B90" i="11"/>
  <c r="D98" i="7"/>
  <c r="D90" i="7"/>
  <c r="E90" i="7" s="1"/>
  <c r="C86" i="7"/>
  <c r="B64" i="7"/>
  <c r="B89" i="11"/>
  <c r="B77" i="11"/>
  <c r="B65" i="11"/>
  <c r="B88" i="11"/>
  <c r="B76" i="11"/>
  <c r="B64" i="11"/>
  <c r="B63" i="11"/>
  <c r="C63" i="7"/>
  <c r="E72" i="7"/>
  <c r="E74" i="7"/>
  <c r="E73" i="7"/>
  <c r="E98" i="7"/>
  <c r="E75" i="7"/>
  <c r="E95" i="7"/>
  <c r="C67" i="7"/>
  <c r="E67" i="7" s="1"/>
  <c r="D93" i="7"/>
  <c r="D69" i="7"/>
  <c r="D100" i="7"/>
  <c r="E100" i="7" s="1"/>
  <c r="D76" i="7"/>
  <c r="D81" i="7"/>
  <c r="C93" i="7"/>
  <c r="D88" i="7"/>
  <c r="C81" i="7"/>
  <c r="C69" i="7"/>
  <c r="D83" i="7"/>
  <c r="E83" i="7" s="1"/>
  <c r="D71" i="7"/>
  <c r="D63" i="7"/>
  <c r="D70" i="7"/>
  <c r="D101" i="7"/>
  <c r="E101" i="7" s="1"/>
  <c r="C94" i="7"/>
  <c r="D89" i="7"/>
  <c r="C82" i="7"/>
  <c r="D77" i="7"/>
  <c r="E77" i="7" s="1"/>
  <c r="C70" i="7"/>
  <c r="D65" i="7"/>
  <c r="D94" i="7"/>
  <c r="D82" i="7"/>
  <c r="C62" i="7"/>
  <c r="B62" i="7"/>
  <c r="B62" i="11"/>
  <c r="E79" i="7" l="1"/>
  <c r="E89" i="7"/>
  <c r="E68" i="7"/>
  <c r="E99" i="7"/>
  <c r="E91" i="7"/>
  <c r="E71" i="7"/>
  <c r="E85" i="7"/>
  <c r="E64" i="7"/>
  <c r="E97" i="7"/>
  <c r="E76" i="7"/>
  <c r="E84" i="7"/>
  <c r="E92" i="7"/>
  <c r="E80" i="7"/>
  <c r="E86" i="7"/>
  <c r="E65" i="7"/>
  <c r="E88" i="7"/>
  <c r="E63" i="7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E48" i="12"/>
  <c r="E47" i="12"/>
  <c r="E46" i="12"/>
  <c r="F55" i="12"/>
  <c r="D56" i="12"/>
  <c r="E45" i="12"/>
  <c r="F54" i="12"/>
  <c r="F56" i="12"/>
  <c r="D46" i="12"/>
  <c r="F46" i="12" s="1"/>
  <c r="D47" i="12"/>
  <c r="D48" i="12"/>
  <c r="D49" i="12"/>
  <c r="D50" i="12"/>
  <c r="F50" i="12" s="1"/>
  <c r="D51" i="12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G2201" i="1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G2206" i="1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G2210" i="1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G2215" i="1" s="1"/>
  <c r="D2216" i="3"/>
  <c r="E2216" i="3" s="1"/>
  <c r="G2216" i="1" s="1"/>
  <c r="D2217" i="3"/>
  <c r="E2217" i="3" s="1"/>
  <c r="G2217" i="1" s="1"/>
  <c r="D2218" i="3"/>
  <c r="E2218" i="3" s="1"/>
  <c r="G2218" i="1" s="1"/>
  <c r="D2219" i="3"/>
  <c r="E2219" i="3" s="1"/>
  <c r="G2219" i="1" s="1"/>
  <c r="D2220" i="3"/>
  <c r="E2220" i="3" s="1"/>
  <c r="D2221" i="3"/>
  <c r="E2221" i="3" s="1"/>
  <c r="G2221" i="1" s="1"/>
  <c r="D2222" i="3"/>
  <c r="E2222" i="3" s="1"/>
  <c r="D2223" i="3"/>
  <c r="E2223" i="3" s="1"/>
  <c r="G2223" i="1" s="1"/>
  <c r="D2224" i="3"/>
  <c r="E2224" i="3" s="1"/>
  <c r="G2224" i="1" s="1"/>
  <c r="D2225" i="3"/>
  <c r="E2225" i="3" s="1"/>
  <c r="G2225" i="1" s="1"/>
  <c r="D2226" i="3"/>
  <c r="E2226" i="3" s="1"/>
  <c r="G2226" i="1" s="1"/>
  <c r="D2227" i="3"/>
  <c r="E2227" i="3" s="1"/>
  <c r="D2228" i="3"/>
  <c r="E2228" i="3" s="1"/>
  <c r="G2229" i="1" s="1"/>
  <c r="D2229" i="3"/>
  <c r="E2229" i="3" s="1"/>
  <c r="D2230" i="3"/>
  <c r="E2230" i="3" s="1"/>
  <c r="G2230" i="1" s="1"/>
  <c r="D2231" i="3"/>
  <c r="E2231" i="3" s="1"/>
  <c r="G2231" i="1" s="1"/>
  <c r="D2232" i="3"/>
  <c r="E2232" i="3" s="1"/>
  <c r="G2232" i="1" s="1"/>
  <c r="D2233" i="3"/>
  <c r="E2233" i="3" s="1"/>
  <c r="G2233" i="1" s="1"/>
  <c r="D2234" i="3"/>
  <c r="E2234" i="3" s="1"/>
  <c r="G2234" i="1" s="1"/>
  <c r="D2235" i="3"/>
  <c r="E2235" i="3" s="1"/>
  <c r="G2235" i="1" s="1"/>
  <c r="D2236" i="3"/>
  <c r="E2236" i="3" s="1"/>
  <c r="G2236" i="1" s="1"/>
  <c r="D2237" i="3"/>
  <c r="E2237" i="3" s="1"/>
  <c r="G2237" i="1" s="1"/>
  <c r="D2238" i="3"/>
  <c r="E2238" i="3" s="1"/>
  <c r="G2238" i="1" s="1"/>
  <c r="D2239" i="3"/>
  <c r="E2239" i="3" s="1"/>
  <c r="D2240" i="3"/>
  <c r="E2240" i="3" s="1"/>
  <c r="G2240" i="1" s="1"/>
  <c r="D2241" i="3"/>
  <c r="E2241" i="3" s="1"/>
  <c r="G2241" i="1" s="1"/>
  <c r="D2242" i="3"/>
  <c r="E2242" i="3" s="1"/>
  <c r="G2242" i="1" s="1"/>
  <c r="D2243" i="3"/>
  <c r="E2243" i="3" s="1"/>
  <c r="D2244" i="3"/>
  <c r="E2244" i="3" s="1"/>
  <c r="G2244" i="1" s="1"/>
  <c r="D2245" i="3"/>
  <c r="E2245" i="3" s="1"/>
  <c r="G2245" i="1" s="1"/>
  <c r="D2246" i="3"/>
  <c r="E2246" i="3" s="1"/>
  <c r="G2246" i="1" s="1"/>
  <c r="D2247" i="3"/>
  <c r="E2247" i="3" s="1"/>
  <c r="G2247" i="1" s="1"/>
  <c r="D2248" i="3"/>
  <c r="E2248" i="3" s="1"/>
  <c r="G2248" i="1" s="1"/>
  <c r="D2249" i="3"/>
  <c r="E2249" i="3" s="1"/>
  <c r="G2249" i="1" s="1"/>
  <c r="D2250" i="3"/>
  <c r="E2250" i="3" s="1"/>
  <c r="G2250" i="1" s="1"/>
  <c r="D2251" i="3"/>
  <c r="E2251" i="3" s="1"/>
  <c r="G2251" i="1" s="1"/>
  <c r="D2252" i="3"/>
  <c r="E2252" i="3" s="1"/>
  <c r="G2252" i="1" s="1"/>
  <c r="D2253" i="3"/>
  <c r="E2253" i="3" s="1"/>
  <c r="G2253" i="1" s="1"/>
  <c r="D2254" i="3"/>
  <c r="E2254" i="3" s="1"/>
  <c r="G2254" i="1" s="1"/>
  <c r="D2255" i="3"/>
  <c r="E2255" i="3" s="1"/>
  <c r="G2255" i="1" s="1"/>
  <c r="D2256" i="3"/>
  <c r="E2256" i="3" s="1"/>
  <c r="G2256" i="1" s="1"/>
  <c r="D2257" i="3"/>
  <c r="E2257" i="3" s="1"/>
  <c r="G2257" i="1" s="1"/>
  <c r="D2258" i="3"/>
  <c r="E2258" i="3" s="1"/>
  <c r="G2258" i="1" s="1"/>
  <c r="D2259" i="3"/>
  <c r="E2259" i="3" s="1"/>
  <c r="G2259" i="1" s="1"/>
  <c r="D2260" i="3"/>
  <c r="E2260" i="3" s="1"/>
  <c r="G2260" i="1" s="1"/>
  <c r="D2261" i="3"/>
  <c r="E2261" i="3" s="1"/>
  <c r="G2261" i="1" s="1"/>
  <c r="D2262" i="3"/>
  <c r="E2262" i="3" s="1"/>
  <c r="G2262" i="1" s="1"/>
  <c r="D2263" i="3"/>
  <c r="E2263" i="3" s="1"/>
  <c r="G2263" i="1" s="1"/>
  <c r="D2264" i="3"/>
  <c r="E2264" i="3" s="1"/>
  <c r="G2264" i="1" s="1"/>
  <c r="D2265" i="3"/>
  <c r="E2265" i="3" s="1"/>
  <c r="G2265" i="1" s="1"/>
  <c r="D2266" i="3"/>
  <c r="E2266" i="3" s="1"/>
  <c r="G2266" i="1" s="1"/>
  <c r="D2267" i="3"/>
  <c r="E2267" i="3" s="1"/>
  <c r="G2267" i="1" s="1"/>
  <c r="D2268" i="3"/>
  <c r="E2268" i="3" s="1"/>
  <c r="G2268" i="1" s="1"/>
  <c r="D2269" i="3"/>
  <c r="E2269" i="3" s="1"/>
  <c r="D2270" i="3"/>
  <c r="E2270" i="3" s="1"/>
  <c r="D2271" i="3"/>
  <c r="E2271" i="3" s="1"/>
  <c r="G2271" i="1" s="1"/>
  <c r="D2272" i="3"/>
  <c r="E2272" i="3" s="1"/>
  <c r="D2273" i="3"/>
  <c r="E2273" i="3" s="1"/>
  <c r="G2273" i="1" s="1"/>
  <c r="D2274" i="3"/>
  <c r="E2274" i="3" s="1"/>
  <c r="G2274" i="1" s="1"/>
  <c r="D2275" i="3"/>
  <c r="E2275" i="3" s="1"/>
  <c r="G2275" i="1" s="1"/>
  <c r="D2276" i="3"/>
  <c r="E2276" i="3" s="1"/>
  <c r="G2276" i="1" s="1"/>
  <c r="D2277" i="3"/>
  <c r="E2277" i="3" s="1"/>
  <c r="D2278" i="3"/>
  <c r="E2278" i="3" s="1"/>
  <c r="D2279" i="3"/>
  <c r="E2279" i="3" s="1"/>
  <c r="G2279" i="1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/>
  <c r="B2269" i="1" s="1"/>
  <c r="B2270" i="1" s="1"/>
  <c r="B2271" i="1" s="1"/>
  <c r="B2272" i="1" s="1"/>
  <c r="B2273" i="1"/>
  <c r="B2274" i="1" s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J2201" i="1"/>
  <c r="E2202" i="1"/>
  <c r="J2202" i="1"/>
  <c r="E2203" i="1"/>
  <c r="J2203" i="1"/>
  <c r="E2204" i="1"/>
  <c r="J2204" i="1"/>
  <c r="E2205" i="1"/>
  <c r="J2205" i="1"/>
  <c r="E2206" i="1"/>
  <c r="J2206" i="1"/>
  <c r="E2207" i="1"/>
  <c r="J2207" i="1"/>
  <c r="E2208" i="1"/>
  <c r="J2208" i="1"/>
  <c r="E2209" i="1"/>
  <c r="J2209" i="1"/>
  <c r="E2210" i="1"/>
  <c r="J2210" i="1"/>
  <c r="E2211" i="1"/>
  <c r="J2211" i="1"/>
  <c r="E2212" i="1"/>
  <c r="J2212" i="1"/>
  <c r="E2213" i="1"/>
  <c r="J2213" i="1"/>
  <c r="E2214" i="1"/>
  <c r="J2214" i="1"/>
  <c r="E2215" i="1"/>
  <c r="J2215" i="1"/>
  <c r="E2216" i="1"/>
  <c r="J2216" i="1"/>
  <c r="E2217" i="1"/>
  <c r="J2217" i="1"/>
  <c r="E2218" i="1"/>
  <c r="J2218" i="1"/>
  <c r="E2219" i="1"/>
  <c r="J2219" i="1"/>
  <c r="E2220" i="1"/>
  <c r="J2220" i="1"/>
  <c r="E2221" i="1"/>
  <c r="J2221" i="1"/>
  <c r="E2222" i="1"/>
  <c r="G2222" i="1"/>
  <c r="J2222" i="1"/>
  <c r="E2223" i="1"/>
  <c r="J2223" i="1"/>
  <c r="E2224" i="1"/>
  <c r="J2224" i="1"/>
  <c r="E2225" i="1"/>
  <c r="J2225" i="1"/>
  <c r="E2226" i="1"/>
  <c r="J2226" i="1"/>
  <c r="E2227" i="1"/>
  <c r="J2227" i="1"/>
  <c r="E2228" i="1"/>
  <c r="J2228" i="1"/>
  <c r="E2229" i="1"/>
  <c r="J2229" i="1"/>
  <c r="E2230" i="1"/>
  <c r="J2230" i="1"/>
  <c r="E2231" i="1"/>
  <c r="J2231" i="1"/>
  <c r="E2232" i="1"/>
  <c r="J2232" i="1"/>
  <c r="E2233" i="1"/>
  <c r="J2233" i="1"/>
  <c r="E2234" i="1"/>
  <c r="J2234" i="1"/>
  <c r="E2235" i="1"/>
  <c r="J2235" i="1"/>
  <c r="E2236" i="1"/>
  <c r="J2236" i="1"/>
  <c r="E2237" i="1"/>
  <c r="J2237" i="1"/>
  <c r="E2238" i="1"/>
  <c r="J2238" i="1"/>
  <c r="E2239" i="1"/>
  <c r="J2239" i="1"/>
  <c r="E2240" i="1"/>
  <c r="J2240" i="1"/>
  <c r="E2241" i="1"/>
  <c r="J2241" i="1"/>
  <c r="E2242" i="1"/>
  <c r="J2242" i="1"/>
  <c r="E2243" i="1"/>
  <c r="J2243" i="1"/>
  <c r="E2244" i="1"/>
  <c r="J2244" i="1"/>
  <c r="E2245" i="1"/>
  <c r="J2245" i="1"/>
  <c r="E2246" i="1"/>
  <c r="J2246" i="1"/>
  <c r="E2247" i="1"/>
  <c r="J2247" i="1"/>
  <c r="E2248" i="1"/>
  <c r="J2248" i="1"/>
  <c r="E2249" i="1"/>
  <c r="J2249" i="1"/>
  <c r="E2250" i="1"/>
  <c r="J2250" i="1"/>
  <c r="E2251" i="1"/>
  <c r="J2251" i="1"/>
  <c r="E2252" i="1"/>
  <c r="J2252" i="1"/>
  <c r="E2253" i="1"/>
  <c r="J2253" i="1"/>
  <c r="E2254" i="1"/>
  <c r="J2254" i="1"/>
  <c r="E2255" i="1"/>
  <c r="J2255" i="1"/>
  <c r="E2256" i="1"/>
  <c r="J2256" i="1"/>
  <c r="E2257" i="1"/>
  <c r="J2257" i="1"/>
  <c r="E2258" i="1"/>
  <c r="J2258" i="1"/>
  <c r="E2259" i="1"/>
  <c r="J2259" i="1"/>
  <c r="E2260" i="1"/>
  <c r="J2260" i="1"/>
  <c r="E2261" i="1"/>
  <c r="J2261" i="1"/>
  <c r="E2262" i="1"/>
  <c r="J2262" i="1"/>
  <c r="E2263" i="1"/>
  <c r="J2263" i="1"/>
  <c r="E2264" i="1"/>
  <c r="J2264" i="1"/>
  <c r="E2265" i="1"/>
  <c r="J2265" i="1"/>
  <c r="E2266" i="1"/>
  <c r="J2266" i="1"/>
  <c r="E2267" i="1"/>
  <c r="J2267" i="1"/>
  <c r="E2268" i="1"/>
  <c r="J2268" i="1"/>
  <c r="E2269" i="1"/>
  <c r="J2269" i="1"/>
  <c r="E2270" i="1"/>
  <c r="G2270" i="1"/>
  <c r="J2270" i="1"/>
  <c r="E2271" i="1"/>
  <c r="J2271" i="1"/>
  <c r="E2272" i="1"/>
  <c r="J2272" i="1"/>
  <c r="E2273" i="1"/>
  <c r="J2273" i="1"/>
  <c r="E2274" i="1"/>
  <c r="J2274" i="1"/>
  <c r="E2275" i="1"/>
  <c r="J2275" i="1"/>
  <c r="E2276" i="1"/>
  <c r="J2276" i="1"/>
  <c r="E2277" i="1"/>
  <c r="G2277" i="1"/>
  <c r="J2277" i="1"/>
  <c r="E2278" i="1"/>
  <c r="G2278" i="1"/>
  <c r="J2278" i="1"/>
  <c r="E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2272" i="1" l="1"/>
  <c r="F45" i="12"/>
  <c r="G2243" i="1"/>
  <c r="F51" i="12"/>
  <c r="F49" i="12"/>
  <c r="F47" i="12"/>
  <c r="G2239" i="1"/>
  <c r="G2227" i="1"/>
  <c r="G2228" i="1"/>
  <c r="G2143" i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84" i="1" l="1"/>
  <c r="G2269" i="1"/>
  <c r="G90" i="1"/>
  <c r="G2220" i="1"/>
  <c r="G369" i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<sst xmlns="http://schemas.openxmlformats.org/spreadsheetml/2006/main" count="27481" uniqueCount="4541">
  <si>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</si>
  <si>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</si>
  <si>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</si>
  <si>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</si>
  <si>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</si>
  <si>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</si>
  <si>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</si>
  <si>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</si>
  <si>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</si>
  <si>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</si>
  <si>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</si>
  <si>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</si>
  <si>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</si>
  <si>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</si>
  <si>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</si>
  <si>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</si>
  <si>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</si>
  <si>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</si>
  <si>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</si>
  <si>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</si>
  <si>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</si>
  <si>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</si>
  <si>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</si>
  <si>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</si>
  <si>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</si>
  <si>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</si>
  <si>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</si>
  <si>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</si>
  <si>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</si>
  <si>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</si>
  <si>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</si>
  <si>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</si>
  <si>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</si>
  <si>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</si>
  <si>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</si>
  <si>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</si>
  <si>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</si>
  <si>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</si>
  <si>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</si>
  <si>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</si>
  <si>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</si>
  <si>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</si>
  <si>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</si>
  <si>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</si>
  <si>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</si>
  <si>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</si>
  <si>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</si>
  <si>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</si>
  <si>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</si>
  <si>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</si>
  <si>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</si>
  <si>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</si>
  <si>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</si>
  <si>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</si>
  <si>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</si>
  <si>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</si>
  <si>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</si>
  <si>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</si>
  <si>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</si>
  <si>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</si>
  <si>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</si>
  <si>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</si>
  <si>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</si>
  <si>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</si>
  <si>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</si>
  <si>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</si>
  <si>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</si>
  <si>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</si>
  <si>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</si>
  <si>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</si>
  <si>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</si>
  <si>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</si>
  <si>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</si>
  <si>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</si>
  <si>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</si>
  <si>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</si>
  <si>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</si>
  <si>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</si>
  <si>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</si>
  <si>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</si>
  <si>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</si>
  <si>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</si>
  <si>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</si>
  <si>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</si>
  <si>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</si>
  <si>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</si>
  <si>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</si>
  <si>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</si>
  <si>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</si>
  <si>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</si>
  <si>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</si>
  <si>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</si>
  <si>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</si>
  <si>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</si>
  <si>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</si>
  <si>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</si>
  <si>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</si>
  <si>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</si>
  <si>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</si>
  <si>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</si>
  <si>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</si>
  <si>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</si>
  <si>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</si>
  <si>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</si>
  <si>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</si>
  <si>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</si>
  <si>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</si>
  <si>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</si>
  <si>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</si>
  <si>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</si>
  <si>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</si>
  <si>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</si>
  <si>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</si>
  <si>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</si>
  <si>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</si>
  <si>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</si>
  <si>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</si>
  <si>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</si>
  <si>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</si>
  <si>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</si>
  <si>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</si>
  <si>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</si>
  <si>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</si>
  <si>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</si>
  <si>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</si>
  <si>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</si>
  <si>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</si>
  <si>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</si>
  <si>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</si>
  <si>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</si>
  <si>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</si>
  <si>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</si>
  <si>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</si>
  <si>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</si>
  <si>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</si>
  <si>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</si>
  <si>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</si>
  <si>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</si>
  <si>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</si>
  <si>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</si>
  <si>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</si>
  <si>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</si>
  <si>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</si>
  <si>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</si>
  <si>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</si>
  <si>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</si>
  <si>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</si>
  <si>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</si>
  <si>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</si>
  <si>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</si>
  <si>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</si>
  <si>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</si>
  <si>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</si>
  <si>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</si>
  <si>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</si>
  <si>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</si>
  <si>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</si>
  <si>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</si>
  <si>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</si>
  <si>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</si>
  <si>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</si>
  <si>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</si>
  <si>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</si>
  <si>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</si>
  <si>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</si>
  <si>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</si>
  <si>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</si>
  <si>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</si>
  <si>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</si>
  <si>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</si>
  <si>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</si>
  <si>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</si>
  <si>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</si>
  <si>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</si>
  <si>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</si>
  <si>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</si>
  <si>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</si>
  <si>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</si>
  <si>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</si>
  <si>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</si>
  <si>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</si>
  <si>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</si>
  <si>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</si>
  <si>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</si>
  <si>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</si>
  <si>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</si>
  <si>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</si>
  <si>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</si>
  <si>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</si>
  <si>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</si>
  <si>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</si>
  <si>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</si>
  <si>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</si>
  <si>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</si>
  <si>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</si>
  <si>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</si>
  <si>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</si>
  <si>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</si>
  <si>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</si>
  <si>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</si>
  <si>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</si>
  <si>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</si>
  <si>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</si>
  <si>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</si>
  <si>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</si>
  <si>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</si>
  <si>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</si>
  <si>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</si>
  <si>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</si>
  <si>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</si>
  <si>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</si>
  <si>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</si>
  <si>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</si>
  <si>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</si>
  <si>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</si>
  <si>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</si>
  <si>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</si>
  <si>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</si>
  <si>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</si>
  <si>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</si>
  <si>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</si>
  <si>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</si>
  <si>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</si>
  <si>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</si>
  <si>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</si>
  <si>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</si>
  <si>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</si>
  <si>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</si>
  <si>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</si>
  <si>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</si>
  <si>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</si>
  <si>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</si>
  <si>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</si>
  <si>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</si>
  <si>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</si>
  <si>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</si>
  <si>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</si>
  <si>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</si>
  <si>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</si>
  <si>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</si>
  <si>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</si>
  <si>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</si>
  <si>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</si>
  <si>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</si>
  <si>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</si>
  <si>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</si>
  <si>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</si>
  <si>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</si>
  <si>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</si>
  <si>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</si>
  <si>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</si>
  <si>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</si>
  <si>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</si>
  <si>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</si>
  <si>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</si>
  <si>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</si>
  <si>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</si>
  <si>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</si>
  <si>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</si>
  <si>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</si>
  <si>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</si>
  <si>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</si>
  <si>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</si>
  <si>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</si>
  <si>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</si>
  <si>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</si>
  <si>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</si>
  <si>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</si>
  <si>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</si>
  <si>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</si>
  <si>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</si>
  <si>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</si>
  <si>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</si>
  <si>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</si>
  <si>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</si>
  <si>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</si>
  <si>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</si>
  <si>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</si>
  <si>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</si>
  <si>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</si>
  <si>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</si>
  <si>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</si>
  <si>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</si>
  <si>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</si>
  <si>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</si>
  <si>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</si>
  <si>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</si>
  <si>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</si>
  <si>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</si>
  <si>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</si>
  <si>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</si>
  <si>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</si>
  <si>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</si>
  <si>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</si>
  <si>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</si>
  <si>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</si>
  <si>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</si>
  <si>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</si>
  <si>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</si>
  <si>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</si>
  <si>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</si>
  <si>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</si>
  <si>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</si>
  <si>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</si>
  <si>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</si>
  <si>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</si>
  <si>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</si>
  <si>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</si>
  <si>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</si>
  <si>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</si>
  <si>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</si>
  <si>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</si>
  <si>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</si>
  <si>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</si>
  <si>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</si>
  <si>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</si>
  <si>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</si>
  <si>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</si>
  <si>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</si>
  <si>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</si>
  <si>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</si>
  <si>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</si>
  <si>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</si>
  <si>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</si>
  <si>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</si>
  <si>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</si>
  <si>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</si>
  <si>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</si>
  <si>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</si>
  <si>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</si>
  <si>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</si>
  <si>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</si>
  <si>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</si>
  <si>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</si>
  <si>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</si>
  <si>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</si>
  <si>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</si>
  <si>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</si>
  <si>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</si>
  <si>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</si>
  <si>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</si>
  <si>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</si>
  <si>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</si>
  <si>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</si>
  <si>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</si>
  <si>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</si>
  <si>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</si>
  <si>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</si>
  <si>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</si>
  <si>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</si>
  <si>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</si>
  <si>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</si>
  <si>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</si>
  <si>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</si>
  <si>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</si>
  <si>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</si>
  <si>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</si>
  <si>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</si>
  <si>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</si>
  <si>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</si>
  <si>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</si>
  <si>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</si>
  <si>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</si>
  <si>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</si>
  <si>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</si>
  <si>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</si>
  <si>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</si>
  <si>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</si>
  <si>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</si>
  <si>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</si>
  <si>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</si>
  <si>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</si>
  <si>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</si>
  <si>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</si>
  <si>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</si>
  <si>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</si>
  <si>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</si>
  <si>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</si>
  <si>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</si>
  <si>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</si>
  <si>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</si>
  <si>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</si>
  <si>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</si>
  <si>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</si>
  <si>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</si>
  <si>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</si>
  <si>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</si>
  <si>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</si>
  <si>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</si>
  <si>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</si>
  <si>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</si>
  <si>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</si>
  <si>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</si>
  <si>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</si>
  <si>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</si>
  <si>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</si>
  <si>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</si>
  <si>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</si>
  <si>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</si>
  <si>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</si>
  <si>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</si>
  <si>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</si>
  <si>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</si>
  <si>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</si>
  <si>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</si>
  <si>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</si>
  <si>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</si>
  <si>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</si>
  <si>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</si>
  <si>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</si>
  <si>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</si>
  <si>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</si>
  <si>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</si>
  <si>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</si>
  <si>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</si>
  <si>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</si>
  <si>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</si>
  <si>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</si>
  <si>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</si>
  <si>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</si>
  <si>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</si>
  <si>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</si>
  <si>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</si>
  <si>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</si>
  <si>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</si>
  <si>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</si>
  <si>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</si>
  <si>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</si>
  <si>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</si>
  <si>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</si>
  <si>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</si>
  <si>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</si>
  <si>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</si>
  <si>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</si>
  <si>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</si>
  <si>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</si>
  <si>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</si>
  <si>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</si>
  <si>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</si>
  <si>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</si>
  <si>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</si>
  <si>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</si>
  <si>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</si>
  <si>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</si>
  <si>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</si>
  <si>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</si>
  <si>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</si>
  <si>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</si>
  <si>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</si>
  <si>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</si>
  <si>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</si>
  <si>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</si>
  <si>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</si>
  <si>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</si>
  <si>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</si>
  <si>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</si>
  <si>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</si>
  <si>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</si>
  <si>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</si>
  <si>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</si>
  <si>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</si>
  <si>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</si>
  <si>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</si>
  <si>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</si>
  <si>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</si>
  <si>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</si>
  <si>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</si>
  <si>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</si>
  <si>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</si>
  <si>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</si>
  <si>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</si>
  <si>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</si>
  <si>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</si>
  <si>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</si>
  <si>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</si>
  <si>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</si>
  <si>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</si>
  <si>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</si>
  <si>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</si>
  <si>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</si>
  <si>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</si>
  <si>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</si>
  <si>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</si>
  <si>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</si>
  <si>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</si>
  <si>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</si>
  <si>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</si>
  <si>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</si>
  <si>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</si>
  <si>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</si>
  <si>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</si>
  <si>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</si>
  <si>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</si>
  <si>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</si>
  <si>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</si>
  <si>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</si>
  <si>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</si>
  <si>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</si>
  <si>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</si>
  <si>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</si>
  <si>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</si>
  <si>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</si>
  <si>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</si>
  <si>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</si>
  <si>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</si>
  <si>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</si>
  <si>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</si>
  <si>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</si>
  <si>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</si>
  <si>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</si>
  <si>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</si>
  <si>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</si>
  <si>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</si>
  <si>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</si>
  <si>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</si>
  <si>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</si>
  <si>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</si>
  <si>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</si>
  <si>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</si>
  <si>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</si>
  <si>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</si>
  <si>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</si>
  <si>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</si>
  <si>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</si>
  <si>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</si>
  <si>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</si>
  <si>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</si>
  <si>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</si>
  <si>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</si>
  <si>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</si>
  <si>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</si>
  <si>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</si>
  <si>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</si>
  <si>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</si>
  <si>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</si>
  <si>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</si>
  <si>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</si>
  <si>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</si>
  <si>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</si>
  <si>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</si>
  <si>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</si>
  <si>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</si>
  <si>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</si>
  <si>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</si>
  <si>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</si>
  <si>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</si>
  <si>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</si>
  <si>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</si>
  <si>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</si>
  <si>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</si>
  <si>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</si>
  <si>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</si>
  <si>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</si>
  <si>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</si>
  <si>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</si>
  <si>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</si>
  <si>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</si>
  <si>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</si>
  <si>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</si>
  <si>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</si>
  <si>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</si>
  <si>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</si>
  <si>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</si>
  <si>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</si>
  <si>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</si>
  <si>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</si>
  <si>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</si>
  <si>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</si>
  <si>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</si>
  <si>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</si>
  <si>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</si>
  <si>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</si>
  <si>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</si>
  <si>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</si>
  <si>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</si>
  <si>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</si>
  <si>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</si>
  <si>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</si>
  <si>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</si>
  <si>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</si>
  <si>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</si>
  <si>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</si>
  <si>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</si>
  <si>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</si>
  <si>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</si>
  <si>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</si>
  <si>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</si>
  <si>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</si>
  <si>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</si>
  <si>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</si>
  <si>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</si>
  <si>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</si>
  <si>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</si>
  <si>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</si>
  <si>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</si>
  <si>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</si>
  <si>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</si>
  <si>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</si>
  <si>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</si>
  <si>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</si>
  <si>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</si>
  <si>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</si>
  <si>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</si>
  <si>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</si>
  <si>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</si>
  <si>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</si>
  <si>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</si>
  <si>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</si>
  <si>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</si>
  <si>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</si>
  <si>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</si>
  <si>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</si>
  <si>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</si>
  <si>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</si>
  <si>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</si>
  <si>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</si>
  <si>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</si>
  <si>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</si>
  <si>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</si>
  <si>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</si>
  <si>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</si>
  <si>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</si>
  <si>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</si>
  <si>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</si>
  <si>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</si>
  <si>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</si>
  <si>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</si>
  <si>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</si>
  <si>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</si>
  <si>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</si>
  <si>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</si>
  <si>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</si>
  <si>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</si>
  <si>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</si>
  <si>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</si>
  <si>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</si>
  <si>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</si>
  <si>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</si>
  <si>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</si>
  <si>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</si>
  <si>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</si>
  <si>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</si>
  <si>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</si>
  <si>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</si>
  <si>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</si>
  <si>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</si>
  <si>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</si>
  <si>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</si>
  <si>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</si>
  <si>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</si>
  <si>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</si>
  <si>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</si>
  <si>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</si>
  <si>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</si>
  <si>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</si>
  <si>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</si>
  <si>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</si>
  <si>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</si>
  <si>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</si>
  <si>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</si>
  <si>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</si>
  <si>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</si>
  <si>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</si>
  <si>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</si>
  <si>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</si>
  <si>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</si>
  <si>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</si>
  <si>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</si>
  <si>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</si>
  <si>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</si>
  <si>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</si>
  <si>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</si>
  <si>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</si>
  <si>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</si>
  <si>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</si>
  <si>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</si>
  <si>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</si>
  <si>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</si>
  <si>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</si>
  <si>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</si>
  <si>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</si>
  <si>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</si>
  <si>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</si>
  <si>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</si>
  <si>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</si>
  <si>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</si>
  <si>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</si>
  <si>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</si>
  <si>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</si>
  <si>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</si>
  <si>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</si>
  <si>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</si>
  <si>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</si>
  <si>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</si>
  <si>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</si>
  <si>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</si>
  <si>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</si>
  <si>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</si>
  <si>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</si>
  <si>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</si>
  <si>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</si>
  <si>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</si>
  <si>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</si>
  <si>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</si>
  <si>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</si>
  <si>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</si>
  <si>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</si>
  <si>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</si>
  <si>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</si>
  <si>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</si>
  <si>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</si>
  <si>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</si>
  <si>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</si>
  <si>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</si>
  <si>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</si>
  <si>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</si>
  <si>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</si>
  <si>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</si>
  <si>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</si>
  <si>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</si>
  <si>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</si>
  <si>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</si>
  <si>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</si>
  <si>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</si>
  <si>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</si>
  <si>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</si>
  <si>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</si>
  <si>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</si>
  <si>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</si>
  <si>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</si>
  <si>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</si>
  <si>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</si>
  <si>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</si>
  <si>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</si>
  <si>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</si>
  <si>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</si>
  <si>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</si>
  <si>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</si>
  <si>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</si>
  <si>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</si>
  <si>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</si>
  <si>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</si>
  <si>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</si>
  <si>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</si>
  <si>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</si>
  <si>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</si>
  <si>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</si>
  <si>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</si>
  <si>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</si>
  <si>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</si>
  <si>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</si>
  <si>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</si>
  <si>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</si>
  <si>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</si>
  <si>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</si>
  <si>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</si>
  <si>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</si>
  <si>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</si>
  <si>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</si>
  <si>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</si>
  <si>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</si>
  <si>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</si>
  <si>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</si>
  <si>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</si>
  <si>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</si>
  <si>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</si>
  <si>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</si>
  <si>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</si>
  <si>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</si>
  <si>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</si>
  <si>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</si>
  <si>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</si>
  <si>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</si>
  <si>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</si>
  <si>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</si>
  <si>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</si>
  <si>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</si>
  <si>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</si>
  <si>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</si>
  <si>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</si>
  <si>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</si>
  <si>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</si>
  <si>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</si>
  <si>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</si>
  <si>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</si>
  <si>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</si>
  <si>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</si>
  <si>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</si>
  <si>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</si>
  <si>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</si>
  <si>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</si>
  <si>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</si>
  <si>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</si>
  <si>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</si>
  <si>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</si>
  <si>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</si>
  <si>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</si>
  <si>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</si>
  <si>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</si>
  <si>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</si>
  <si>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</si>
  <si>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</si>
  <si>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</si>
  <si>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</si>
  <si>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</si>
  <si>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</si>
  <si>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</si>
  <si>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</si>
  <si>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</si>
  <si>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</si>
  <si>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</si>
  <si>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</si>
  <si>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</si>
  <si>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</si>
  <si>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</si>
  <si>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</si>
  <si>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</si>
  <si>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</si>
  <si>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</si>
  <si>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</si>
  <si>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</si>
  <si>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</si>
  <si>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</si>
  <si>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</si>
  <si>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</si>
  <si>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</si>
  <si>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</si>
  <si>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</si>
  <si>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</si>
  <si>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</si>
  <si>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</si>
  <si>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</si>
  <si>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</si>
  <si>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</si>
  <si>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</si>
  <si>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</si>
  <si>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</si>
  <si>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</si>
  <si>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</si>
  <si>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</si>
  <si>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</si>
  <si>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</si>
  <si>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</si>
  <si>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</si>
  <si>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</si>
  <si>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</si>
  <si>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</si>
  <si>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</si>
  <si>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</si>
  <si>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</si>
  <si>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</si>
  <si>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</si>
  <si>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</si>
  <si>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</si>
  <si>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</si>
  <si>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</si>
  <si>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</si>
  <si>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</si>
  <si>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</si>
  <si>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</si>
  <si>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</si>
  <si>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</si>
  <si>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</si>
  <si>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</si>
  <si>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</si>
  <si>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</si>
  <si>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</si>
  <si>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</si>
  <si>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</si>
  <si>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</si>
  <si>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</si>
  <si>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</si>
  <si>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</si>
  <si>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</si>
  <si>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</si>
  <si>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</si>
  <si>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</si>
  <si>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</si>
  <si>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</si>
  <si>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</si>
  <si>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</si>
  <si>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</si>
  <si>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</si>
  <si>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</si>
  <si>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</si>
  <si>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</si>
  <si>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</si>
  <si>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</si>
  <si>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</si>
  <si>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</si>
  <si>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</si>
  <si>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</si>
  <si>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</si>
  <si>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</si>
  <si>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</si>
  <si>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</si>
  <si>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</si>
  <si>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</si>
  <si>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</si>
  <si>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</si>
  <si>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</si>
  <si>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</si>
  <si>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</si>
  <si>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</si>
  <si>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</si>
  <si>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</si>
  <si>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</si>
  <si>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</si>
  <si>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</si>
  <si>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</si>
  <si>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</si>
  <si>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</si>
  <si>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</si>
  <si>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</si>
  <si>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</si>
  <si>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</si>
  <si>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</si>
  <si>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</si>
  <si>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</si>
  <si>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</si>
  <si>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</si>
  <si>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</si>
  <si>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</si>
  <si>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</si>
  <si>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</si>
  <si>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</si>
  <si>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</si>
  <si>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</si>
  <si>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</si>
  <si>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</si>
  <si>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</si>
  <si>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</si>
  <si>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</si>
  <si>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</si>
  <si>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</si>
  <si>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</si>
  <si>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</si>
  <si>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</si>
  <si>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</si>
  <si>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</si>
  <si>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</si>
  <si>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</si>
  <si>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</si>
  <si>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</si>
  <si>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</si>
  <si>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</si>
  <si>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</si>
  <si>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</si>
  <si>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</si>
  <si>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</si>
  <si>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</si>
  <si>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</si>
  <si>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</si>
  <si>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</si>
  <si>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</si>
  <si>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</si>
  <si>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</si>
  <si>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</si>
  <si>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</si>
  <si>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</si>
  <si>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</si>
  <si>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</si>
  <si>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</si>
  <si>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</si>
  <si>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</si>
  <si>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</si>
  <si>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</si>
  <si>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</si>
  <si>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</si>
  <si>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</si>
  <si>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</si>
  <si>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</si>
  <si>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</si>
  <si>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</si>
  <si>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</si>
  <si>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</si>
  <si>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</si>
  <si>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</si>
  <si>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</si>
  <si>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</si>
  <si>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</si>
  <si>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</si>
  <si>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</si>
  <si>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</si>
  <si>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</si>
  <si>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</si>
  <si>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</si>
  <si>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</si>
  <si>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</si>
  <si>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</si>
  <si>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</si>
  <si>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</si>
  <si>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</si>
  <si>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</si>
  <si>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</si>
  <si>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</si>
  <si>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</si>
  <si>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</si>
  <si>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</si>
  <si>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</si>
  <si>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</si>
  <si>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</si>
  <si>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</si>
  <si>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</si>
  <si>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</si>
  <si>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</si>
  <si>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</si>
  <si>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</si>
  <si>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</si>
  <si>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</si>
  <si>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</si>
  <si>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</si>
  <si>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</si>
  <si>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</si>
  <si>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</si>
  <si>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</si>
  <si>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</si>
  <si>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</si>
  <si>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</si>
  <si>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</si>
  <si>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</si>
  <si>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</si>
  <si>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</si>
  <si>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</si>
  <si>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</si>
  <si>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</si>
  <si>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</si>
  <si>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</si>
  <si>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</si>
  <si>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</si>
  <si>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</si>
  <si>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</si>
  <si>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</si>
  <si>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</si>
  <si>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</si>
  <si>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</si>
  <si>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</si>
  <si>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</si>
  <si>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</si>
  <si>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</si>
  <si>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</si>
  <si>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</si>
  <si>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</si>
  <si>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</si>
  <si>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</si>
  <si>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</si>
  <si>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</si>
  <si>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</si>
  <si>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</si>
  <si>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</si>
  <si>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</si>
  <si>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</si>
  <si>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</si>
  <si>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</si>
  <si>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</si>
  <si>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</si>
  <si>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</si>
  <si>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</si>
  <si>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</si>
  <si>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</si>
  <si>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</si>
  <si>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</si>
  <si>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</si>
  <si>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</si>
  <si>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</si>
  <si>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</si>
  <si>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</si>
  <si>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</si>
  <si>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</si>
  <si>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</si>
  <si>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</si>
  <si>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</si>
  <si>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</si>
  <si>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</si>
  <si>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</si>
  <si>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</si>
  <si>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</si>
  <si>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</si>
  <si>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</si>
  <si>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</si>
  <si>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</si>
  <si>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</si>
  <si>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</si>
  <si>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</si>
  <si>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</si>
  <si>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</si>
  <si>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</si>
  <si>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</si>
  <si>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</si>
  <si>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</si>
  <si>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</si>
  <si>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</si>
  <si>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</si>
  <si>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</si>
  <si>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</si>
  <si>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</si>
  <si>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</si>
  <si>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</si>
  <si>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</si>
  <si>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</si>
  <si>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</si>
  <si>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</si>
  <si>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</si>
  <si>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</si>
  <si>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</si>
  <si>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</si>
  <si>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</si>
  <si>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</si>
  <si>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</si>
  <si>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</si>
  <si>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</si>
  <si>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</si>
  <si>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</si>
  <si>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</si>
  <si>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</si>
  <si>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</si>
  <si>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</si>
  <si>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</si>
  <si>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</si>
  <si>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</si>
  <si>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</si>
  <si>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</si>
  <si>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</si>
  <si>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</si>
  <si>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</si>
  <si>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</si>
  <si>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</si>
  <si>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</si>
  <si>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</si>
  <si>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</si>
  <si>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</si>
  <si>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</si>
  <si>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</si>
  <si>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</si>
  <si>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</si>
  <si>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</si>
  <si>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</si>
  <si>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</si>
  <si>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</si>
  <si>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</si>
  <si>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</si>
  <si>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</si>
  <si>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</si>
  <si>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</si>
  <si>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</si>
  <si>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</si>
  <si>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</si>
  <si>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</si>
  <si>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</si>
  <si>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</si>
  <si>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</si>
  <si>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</si>
  <si>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</si>
  <si>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</si>
  <si>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</si>
  <si>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</si>
  <si>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</si>
  <si>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</si>
  <si>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</si>
  <si>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</si>
  <si>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</si>
  <si>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</si>
  <si>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</si>
  <si>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</si>
  <si>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</si>
  <si>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</si>
  <si>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</si>
  <si>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</si>
  <si>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</si>
  <si>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</si>
  <si>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</si>
  <si>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</si>
  <si>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</si>
  <si>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</si>
  <si>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</si>
  <si>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</si>
  <si>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</si>
  <si>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</si>
  <si>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</si>
  <si>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</si>
  <si>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</si>
  <si>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</si>
  <si>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</si>
  <si>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</si>
  <si>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</si>
  <si>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</si>
  <si>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</si>
  <si>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</si>
  <si>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</si>
  <si>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</si>
  <si>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</si>
  <si>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</si>
  <si>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</si>
  <si>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</si>
  <si>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</si>
  <si>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</si>
  <si>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</si>
  <si>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</si>
  <si>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</si>
  <si>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</si>
  <si>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</si>
  <si>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</si>
  <si>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</si>
  <si>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</si>
  <si>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</si>
  <si>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</si>
  <si>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</si>
  <si>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</si>
  <si>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</si>
  <si>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</si>
  <si>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</si>
  <si>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</si>
  <si>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</si>
  <si>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</si>
  <si>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</si>
  <si>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</si>
  <si>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</si>
  <si>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</si>
  <si>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</si>
  <si>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</si>
  <si>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</si>
  <si>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</si>
  <si>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</si>
  <si>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</si>
  <si>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</si>
  <si>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</si>
  <si>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</si>
  <si>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</si>
  <si>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</si>
  <si>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</si>
  <si>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</si>
  <si>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</si>
  <si>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</si>
  <si>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</si>
  <si>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</si>
  <si>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</si>
  <si>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</si>
  <si>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</si>
  <si>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</si>
  <si>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</si>
  <si>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</si>
  <si>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</si>
  <si>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</si>
  <si>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</si>
  <si>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</si>
  <si>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</si>
  <si>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</si>
  <si>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</si>
  <si>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</si>
  <si>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</si>
  <si>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</si>
  <si>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</si>
  <si>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</si>
  <si>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</si>
  <si>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</si>
  <si>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</si>
  <si>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</si>
  <si>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</si>
  <si>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</si>
  <si>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</si>
  <si>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</si>
  <si>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</si>
  <si>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</si>
  <si>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</si>
  <si>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</si>
  <si>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</si>
  <si>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</si>
  <si>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</si>
  <si>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</si>
  <si>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</si>
  <si>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</si>
  <si>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</si>
  <si>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</si>
  <si>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</si>
  <si>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</si>
  <si>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</si>
  <si>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</si>
  <si>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</si>
  <si>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</si>
  <si>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</si>
  <si>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</si>
  <si>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</si>
  <si>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</si>
  <si>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</si>
  <si>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</si>
  <si>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</si>
  <si>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</si>
  <si>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</si>
  <si>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</si>
  <si>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</si>
  <si>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</si>
  <si>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</si>
  <si>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</si>
  <si>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</si>
  <si>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</si>
  <si>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</si>
  <si>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</si>
  <si>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</si>
  <si>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</si>
  <si>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</si>
  <si>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</si>
  <si>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</si>
  <si>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</si>
  <si>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</si>
  <si>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</si>
  <si>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</si>
  <si>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</si>
  <si>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</si>
  <si>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</si>
  <si>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</si>
  <si>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</si>
  <si>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</si>
  <si>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</si>
  <si>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</si>
  <si>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</si>
  <si>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</si>
  <si>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</si>
  <si>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</si>
  <si>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</si>
  <si>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</si>
  <si>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</si>
  <si>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</si>
  <si>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</si>
  <si>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</si>
  <si>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</si>
  <si>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</si>
  <si>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</si>
  <si>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</si>
  <si>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</si>
  <si>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</si>
  <si>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</si>
  <si>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</si>
  <si>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</si>
  <si>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</si>
  <si>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</si>
  <si>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</si>
  <si>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</si>
  <si>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</si>
  <si>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</si>
  <si>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</si>
  <si>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</si>
  <si>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</si>
  <si>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</si>
  <si>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</si>
  <si>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</si>
  <si>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</si>
  <si>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</si>
  <si>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</si>
  <si>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</si>
  <si>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</si>
  <si>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</si>
  <si>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</si>
  <si>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</si>
  <si>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</si>
  <si>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</si>
  <si>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</si>
  <si>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</si>
  <si>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</si>
  <si>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</si>
  <si>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</si>
  <si>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</si>
  <si>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</si>
  <si>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</si>
  <si>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</si>
  <si>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</si>
  <si>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</si>
  <si>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</si>
  <si>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</si>
  <si>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</si>
  <si>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</si>
  <si>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</si>
  <si>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</si>
  <si>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</si>
  <si>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</si>
  <si>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</si>
  <si>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</si>
  <si>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</si>
  <si>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</si>
  <si>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</si>
  <si>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</si>
  <si>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</si>
  <si>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</si>
  <si>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</si>
  <si>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</si>
  <si>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</si>
  <si>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</si>
  <si>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</si>
  <si>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</si>
  <si>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</si>
  <si>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</si>
  <si>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</si>
  <si>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</si>
  <si>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</si>
  <si>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</si>
  <si>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</si>
  <si>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</si>
  <si>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</si>
  <si>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</si>
  <si>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</si>
  <si>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</si>
  <si>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</si>
  <si>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</si>
  <si>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</si>
  <si>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</si>
  <si>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</si>
  <si>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</si>
  <si>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</si>
  <si>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</si>
  <si>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</si>
  <si>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</si>
  <si>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</si>
  <si>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</si>
  <si>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</si>
  <si>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</si>
  <si>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</si>
  <si>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</si>
  <si>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</si>
  <si>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</si>
  <si>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</si>
  <si>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</si>
  <si>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</si>
  <si>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</si>
  <si>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</si>
  <si>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</si>
  <si>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</si>
  <si>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</si>
  <si>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</si>
  <si>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</si>
  <si>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</si>
  <si>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</si>
  <si>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</si>
  <si>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</si>
  <si>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</si>
  <si>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</si>
  <si>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</si>
  <si>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</si>
  <si>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</si>
  <si>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</si>
  <si>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</si>
  <si>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</si>
  <si>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</si>
  <si>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</si>
  <si>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</si>
  <si>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</si>
  <si>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</si>
  <si>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</si>
  <si>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</si>
  <si>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</si>
  <si>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</si>
  <si>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</si>
  <si>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</si>
  <si>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</si>
  <si>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</si>
  <si>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</si>
  <si>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</si>
  <si>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</si>
  <si>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</si>
  <si>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</si>
  <si>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</si>
  <si>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</si>
  <si>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</si>
  <si>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</si>
  <si>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</si>
  <si>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</si>
  <si>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</si>
  <si>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</si>
  <si>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</si>
  <si>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</si>
  <si>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</si>
  <si>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</si>
  <si>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</si>
  <si>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</si>
  <si>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</si>
  <si>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</si>
  <si>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</si>
  <si>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</si>
  <si>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</si>
  <si>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</si>
  <si>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</si>
  <si>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</si>
  <si>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</si>
  <si>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</si>
  <si>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</si>
  <si>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</si>
  <si>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</si>
  <si>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</si>
  <si>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</si>
  <si>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</si>
  <si>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</si>
  <si>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</si>
  <si>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</si>
  <si>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</si>
  <si>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</si>
  <si>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</si>
  <si>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</si>
  <si>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</si>
  <si>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</si>
  <si>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</si>
  <si>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</si>
  <si>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</si>
  <si>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</si>
  <si>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</si>
  <si>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</si>
  <si>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</si>
  <si>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</si>
  <si>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</si>
  <si>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</si>
  <si>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</si>
  <si>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</si>
  <si>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</si>
  <si>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</si>
  <si>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</si>
  <si>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</si>
  <si>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</si>
  <si>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</si>
  <si>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</si>
  <si>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</si>
  <si>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</si>
  <si>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</si>
  <si>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</si>
  <si>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</si>
  <si>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</si>
  <si>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</si>
  <si>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</si>
  <si>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</si>
  <si>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</si>
  <si>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</si>
  <si>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</si>
  <si>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</si>
  <si>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</si>
  <si>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</si>
  <si>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</si>
  <si>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</si>
  <si>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</si>
  <si>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</si>
  <si>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</si>
  <si>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</si>
  <si>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</si>
  <si>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</si>
  <si>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</si>
  <si>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</si>
  <si>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</si>
  <si>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</si>
  <si>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</si>
  <si>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</si>
  <si>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</si>
  <si>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</si>
  <si>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</si>
  <si>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</si>
  <si>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</si>
  <si>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</si>
  <si>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</si>
  <si>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</si>
  <si>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</si>
  <si>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</si>
  <si>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</si>
  <si>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</si>
  <si>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</si>
  <si>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</si>
  <si>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</si>
  <si>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</si>
  <si>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</si>
  <si>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</si>
  <si>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</si>
  <si>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</si>
  <si>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</si>
  <si>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</si>
  <si>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</si>
  <si>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</si>
  <si>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</si>
  <si>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</si>
  <si>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</si>
  <si>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</si>
  <si>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</si>
  <si>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</si>
  <si>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</si>
  <si>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</si>
  <si>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</si>
  <si>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</si>
  <si>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</si>
  <si>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</si>
  <si>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</si>
  <si>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</si>
  <si>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</si>
  <si>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</si>
  <si>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</si>
  <si>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</si>
  <si>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</si>
  <si>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</si>
  <si>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</si>
  <si>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</si>
  <si>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</si>
  <si>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</si>
  <si>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</si>
  <si>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</si>
  <si>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</si>
  <si>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</si>
  <si>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</si>
  <si>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</si>
  <si>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</si>
  <si>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</si>
  <si>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</si>
  <si>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</si>
  <si>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</si>
  <si>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</si>
  <si>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</si>
  <si>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</si>
  <si>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</si>
  <si>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</si>
  <si>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</si>
  <si>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</si>
  <si>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</si>
  <si>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</si>
  <si>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</si>
  <si>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</si>
  <si>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</si>
  <si>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</si>
  <si>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</si>
  <si>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</si>
  <si>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</si>
  <si>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</si>
  <si>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</si>
  <si>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</si>
  <si>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</si>
  <si>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</si>
  <si>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</si>
  <si>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</si>
  <si>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</si>
  <si>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</si>
  <si>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</si>
  <si>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</si>
  <si>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</si>
  <si>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</si>
  <si>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</si>
  <si>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</si>
  <si>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</si>
  <si>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</si>
  <si>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</si>
  <si>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</si>
  <si>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</si>
  <si>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</si>
  <si>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</si>
  <si>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</si>
  <si>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</si>
  <si>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</si>
  <si>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</si>
  <si>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</si>
  <si>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</si>
  <si>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</si>
  <si>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</si>
  <si>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</si>
  <si>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</si>
  <si>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</si>
  <si>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</si>
  <si>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</si>
  <si>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</si>
  <si>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</si>
  <si>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</si>
  <si>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</si>
  <si>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</si>
  <si>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</si>
  <si>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</si>
  <si>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</si>
  <si>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</si>
  <si>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</si>
  <si>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</si>
  <si>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</si>
  <si>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</si>
  <si>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</si>
  <si>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</si>
  <si>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</si>
  <si>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</si>
  <si>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</si>
  <si>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</si>
  <si>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</si>
  <si>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</si>
  <si>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</si>
  <si>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</si>
  <si>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</si>
  <si>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</si>
  <si>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</si>
  <si>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</si>
  <si>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</si>
  <si>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</si>
  <si>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</si>
  <si>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</si>
  <si>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</si>
  <si>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</si>
  <si>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</si>
  <si>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</si>
  <si>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</si>
  <si>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</si>
  <si>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</si>
  <si>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</si>
  <si>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</si>
  <si>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</si>
  <si>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</si>
  <si>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</si>
  <si>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</si>
  <si>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</si>
  <si>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</si>
  <si>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</si>
  <si>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</si>
  <si>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</si>
  <si>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</si>
  <si>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</si>
  <si>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</si>
  <si>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</si>
  <si>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</si>
  <si>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</si>
  <si>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</si>
  <si>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</si>
  <si>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</si>
  <si>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</si>
  <si>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</si>
  <si>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</si>
  <si>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</si>
  <si>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</si>
  <si>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</si>
  <si>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</si>
  <si>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</si>
  <si>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</si>
  <si>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</si>
  <si>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</si>
  <si>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</si>
  <si>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</si>
  <si>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</si>
  <si>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</si>
  <si>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</si>
  <si>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</si>
  <si>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</si>
  <si>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</si>
  <si>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</si>
  <si>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</si>
  <si>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</si>
  <si>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</si>
  <si>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</si>
  <si>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</si>
  <si>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</si>
  <si>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</si>
  <si>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</si>
  <si>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</si>
  <si>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</si>
  <si>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</si>
  <si>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</si>
  <si>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</si>
  <si>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</si>
  <si>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</si>
  <si>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</si>
  <si>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</si>
  <si>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</si>
  <si>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</si>
  <si>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</si>
  <si>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</si>
  <si>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</si>
  <si>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</si>
  <si>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</si>
  <si>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</si>
  <si>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</si>
  <si>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</si>
  <si>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</si>
  <si>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</si>
  <si>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</si>
  <si>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</si>
  <si>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</si>
  <si>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</si>
  <si>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</si>
  <si>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</si>
  <si>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</si>
  <si>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</si>
  <si>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</si>
  <si>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</si>
  <si>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</si>
  <si>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</si>
  <si>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</si>
  <si>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</si>
  <si>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</si>
  <si>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</si>
  <si>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</si>
  <si>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</si>
  <si>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</si>
  <si>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</si>
  <si>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</si>
  <si>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</si>
  <si>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</si>
  <si>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</si>
  <si>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</si>
  <si>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</si>
  <si>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</si>
  <si>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</si>
  <si>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</si>
  <si>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</si>
  <si>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</si>
  <si>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</si>
  <si>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</si>
  <si>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</si>
  <si>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</si>
  <si>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</si>
  <si>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</si>
  <si>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</si>
  <si>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</si>
  <si>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</si>
  <si>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</si>
  <si>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</si>
  <si>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</si>
  <si>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</si>
  <si>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</si>
  <si>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</si>
  <si>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</si>
  <si>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</si>
  <si>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</si>
  <si>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</si>
  <si>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</si>
  <si>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</si>
  <si>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</si>
  <si>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</si>
  <si>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</si>
  <si>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</si>
  <si>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</si>
  <si>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</si>
  <si>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</si>
  <si>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</si>
  <si>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</si>
  <si>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</si>
  <si>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</si>
  <si>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</si>
  <si>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</si>
  <si>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</si>
  <si>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</si>
  <si>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</si>
  <si>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</si>
  <si>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</si>
  <si>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</si>
  <si>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</si>
  <si>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</si>
  <si>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</si>
  <si>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</si>
  <si>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</si>
  <si>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</si>
  <si>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</si>
  <si>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</si>
  <si>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</si>
  <si>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</si>
  <si>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</si>
  <si>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</si>
  <si>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</si>
  <si>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</si>
  <si>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</si>
  <si>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</si>
  <si>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</si>
  <si>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</si>
  <si>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</si>
  <si>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</si>
  <si>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</si>
  <si>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</si>
  <si>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</si>
  <si>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</si>
  <si>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</si>
  <si>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</si>
  <si>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</si>
  <si>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</si>
  <si>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</si>
  <si>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</si>
  <si>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</si>
  <si>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</si>
  <si>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</si>
  <si>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</si>
  <si>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</si>
  <si>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</si>
  <si>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</si>
  <si>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</si>
  <si>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</si>
  <si>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</si>
  <si>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</si>
  <si>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</si>
  <si>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</si>
  <si>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</si>
  <si>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</si>
  <si>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</si>
  <si>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</si>
  <si>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</si>
  <si>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</si>
  <si>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</si>
  <si>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</si>
  <si>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</si>
  <si>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</si>
  <si>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</si>
  <si>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</si>
  <si>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</si>
  <si>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</si>
  <si>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</si>
  <si>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</si>
  <si>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</si>
  <si>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</si>
  <si>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</si>
  <si>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</si>
  <si>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</si>
  <si>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</si>
  <si>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</si>
  <si>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</si>
  <si>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</si>
  <si>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</si>
  <si>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</si>
  <si>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</si>
  <si>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</si>
  <si>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</si>
  <si>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</si>
  <si>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</si>
  <si>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</si>
  <si>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</si>
  <si>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</si>
  <si>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</si>
  <si>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</si>
  <si>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</si>
  <si>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</si>
  <si>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</si>
  <si>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</si>
  <si>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</si>
  <si>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</si>
  <si>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</si>
  <si>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</si>
  <si>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</si>
  <si>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</si>
  <si>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</si>
  <si>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</si>
  <si>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</si>
  <si>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</si>
  <si>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</si>
  <si>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</si>
  <si>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</si>
  <si>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</si>
  <si>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</si>
  <si>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</si>
  <si>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</si>
  <si>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</si>
  <si>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</si>
  <si>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</si>
  <si>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</si>
  <si>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</si>
  <si>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</si>
  <si>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</si>
  <si>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</si>
  <si>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</si>
  <si>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</si>
  <si>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</si>
  <si>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</si>
  <si>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</si>
  <si>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</si>
  <si>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</si>
  <si>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</si>
  <si>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</si>
  <si>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</si>
  <si>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</si>
  <si>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</si>
  <si>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</si>
  <si>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</si>
  <si>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</si>
  <si>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</si>
  <si>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</si>
  <si>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</si>
  <si>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</si>
  <si>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</si>
  <si>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</si>
  <si>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</si>
  <si>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</si>
  <si>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</si>
  <si>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</si>
  <si>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</si>
  <si>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</si>
  <si>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</si>
  <si>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</si>
  <si>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</si>
  <si>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</si>
  <si>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</si>
  <si>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</si>
  <si>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</si>
  <si>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</si>
  <si>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</si>
  <si>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</si>
  <si>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</si>
  <si>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</si>
  <si>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</si>
  <si>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</si>
  <si>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</si>
  <si>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</si>
  <si>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</si>
  <si>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</si>
  <si>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</si>
  <si>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</si>
  <si>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</si>
  <si>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</si>
  <si>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</si>
  <si>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</si>
  <si>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</si>
  <si>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</si>
  <si>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</si>
  <si>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</si>
  <si>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</si>
  <si>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</si>
  <si>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</si>
  <si>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</si>
  <si>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</si>
  <si>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</si>
  <si>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</si>
  <si>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</si>
  <si>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</si>
  <si>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</si>
  <si>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</si>
  <si>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</si>
  <si>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</si>
  <si>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</si>
  <si>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</si>
  <si>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</si>
  <si>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</si>
  <si>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</si>
  <si>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</si>
  <si>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</si>
  <si>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</si>
  <si>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</si>
  <si>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</si>
  <si>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</si>
  <si>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</si>
  <si>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</si>
  <si>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</si>
  <si>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</si>
  <si>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</si>
  <si>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</si>
  <si>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</si>
  <si>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</si>
  <si>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</si>
  <si>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</si>
  <si>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</si>
  <si>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</si>
  <si>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</si>
  <si>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</si>
  <si>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</si>
  <si>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</si>
  <si>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</si>
  <si>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</si>
  <si>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</si>
  <si>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</si>
  <si>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</si>
  <si>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</si>
  <si>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</si>
  <si>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</si>
  <si>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</si>
  <si>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</si>
  <si>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</si>
  <si>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</si>
  <si>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</si>
  <si>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</si>
  <si>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</si>
  <si>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</si>
  <si>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</si>
  <si>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</si>
  <si>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</si>
  <si>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</si>
  <si>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</si>
  <si>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</si>
  <si>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</si>
  <si>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</si>
  <si>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</si>
  <si>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</si>
  <si>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</si>
  <si>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</si>
  <si>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</si>
  <si>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</si>
  <si>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</si>
  <si>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</si>
  <si>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</si>
  <si>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</si>
  <si>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</si>
  <si>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</si>
  <si>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</si>
  <si>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</si>
  <si>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</si>
  <si>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</si>
  <si>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</si>
  <si>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</si>
  <si>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</si>
  <si>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</si>
  <si>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</si>
  <si>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</si>
  <si>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</si>
  <si>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</si>
  <si>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</si>
  <si>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</si>
  <si>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</si>
  <si>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</si>
  <si>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</si>
  <si>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</si>
  <si>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</si>
  <si>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</si>
  <si>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</si>
  <si>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</si>
  <si>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</si>
  <si>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</si>
  <si>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</si>
  <si>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</si>
  <si>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</si>
  <si>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</si>
  <si>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</si>
  <si>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</si>
  <si>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</si>
  <si>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</si>
  <si>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</si>
  <si>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</si>
  <si>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</si>
  <si>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</si>
  <si>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</si>
  <si>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</si>
  <si>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</si>
  <si>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</si>
  <si>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</si>
  <si>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</si>
  <si>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</si>
  <si>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</si>
  <si>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</si>
  <si>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</si>
  <si>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</si>
  <si>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</si>
  <si>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</si>
  <si>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</si>
  <si>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</si>
  <si>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</si>
  <si>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</si>
  <si>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</si>
  <si>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</si>
  <si>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</si>
  <si>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</si>
  <si>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</si>
  <si>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</si>
  <si>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</si>
  <si>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</si>
  <si>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</si>
  <si>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</si>
  <si>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</si>
  <si>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</si>
  <si>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</si>
  <si>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</si>
  <si>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</si>
  <si>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</si>
  <si>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</si>
  <si>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</si>
  <si>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</si>
  <si>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</si>
  <si>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</si>
  <si>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</si>
  <si>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</si>
  <si>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</si>
  <si>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</si>
  <si>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</si>
  <si>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</si>
  <si>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</si>
  <si>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</si>
  <si>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</si>
  <si>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</si>
  <si>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</si>
  <si>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</si>
  <si>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</si>
  <si>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</si>
  <si>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</si>
  <si>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</si>
  <si>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</si>
  <si>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</si>
  <si>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</si>
  <si>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</si>
  <si>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</si>
  <si>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</si>
  <si>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</si>
  <si>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</si>
  <si>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</si>
  <si>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</si>
  <si>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</si>
  <si>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</si>
  <si>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</si>
  <si>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</si>
  <si>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</si>
  <si>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</si>
  <si>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</si>
  <si>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</si>
  <si>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</si>
  <si>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</si>
  <si>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</si>
  <si>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</si>
  <si>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</si>
  <si>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</si>
  <si>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</si>
  <si>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</si>
  <si>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</si>
  <si>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</si>
  <si>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</si>
  <si>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</si>
  <si>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</si>
  <si>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</si>
  <si>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</si>
  <si>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</si>
  <si>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</si>
  <si>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</si>
  <si>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</si>
  <si>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</si>
  <si>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</si>
  <si>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</si>
  <si>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</si>
  <si>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</si>
  <si>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</si>
  <si>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</si>
  <si>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</si>
  <si>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</si>
  <si>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</si>
  <si>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</si>
  <si>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</si>
  <si>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</si>
  <si>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</si>
  <si>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</si>
  <si>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</si>
  <si>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</si>
  <si>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</si>
  <si>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</si>
  <si>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</si>
  <si>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</si>
  <si>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</si>
  <si>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</si>
  <si>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</si>
  <si>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</si>
  <si>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</si>
  <si>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</si>
  <si>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</si>
  <si>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</si>
  <si>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</si>
  <si>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</si>
  <si>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</si>
  <si>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</si>
  <si>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</si>
  <si>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</si>
  <si>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</si>
  <si>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</si>
  <si>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</si>
  <si>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</si>
  <si>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</si>
  <si>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</si>
  <si>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</si>
  <si>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</si>
  <si>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</si>
  <si>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</si>
  <si>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</si>
  <si>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</si>
  <si>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</si>
  <si>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</si>
  <si>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</si>
  <si>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</si>
  <si>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</si>
  <si>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</si>
  <si>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</si>
  <si>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</si>
  <si>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</si>
  <si>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</si>
  <si>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</si>
  <si>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</si>
  <si>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</si>
  <si>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</si>
  <si>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</si>
  <si>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</si>
  <si>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</si>
  <si>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</si>
  <si>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</si>
  <si>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</si>
  <si>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</si>
  <si>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</si>
  <si>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</si>
  <si>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</si>
  <si>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</si>
  <si>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</si>
  <si>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</si>
  <si>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</si>
  <si>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</si>
  <si>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</si>
  <si>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</si>
  <si>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</si>
  <si>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</si>
  <si>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</si>
  <si>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</si>
  <si>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</si>
  <si>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</si>
  <si>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</si>
  <si>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</si>
  <si>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</si>
  <si>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</si>
  <si>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</si>
  <si>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</si>
  <si>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</si>
  <si>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</si>
  <si>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</si>
  <si>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</si>
  <si>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</si>
  <si>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</si>
  <si>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</si>
  <si>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</si>
  <si>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</si>
  <si>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</si>
  <si>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</si>
  <si>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</si>
  <si>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</si>
  <si>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</si>
  <si>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</si>
  <si>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</si>
  <si>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</si>
  <si>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</si>
  <si>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</si>
  <si>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</si>
  <si>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</si>
  <si>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</si>
  <si>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</si>
  <si>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</si>
  <si>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</si>
  <si>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</si>
  <si>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</si>
  <si>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</si>
  <si>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</si>
  <si>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</si>
  <si>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</si>
  <si>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</si>
  <si>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</si>
  <si>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</si>
  <si>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</si>
  <si>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</si>
  <si>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</si>
  <si>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</si>
  <si>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</si>
  <si>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</si>
  <si>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</si>
  <si>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</si>
  <si>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</si>
  <si>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</si>
  <si>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</si>
  <si>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</si>
  <si>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</si>
  <si>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</si>
  <si>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</si>
  <si>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</si>
  <si>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</si>
  <si>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</si>
  <si>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</si>
  <si>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</si>
  <si>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</si>
  <si>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</si>
  <si>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</si>
  <si>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</si>
  <si>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</si>
  <si>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</si>
  <si>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</si>
  <si>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</si>
  <si>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</si>
  <si>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</si>
  <si>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</si>
  <si>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</si>
  <si>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</si>
  <si>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</si>
  <si>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</si>
  <si>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</si>
  <si>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</si>
  <si>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</si>
  <si>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</si>
  <si>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</si>
  <si>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</si>
  <si>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</si>
  <si>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</si>
  <si>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</si>
  <si>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</si>
  <si>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</si>
  <si>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</si>
  <si>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</si>
  <si>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</si>
  <si>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</si>
  <si>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</si>
  <si>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</si>
  <si>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</si>
  <si>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</si>
  <si>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</si>
  <si>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</si>
  <si>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</si>
  <si>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</si>
  <si>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</si>
  <si>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</si>
  <si>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</si>
  <si>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</si>
  <si>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</si>
  <si>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</si>
  <si>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</si>
  <si>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</si>
  <si>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</si>
  <si>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</si>
  <si>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</si>
  <si>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</si>
  <si>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</si>
  <si>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</si>
  <si>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</si>
  <si>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</si>
  <si>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</si>
  <si>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</si>
  <si>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</si>
  <si>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</si>
  <si>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</si>
  <si>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</si>
  <si>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</si>
  <si>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</si>
  <si>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</si>
  <si>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</si>
  <si>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</si>
  <si>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</si>
  <si>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</si>
  <si>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</si>
  <si>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</si>
  <si>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</si>
  <si>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</si>
  <si>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</si>
  <si>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</si>
  <si>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</si>
  <si>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</si>
  <si>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</si>
  <si>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</si>
  <si>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</si>
  <si>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</si>
  <si>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</si>
  <si>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</si>
  <si>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</si>
  <si>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</si>
  <si>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</si>
  <si>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</si>
  <si>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</si>
  <si>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</si>
  <si>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</si>
  <si>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</si>
  <si>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</si>
  <si>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</si>
  <si>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</si>
  <si>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</si>
  <si>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</si>
  <si>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</si>
  <si>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</si>
  <si>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</si>
  <si>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</si>
  <si>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</si>
  <si>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</si>
  <si>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</si>
  <si>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</si>
  <si>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</si>
  <si>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</si>
  <si>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</si>
  <si>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</si>
  <si>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</si>
  <si>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</si>
  <si>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</si>
  <si>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</si>
  <si>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</si>
  <si>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</si>
  <si>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</si>
  <si>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</si>
  <si>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</si>
  <si>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</si>
  <si>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</si>
  <si>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</si>
  <si>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</si>
  <si>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</si>
  <si>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</si>
  <si>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</si>
  <si>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</si>
  <si>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</si>
  <si>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</si>
  <si>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</si>
  <si>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</si>
  <si>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</si>
  <si>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</si>
  <si>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</si>
  <si>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</si>
  <si>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</si>
  <si>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</si>
  <si>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</si>
  <si>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</si>
  <si>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</si>
  <si>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</si>
  <si>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</si>
  <si>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</si>
  <si>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</si>
  <si>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</si>
  <si>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</si>
  <si>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</si>
  <si>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</si>
  <si>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</si>
  <si>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</si>
  <si>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</si>
  <si>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</si>
  <si>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</si>
  <si>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</si>
  <si>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</si>
  <si>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</si>
  <si>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</si>
  <si>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</si>
  <si>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</si>
  <si>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</si>
  <si>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</si>
  <si>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</si>
  <si>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</si>
  <si>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</si>
  <si>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</si>
  <si>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</si>
  <si>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</si>
  <si>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</si>
  <si>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</si>
  <si>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</si>
  <si>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</si>
  <si>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</si>
  <si>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</si>
  <si>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</si>
  <si>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</si>
  <si>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</si>
  <si>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</si>
  <si>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</si>
  <si>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</si>
  <si>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</si>
  <si>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</si>
  <si>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</si>
  <si>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</si>
  <si>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</si>
  <si>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</si>
  <si>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</si>
  <si>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</si>
  <si>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</si>
  <si>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</si>
  <si>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</si>
  <si>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</si>
  <si>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</si>
  <si>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</si>
  <si>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</si>
  <si>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</si>
  <si>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</si>
  <si>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</si>
  <si>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</si>
  <si>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</si>
  <si>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</si>
  <si>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</si>
  <si>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</si>
  <si>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</si>
  <si>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</si>
  <si>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</si>
  <si>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</si>
  <si>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</si>
  <si>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</si>
  <si>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</si>
  <si>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</si>
  <si>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</si>
  <si>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</si>
  <si>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</si>
  <si>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</si>
  <si>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</si>
  <si>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</si>
  <si>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</si>
  <si>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</si>
  <si>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</si>
  <si>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</si>
  <si>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</si>
  <si>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</si>
  <si>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</si>
  <si>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</si>
  <si>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</si>
  <si>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</si>
  <si>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</si>
  <si>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</si>
  <si>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</si>
  <si>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</si>
  <si>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</si>
  <si>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</si>
  <si>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</si>
  <si>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</si>
  <si>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</si>
  <si>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</si>
  <si>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</si>
  <si>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</si>
  <si>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</si>
  <si>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</si>
  <si>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</si>
  <si>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</si>
  <si>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</si>
  <si>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</si>
  <si>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</si>
  <si>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</si>
  <si>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</si>
  <si>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</si>
  <si>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</si>
  <si>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</si>
  <si>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</si>
  <si>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</si>
  <si>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</si>
  <si>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</si>
  <si>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</si>
  <si>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</si>
  <si>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</si>
  <si>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</si>
  <si>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</si>
  <si>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</si>
  <si>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</si>
  <si>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</si>
  <si>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</si>
  <si>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</si>
  <si>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</si>
  <si>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</si>
  <si>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</si>
  <si>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</si>
  <si>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</si>
  <si>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</si>
  <si>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</si>
  <si>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</si>
  <si>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</si>
  <si>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</si>
  <si>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</si>
  <si>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</si>
  <si>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</si>
  <si>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</si>
  <si>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</si>
  <si>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</si>
  <si>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</si>
  <si>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</si>
  <si>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</si>
  <si>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</si>
  <si>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</si>
  <si>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</si>
  <si>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</si>
  <si>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</si>
  <si>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</si>
  <si>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</si>
  <si>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</si>
  <si>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</si>
  <si>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</si>
  <si>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</si>
  <si>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</si>
  <si>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</si>
  <si>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</si>
  <si>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</si>
  <si>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</si>
  <si>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</si>
  <si>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</si>
  <si>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</si>
  <si>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</si>
  <si>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</si>
  <si>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</si>
  <si>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</si>
  <si>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</si>
  <si>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</si>
  <si>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</si>
  <si>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</si>
  <si>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</si>
  <si>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</si>
  <si>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</si>
  <si>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</si>
  <si>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</si>
  <si>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</si>
  <si>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</si>
  <si>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</si>
  <si>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</si>
  <si>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</si>
  <si>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</si>
  <si>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</si>
  <si>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</si>
  <si>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</si>
  <si>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</si>
  <si>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</si>
  <si>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</si>
  <si>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</si>
  <si>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</si>
  <si>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</si>
  <si>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</si>
  <si>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</si>
  <si>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</si>
  <si>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</si>
  <si>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</si>
  <si>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</si>
  <si>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</si>
  <si>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</si>
  <si>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</si>
  <si>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</si>
  <si>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</si>
  <si>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</si>
  <si>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</si>
  <si>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</si>
  <si>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</si>
  <si>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</si>
  <si>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</si>
  <si>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</si>
  <si>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</si>
  <si>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</si>
  <si>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</si>
  <si>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</si>
  <si>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</si>
  <si>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</si>
  <si>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</si>
  <si>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</si>
  <si>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</si>
  <si>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</si>
  <si>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</si>
  <si>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</si>
  <si>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</si>
  <si>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</si>
  <si>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</si>
  <si>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</si>
  <si>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</si>
  <si>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</si>
  <si>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</si>
  <si>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</si>
  <si>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</si>
  <si>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</si>
  <si>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</si>
  <si>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</si>
  <si>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</si>
  <si>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</si>
  <si>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</si>
  <si>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</si>
  <si>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</si>
  <si>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</si>
  <si>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</si>
  <si>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</si>
  <si>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</si>
  <si>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</si>
  <si>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</si>
  <si>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</si>
  <si>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</si>
  <si>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</si>
  <si>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</si>
  <si>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</si>
  <si>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</si>
  <si>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</si>
  <si>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</si>
  <si>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</si>
  <si>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</si>
  <si>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</si>
  <si>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</si>
  <si>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</si>
  <si>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</si>
  <si>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</si>
  <si>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</si>
  <si>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</si>
  <si>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</si>
  <si>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</si>
  <si>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</si>
  <si>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</si>
  <si>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</si>
  <si>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</si>
  <si>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</si>
  <si>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</si>
  <si>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</si>
  <si>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</si>
  <si>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</si>
  <si>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</si>
  <si>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</si>
  <si>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</si>
  <si>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</si>
  <si>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</si>
  <si>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</si>
  <si>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</si>
  <si>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</si>
  <si>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</si>
  <si>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</si>
  <si>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</si>
  <si>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</si>
  <si>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</si>
  <si>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</si>
  <si>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</si>
  <si>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</si>
  <si>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</si>
  <si>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</si>
  <si>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</si>
  <si>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</si>
  <si>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</si>
  <si>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</si>
  <si>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</si>
  <si>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</si>
  <si>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</si>
  <si>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</si>
  <si>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</si>
  <si>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</si>
  <si>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</si>
  <si>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</si>
  <si>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</si>
  <si>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</si>
  <si>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</si>
  <si>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</si>
  <si>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</si>
  <si>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</si>
  <si>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</si>
  <si>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</si>
  <si>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</si>
  <si>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</si>
  <si>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</si>
  <si>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</si>
  <si>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</si>
  <si>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</si>
  <si>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</si>
  <si>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</si>
  <si>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</si>
  <si>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</si>
  <si>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</si>
  <si>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</si>
  <si>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</si>
  <si>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</si>
  <si>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</si>
  <si>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</si>
  <si>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</si>
  <si>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</si>
  <si>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</si>
  <si>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</si>
  <si>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</si>
  <si>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</si>
  <si>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</si>
  <si>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</si>
  <si>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</si>
  <si>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</si>
  <si>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</si>
  <si>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</si>
  <si>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</si>
  <si>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</si>
  <si>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</si>
  <si>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</si>
  <si>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</si>
  <si>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</si>
  <si>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</si>
  <si>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</si>
  <si>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</si>
  <si>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</si>
  <si>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</si>
  <si>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</si>
  <si>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</si>
  <si>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</si>
  <si>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</si>
  <si>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</si>
  <si>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</si>
  <si>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</si>
  <si>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</si>
  <si>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</si>
  <si>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</si>
  <si>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</si>
  <si>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</si>
  <si>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</si>
  <si>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</si>
  <si>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</si>
  <si>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</si>
  <si>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</si>
  <si>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</si>
  <si>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</si>
  <si>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</si>
  <si>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</si>
  <si>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</si>
  <si>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</si>
  <si>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</si>
  <si>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</si>
  <si>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</si>
  <si>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</si>
  <si>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</si>
  <si>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</si>
  <si>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</si>
  <si>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</si>
  <si>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</si>
  <si>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</si>
  <si>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</si>
  <si>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</si>
  <si>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</si>
  <si>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</si>
  <si>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</si>
  <si>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</si>
  <si>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</si>
  <si>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</si>
  <si>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</si>
  <si>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</si>
  <si>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</si>
  <si>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</si>
  <si>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</si>
  <si>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</si>
  <si>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</si>
  <si>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</si>
  <si>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</si>
  <si>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</si>
  <si>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</si>
  <si>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</si>
  <si>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</si>
  <si>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</si>
  <si>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</si>
  <si>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</si>
  <si>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</si>
  <si>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</si>
  <si>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</si>
  <si>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</si>
  <si>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</si>
  <si>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</si>
  <si>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</si>
  <si>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</si>
  <si>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</si>
  <si>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</si>
  <si>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</si>
  <si>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</si>
  <si>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</si>
  <si>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</si>
  <si>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</si>
  <si>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</si>
  <si>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</si>
  <si>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</si>
  <si>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</si>
  <si>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</si>
  <si>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</si>
  <si>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</si>
  <si>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</si>
  <si>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</si>
  <si>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</si>
  <si>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</si>
  <si>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</si>
  <si>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</si>
  <si>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</si>
  <si>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</si>
  <si>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</si>
  <si>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</si>
  <si>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</si>
  <si>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</si>
  <si>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</si>
  <si>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</si>
  <si>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</si>
  <si>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</si>
  <si>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</si>
  <si>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</si>
  <si>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</si>
  <si>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</si>
  <si>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</si>
  <si>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</si>
  <si>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</si>
  <si>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</si>
  <si>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</si>
  <si>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</si>
  <si>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</si>
  <si>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</si>
  <si>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</si>
  <si>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</si>
  <si>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</si>
  <si>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</si>
  <si>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</si>
  <si>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</si>
  <si>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</si>
  <si>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</si>
  <si>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</si>
  <si>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</si>
  <si>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</si>
  <si>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</si>
  <si>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</si>
  <si>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</si>
  <si>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</si>
  <si>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</si>
  <si>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</si>
  <si>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</si>
  <si>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</si>
  <si>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</si>
  <si>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</si>
  <si>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</si>
  <si>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</si>
  <si>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</si>
  <si>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</si>
  <si>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</si>
  <si>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</si>
  <si>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</si>
  <si>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</si>
  <si>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</si>
  <si>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</si>
  <si>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</si>
  <si>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</si>
  <si>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</si>
  <si>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</si>
  <si>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</si>
  <si>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</si>
  <si>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</si>
  <si>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</si>
  <si>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</si>
  <si>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</si>
  <si>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</si>
  <si>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</si>
  <si>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</si>
  <si>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</si>
  <si>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</si>
  <si>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</si>
  <si>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</si>
  <si>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</si>
  <si>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</si>
  <si>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</si>
  <si>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</si>
  <si>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</si>
  <si>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</si>
  <si>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</si>
  <si>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</si>
  <si>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</si>
  <si>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</si>
  <si>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</si>
  <si>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</si>
  <si>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</si>
  <si>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</si>
  <si>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</si>
  <si>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</si>
  <si>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</si>
  <si>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</si>
  <si>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</si>
  <si>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</si>
  <si>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</si>
  <si>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</si>
  <si>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</si>
  <si>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</si>
  <si>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</si>
  <si>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</si>
  <si>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</si>
  <si>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</si>
  <si>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</si>
  <si>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</si>
  <si>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</si>
  <si>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</si>
  <si>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</si>
  <si>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</si>
  <si>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</si>
  <si>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</si>
  <si>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</si>
  <si>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</si>
  <si>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</si>
  <si>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</si>
  <si>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</si>
  <si>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</si>
  <si>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</si>
  <si>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</si>
  <si>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</si>
  <si>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</si>
  <si>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</si>
  <si>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</si>
  <si>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</si>
  <si>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</si>
  <si>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</si>
  <si>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</si>
  <si>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</si>
  <si>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</si>
  <si>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</si>
  <si>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</si>
  <si>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</si>
  <si>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</si>
  <si>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</si>
  <si>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</si>
  <si>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</si>
  <si>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</si>
  <si>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</si>
  <si>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</si>
  <si>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</si>
  <si>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</si>
  <si>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</si>
  <si>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</si>
  <si>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</si>
  <si>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</si>
  <si>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</si>
  <si>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</si>
  <si>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</si>
  <si>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</si>
  <si>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</si>
  <si>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</si>
  <si>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</si>
  <si>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</si>
  <si>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</si>
  <si>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</si>
  <si>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</si>
  <si>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</si>
  <si>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</si>
  <si>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</si>
  <si>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</si>
  <si>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</si>
  <si>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</si>
  <si>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</si>
  <si>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</si>
  <si>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</si>
  <si>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</si>
  <si>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</si>
  <si>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</si>
  <si>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</si>
  <si>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</si>
  <si>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</si>
  <si>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</si>
  <si>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</si>
  <si>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</si>
  <si>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</si>
  <si>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</si>
  <si>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</si>
  <si>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</si>
  <si>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</si>
  <si>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</si>
  <si>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</si>
  <si>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</si>
  <si>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</si>
  <si>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</si>
  <si>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</si>
  <si>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</si>
  <si>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</si>
  <si>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</si>
  <si>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</si>
  <si>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</si>
  <si>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</si>
  <si>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</si>
  <si>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</si>
  <si>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</si>
  <si>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</si>
  <si>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</si>
  <si>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</si>
  <si>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</si>
  <si>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</si>
  <si>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</si>
  <si>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</si>
  <si>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</si>
  <si>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</si>
  <si>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</si>
  <si>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</si>
  <si>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</si>
  <si>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</si>
  <si>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</si>
  <si>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</si>
  <si>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</si>
  <si>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</si>
  <si>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</si>
  <si>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</si>
  <si>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</si>
  <si>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</si>
  <si>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</si>
  <si>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</si>
  <si>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</si>
  <si>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</si>
  <si>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</si>
  <si>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</si>
  <si>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</si>
  <si>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</si>
  <si>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</si>
  <si>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</si>
  <si>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</si>
  <si>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</si>
  <si>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</si>
  <si>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</si>
  <si>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</si>
  <si>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</si>
  <si>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</si>
  <si>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</si>
  <si>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</si>
  <si>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</si>
  <si>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</si>
  <si>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</si>
  <si>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</si>
  <si>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</si>
  <si>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</si>
  <si>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</si>
  <si>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</si>
  <si>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</si>
  <si>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</si>
  <si>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</si>
  <si>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</si>
  <si>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</si>
  <si>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</si>
  <si>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</si>
  <si>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</si>
  <si>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</si>
  <si>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</si>
  <si>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</si>
  <si>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</si>
  <si>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</si>
  <si>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</si>
  <si>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</si>
  <si>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</si>
  <si>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</si>
  <si>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</si>
  <si>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</si>
  <si>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</si>
  <si>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</si>
  <si>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</si>
  <si>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</si>
  <si>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</si>
  <si>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</si>
  <si>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</si>
  <si>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</si>
  <si>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</si>
  <si>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</si>
  <si>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</si>
  <si>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</si>
  <si>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</si>
  <si>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</si>
  <si>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</si>
  <si>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</si>
  <si>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</si>
  <si>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</si>
  <si>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</si>
  <si>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</si>
  <si>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</si>
  <si>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</si>
  <si>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</si>
  <si>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</si>
  <si>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</si>
  <si>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</si>
  <si>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</si>
  <si>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</si>
  <si>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</si>
  <si>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</si>
  <si>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</si>
  <si>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</si>
  <si>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</si>
  <si>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</si>
  <si>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</si>
  <si>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</si>
  <si>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</si>
  <si>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</si>
  <si>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</si>
  <si>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</si>
  <si>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</si>
  <si>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</si>
  <si>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</si>
  <si>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</si>
  <si>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</si>
  <si>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</si>
  <si>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</si>
  <si>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</si>
  <si>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</si>
  <si>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</si>
  <si>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</si>
  <si>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</si>
  <si>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</si>
  <si>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</si>
  <si>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</si>
  <si>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</si>
  <si>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</si>
  <si>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</si>
  <si>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</si>
  <si>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</si>
  <si>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</si>
  <si>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</si>
  <si>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</si>
  <si>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</si>
  <si>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</si>
  <si>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</si>
  <si>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</si>
  <si>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</si>
  <si>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</si>
  <si>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</si>
  <si>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</si>
  <si>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</si>
  <si>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</si>
  <si>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</si>
  <si>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</si>
  <si>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</si>
  <si>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</si>
  <si>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</si>
  <si>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</si>
  <si>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</si>
  <si>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</si>
  <si>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</si>
  <si>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</si>
  <si>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</si>
  <si>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</si>
  <si>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</si>
  <si>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</si>
  <si>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</si>
  <si>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</si>
  <si>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</si>
  <si>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</si>
  <si>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</si>
  <si>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</si>
  <si>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</si>
  <si>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</si>
  <si>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</si>
  <si>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</si>
  <si>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</si>
  <si>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</si>
  <si>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</si>
  <si>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</si>
  <si>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</si>
  <si>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</si>
  <si>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</si>
  <si>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</si>
  <si>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</si>
  <si>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</si>
  <si>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</si>
  <si>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</si>
  <si>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</si>
  <si>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</si>
  <si>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</si>
  <si>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</si>
  <si>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</si>
  <si>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</si>
  <si>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</si>
  <si>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</si>
  <si>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</si>
  <si>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</si>
  <si>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</si>
  <si>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</si>
  <si>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</si>
  <si>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</si>
  <si>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</si>
  <si>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</si>
  <si>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</si>
  <si>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</si>
  <si>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</si>
  <si>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</si>
  <si>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</si>
  <si>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</si>
  <si>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</si>
  <si>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</si>
  <si>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</si>
  <si>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</si>
  <si>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</si>
  <si>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</si>
  <si>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</si>
  <si>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</si>
  <si>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</si>
  <si>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</si>
  <si>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</si>
  <si>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</si>
  <si>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</si>
  <si>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</si>
  <si>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</si>
  <si>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</si>
  <si>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</si>
  <si>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</si>
  <si>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</si>
  <si>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</si>
  <si>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</si>
  <si>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</si>
  <si>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</si>
  <si>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</si>
  <si>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</si>
  <si>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</si>
  <si>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</si>
  <si>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</si>
  <si>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</si>
  <si>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</si>
  <si>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</si>
  <si>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</si>
  <si>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</si>
  <si>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</si>
  <si>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</si>
  <si>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</si>
  <si>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</si>
  <si>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</si>
  <si>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</si>
  <si>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</si>
  <si>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</si>
  <si>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</si>
  <si>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</si>
  <si>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</si>
  <si>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</si>
  <si>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</si>
  <si>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</si>
  <si>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</si>
  <si>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</si>
  <si>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</si>
  <si>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</si>
  <si>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</si>
  <si>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</si>
  <si>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</si>
  <si>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</si>
  <si>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</si>
  <si>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</si>
  <si>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</si>
  <si>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</si>
  <si>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</si>
  <si>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</si>
  <si>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</si>
  <si>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</si>
  <si>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</si>
  <si>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</si>
  <si>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</si>
  <si>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</si>
  <si>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</si>
  <si>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</si>
  <si>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</si>
  <si>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</si>
  <si>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</si>
  <si>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</si>
  <si>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</si>
  <si>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</si>
  <si>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</si>
  <si>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</si>
  <si>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</si>
  <si>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</si>
  <si>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</si>
  <si>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</si>
  <si>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</si>
  <si>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</si>
  <si>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</si>
  <si>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</si>
  <si>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</si>
  <si>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</si>
  <si>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</si>
  <si>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</si>
  <si>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</si>
  <si>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</si>
  <si>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</si>
  <si>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</si>
  <si>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</si>
  <si>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</si>
  <si>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</si>
  <si>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</si>
  <si>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</si>
  <si>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</si>
  <si>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</si>
  <si>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</si>
  <si>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</si>
  <si>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</si>
  <si>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</si>
  <si>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</si>
  <si>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</si>
  <si>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</si>
  <si>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</si>
  <si>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</si>
  <si>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</si>
  <si>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</si>
  <si>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</si>
  <si>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</si>
  <si>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</si>
  <si>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</si>
  <si>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</si>
  <si>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</si>
  <si>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</si>
  <si>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</si>
  <si>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</si>
  <si>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</si>
  <si>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</si>
  <si>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</si>
  <si>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</si>
  <si>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</si>
  <si>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</si>
  <si>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</si>
  <si>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</si>
  <si>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</si>
  <si>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</si>
  <si>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</si>
  <si>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</si>
  <si>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</si>
  <si>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</si>
  <si>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</si>
  <si>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</si>
  <si>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</si>
  <si>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</si>
  <si>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</si>
  <si>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</si>
  <si>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</si>
  <si>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</si>
  <si>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</si>
  <si>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</si>
  <si>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</si>
  <si>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</si>
  <si>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</si>
  <si>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</si>
  <si>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</si>
  <si>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</si>
  <si>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</si>
  <si>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</si>
  <si>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</si>
  <si>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</si>
  <si>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</si>
  <si>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</si>
  <si>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</si>
  <si>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</si>
  <si>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</si>
  <si>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</si>
  <si>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</si>
  <si>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</si>
  <si>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</si>
  <si>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</si>
  <si>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</si>
  <si>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</si>
  <si>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</si>
  <si>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</si>
  <si>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</si>
  <si>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</si>
  <si>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</si>
  <si>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</si>
  <si>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</si>
  <si>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</si>
  <si>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</si>
  <si>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</si>
  <si>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</si>
  <si>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</si>
  <si>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</si>
  <si>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</si>
  <si>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</si>
  <si>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</si>
  <si>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</si>
  <si>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</si>
  <si>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</si>
  <si>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</si>
  <si>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</si>
  <si>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</si>
  <si>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</si>
  <si>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</si>
  <si>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</si>
  <si>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</si>
  <si>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</si>
  <si>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</si>
  <si>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</si>
  <si>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</si>
  <si>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</si>
  <si>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</si>
  <si>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</si>
  <si>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</si>
  <si>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</si>
  <si>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</si>
  <si>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</si>
  <si>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</si>
  <si>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</si>
  <si>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</si>
  <si>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</si>
  <si>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</si>
  <si>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</si>
  <si>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</si>
  <si>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</si>
  <si>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</si>
  <si>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</si>
  <si>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</si>
  <si>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</si>
  <si>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</si>
  <si>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</si>
  <si>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</si>
  <si>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</si>
  <si>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</si>
  <si>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</si>
  <si>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</si>
  <si>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</si>
  <si>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</si>
  <si>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</si>
  <si>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</si>
  <si>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</si>
  <si>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</si>
  <si>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</si>
  <si>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</si>
  <si>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</si>
  <si>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</si>
  <si>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</si>
  <si>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</si>
  <si>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</si>
  <si>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</si>
  <si>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</si>
  <si>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</si>
  <si>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</si>
  <si>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</si>
  <si>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</si>
  <si>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</si>
  <si>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</si>
  <si>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</si>
  <si>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</si>
  <si>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</si>
  <si>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</si>
  <si>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</si>
  <si>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</si>
  <si>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</si>
  <si>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</si>
  <si>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</si>
  <si>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</si>
  <si>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</si>
  <si>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</si>
  <si>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</si>
  <si>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</si>
  <si>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</si>
  <si>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</si>
  <si>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</si>
  <si>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</si>
  <si>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</si>
  <si>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</si>
  <si>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</si>
  <si>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</si>
  <si>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</si>
  <si>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</si>
  <si>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</si>
  <si>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</si>
  <si>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</si>
  <si>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</si>
  <si>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</si>
  <si>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</si>
  <si>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</si>
  <si>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</si>
  <si>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</si>
  <si>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</si>
  <si>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</si>
  <si>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</si>
  <si>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</si>
  <si>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</si>
  <si>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</si>
  <si>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</si>
  <si>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</si>
  <si>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</si>
  <si>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</si>
  <si>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</si>
  <si>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</si>
  <si>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</si>
  <si>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</si>
  <si>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</si>
  <si>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</si>
  <si>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</si>
  <si>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</si>
  <si>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</si>
  <si>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</si>
  <si>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</si>
  <si>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</si>
  <si>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</si>
  <si>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</si>
  <si>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</si>
  <si>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</si>
  <si>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</si>
  <si>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</si>
  <si>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</si>
  <si>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</si>
  <si>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</si>
  <si>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</si>
  <si>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</si>
  <si>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</si>
  <si>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</si>
  <si>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</si>
  <si>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</si>
  <si>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</si>
  <si>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</si>
  <si>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</si>
  <si>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</si>
  <si>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</si>
  <si>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</si>
  <si>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</si>
  <si>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</si>
  <si>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</si>
  <si>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</si>
  <si>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</si>
  <si>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</si>
  <si>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</si>
  <si>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</si>
  <si>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</si>
  <si>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</si>
  <si>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</si>
  <si>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</si>
  <si>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</si>
  <si>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</si>
  <si>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</si>
  <si>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</si>
  <si>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</si>
  <si>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</si>
  <si>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</si>
  <si>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</si>
  <si>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</si>
  <si>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</si>
  <si>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</si>
  <si>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</si>
  <si>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</si>
  <si>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</si>
  <si>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</si>
  <si>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</si>
  <si>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</si>
  <si>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</si>
  <si>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</si>
  <si>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</si>
  <si>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</si>
  <si>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</si>
  <si>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</si>
  <si>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</si>
  <si>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</si>
  <si>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</si>
  <si>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</si>
  <si>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</si>
  <si>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</si>
  <si>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</si>
  <si>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</si>
  <si>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</si>
  <si>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</si>
  <si>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</si>
  <si>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</si>
  <si>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</si>
  <si>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</si>
  <si>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</si>
  <si>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</si>
  <si>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</si>
  <si>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</si>
  <si>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</si>
  <si>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</si>
  <si>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</si>
  <si>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</si>
  <si>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</si>
  <si>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</si>
  <si>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</si>
  <si>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</si>
  <si>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</si>
  <si>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</si>
  <si>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</si>
  <si>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</si>
  <si>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</si>
  <si>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</si>
  <si>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</si>
  <si>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</si>
  <si>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</si>
  <si>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</si>
  <si>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</si>
  <si>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</si>
  <si>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</si>
  <si>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</si>
  <si>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</si>
  <si>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</si>
  <si>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</si>
  <si>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</si>
  <si>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</si>
  <si>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</si>
  <si>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</si>
  <si>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</si>
  <si>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</si>
  <si>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</si>
  <si>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</si>
  <si>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</si>
  <si>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</si>
  <si>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</si>
  <si>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</si>
  <si>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</si>
  <si>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</si>
  <si>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</si>
  <si>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</si>
  <si>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</si>
  <si>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</si>
  <si>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</si>
  <si>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</si>
  <si>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</si>
  <si>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</si>
  <si>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</si>
  <si>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</si>
  <si>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</si>
  <si>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</si>
  <si>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</si>
  <si>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</si>
  <si>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</si>
  <si>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</si>
  <si>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</si>
  <si>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</si>
  <si>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</si>
  <si>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</si>
  <si>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</si>
  <si>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</si>
  <si>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</si>
  <si>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</si>
  <si>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</si>
  <si>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</si>
  <si>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</si>
  <si>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</si>
  <si>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</si>
  <si>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</si>
  <si>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</si>
  <si>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</si>
  <si>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</si>
  <si>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</si>
  <si>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</si>
  <si>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</si>
  <si>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</si>
  <si>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</si>
  <si>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</si>
  <si>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</si>
  <si>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</si>
  <si>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</si>
  <si>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</si>
  <si>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</si>
  <si>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</si>
  <si>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</si>
  <si>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</si>
  <si>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</si>
  <si>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</si>
  <si>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</si>
  <si>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</si>
  <si>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</si>
  <si>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</si>
  <si>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</si>
  <si>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</si>
  <si>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</si>
  <si>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</si>
  <si>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</si>
  <si>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</si>
  <si>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</si>
  <si>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</si>
  <si>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</si>
  <si>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</si>
  <si>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</si>
  <si>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</si>
  <si>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</si>
  <si>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</si>
  <si>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</si>
  <si>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</si>
  <si>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</si>
  <si>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</si>
  <si>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</si>
  <si>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</si>
  <si>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</si>
  <si>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</si>
  <si>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</si>
  <si>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</si>
  <si>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</si>
  <si>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</si>
  <si>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</si>
  <si>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</si>
  <si>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</si>
  <si>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</si>
  <si>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</si>
  <si>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</si>
  <si>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</si>
  <si>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</si>
  <si>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</si>
  <si>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</si>
  <si>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</si>
  <si>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</si>
  <si>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</si>
  <si>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</si>
  <si>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</si>
  <si>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</si>
  <si>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</si>
  <si>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</si>
  <si>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</si>
  <si>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</si>
  <si>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</si>
  <si>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</si>
  <si>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</si>
  <si>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</si>
  <si>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</si>
  <si>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</si>
  <si>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</si>
  <si>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</si>
  <si>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</si>
  <si>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</si>
  <si>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</si>
  <si>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</si>
  <si>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</si>
  <si>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</si>
  <si>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</si>
  <si>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</si>
  <si>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</si>
  <si>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</si>
  <si>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</si>
  <si>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</si>
  <si>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</si>
  <si>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</si>
  <si>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</si>
  <si>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</si>
  <si>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</si>
  <si>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</si>
  <si>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</si>
  <si>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</si>
  <si>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</si>
  <si>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</si>
  <si>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</si>
  <si>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</si>
  <si>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</si>
  <si>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</si>
  <si>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</si>
  <si>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</si>
  <si>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</si>
  <si>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</si>
  <si>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</si>
  <si>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</si>
  <si>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</si>
  <si>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</si>
  <si>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</si>
  <si>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</si>
  <si>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</si>
  <si>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</si>
  <si>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</si>
  <si>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</si>
  <si>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</si>
  <si>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</si>
  <si>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</si>
  <si>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</si>
  <si>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</si>
  <si>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</si>
  <si>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</si>
  <si>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</si>
  <si>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</si>
  <si>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</si>
  <si>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</si>
  <si>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</si>
  <si>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</si>
  <si>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</si>
  <si>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</si>
  <si>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</si>
  <si>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</si>
  <si>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</si>
  <si>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</si>
  <si>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</si>
  <si>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</si>
  <si>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</si>
  <si>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</si>
  <si>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</si>
  <si>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</si>
  <si>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</si>
  <si>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</si>
  <si>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</si>
  <si>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</si>
  <si>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</si>
  <si>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</si>
  <si>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</si>
  <si>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</si>
  <si>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</si>
  <si>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</si>
  <si>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</si>
  <si>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</si>
  <si>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</si>
  <si>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</si>
  <si>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</si>
  <si>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</si>
  <si>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</si>
  <si>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</si>
  <si>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</si>
  <si>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</si>
  <si>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</si>
  <si>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</si>
  <si>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</si>
  <si>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</si>
  <si>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</si>
  <si>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</si>
  <si>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</si>
  <si>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</si>
  <si>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</si>
  <si>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</si>
  <si>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</si>
  <si>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</si>
  <si>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</si>
  <si>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</si>
  <si>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</si>
  <si>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</si>
  <si>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</si>
  <si>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</si>
  <si>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</si>
  <si>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</si>
  <si>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</si>
  <si>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</si>
  <si>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</si>
  <si>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</si>
  <si>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</si>
  <si>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</si>
  <si>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</si>
  <si>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</si>
  <si>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</si>
  <si>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</si>
  <si>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</si>
  <si>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</si>
  <si>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</si>
  <si>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</si>
  <si>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</si>
  <si>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</si>
  <si>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</si>
  <si>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</si>
  <si>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</si>
  <si>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</si>
  <si>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</si>
  <si>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</si>
  <si>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</si>
  <si>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</si>
  <si>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</si>
  <si>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</si>
  <si>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</si>
  <si>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</si>
  <si>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</si>
  <si>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</si>
  <si>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</si>
  <si>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</si>
  <si>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</si>
  <si>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</si>
  <si>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</si>
  <si>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</si>
  <si>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</si>
  <si>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</si>
  <si>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</si>
  <si>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</si>
  <si>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</si>
  <si>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</si>
  <si>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</si>
  <si>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</si>
  <si>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</si>
  <si>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</si>
  <si>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</si>
  <si>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</si>
  <si>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</si>
  <si>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</si>
  <si>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</si>
  <si>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</si>
  <si>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</si>
  <si>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</si>
  <si>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</si>
  <si>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</si>
  <si>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</si>
  <si>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</si>
  <si>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</si>
  <si>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</si>
  <si>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</si>
  <si>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</si>
  <si>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</si>
  <si>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</si>
  <si>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</si>
  <si>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</si>
  <si>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</si>
  <si>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</si>
  <si>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</si>
  <si>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</si>
  <si>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</si>
  <si>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</si>
  <si>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</si>
  <si>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</si>
  <si>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</si>
  <si>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</si>
  <si>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</si>
  <si>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</si>
  <si>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</si>
  <si>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</si>
  <si>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</si>
  <si>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</si>
  <si>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</si>
  <si>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</si>
  <si>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</si>
  <si>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</si>
  <si>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</si>
  <si>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</si>
  <si>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</si>
  <si>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</si>
  <si>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</si>
  <si>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</si>
  <si>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</si>
  <si>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</si>
  <si>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</si>
  <si>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</si>
  <si>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</si>
  <si>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</si>
  <si>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</si>
  <si>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</si>
  <si>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</si>
  <si>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</si>
  <si>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</si>
  <si>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</si>
  <si>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</si>
  <si>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</si>
  <si>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</si>
  <si>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</si>
  <si>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</si>
  <si>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</si>
  <si>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</si>
  <si>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</si>
  <si>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</si>
  <si>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</si>
  <si>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</si>
  <si>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</si>
  <si>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</si>
  <si>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</si>
  <si>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</si>
  <si>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</si>
  <si>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</si>
  <si>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</si>
  <si>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</si>
  <si>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</si>
  <si>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</si>
  <si>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</si>
  <si>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</si>
  <si>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</si>
  <si>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</si>
  <si>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</si>
  <si>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</si>
  <si>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</si>
  <si>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</si>
  <si>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</si>
  <si>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</si>
  <si>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</si>
  <si>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</si>
  <si>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</si>
  <si>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</si>
  <si>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</si>
  <si>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</si>
  <si>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</si>
  <si>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</si>
  <si>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</si>
  <si>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</si>
  <si>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</si>
  <si>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</si>
  <si>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</si>
  <si>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</si>
  <si>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</si>
  <si>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</si>
  <si>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</si>
  <si>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</si>
  <si>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</si>
  <si>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</si>
  <si>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</si>
  <si>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</si>
  <si>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</si>
  <si>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</si>
  <si>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</si>
  <si>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</si>
  <si>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</si>
  <si>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</si>
  <si>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</si>
  <si>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</si>
  <si>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</si>
  <si>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</si>
  <si>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</si>
  <si>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</si>
  <si>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</si>
  <si>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</si>
  <si>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</si>
  <si>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</si>
  <si>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</si>
  <si>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</si>
  <si>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</si>
  <si>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</si>
  <si>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</si>
  <si>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</si>
  <si>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</si>
  <si>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</si>
  <si>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</si>
  <si>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</si>
  <si>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</si>
  <si>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</si>
  <si>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</si>
  <si>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</si>
  <si>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</si>
  <si>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</si>
  <si>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</si>
  <si>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</si>
  <si>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</si>
  <si>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</si>
  <si>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</si>
  <si>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</si>
  <si>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</si>
  <si>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</si>
  <si>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</si>
  <si>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</si>
  <si>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</si>
  <si>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</si>
  <si>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</si>
  <si>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</si>
  <si>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</si>
  <si>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</si>
  <si>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</si>
  <si>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</si>
  <si>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</si>
  <si>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</si>
  <si>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</si>
  <si>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</si>
  <si>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</si>
  <si>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</si>
  <si>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</si>
  <si>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</si>
  <si>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</si>
  <si>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</si>
  <si>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</si>
  <si>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</si>
  <si>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</si>
  <si>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</si>
  <si>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</si>
  <si>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</si>
  <si>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</si>
  <si>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</si>
  <si>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</si>
  <si>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</si>
  <si>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</si>
  <si>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</si>
  <si>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</si>
  <si>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</si>
  <si>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</si>
  <si>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</si>
  <si>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</si>
  <si>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</si>
  <si>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</si>
  <si>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</si>
  <si>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</si>
  <si>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</si>
  <si>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</si>
  <si>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</si>
  <si>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</si>
  <si>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</si>
  <si>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</si>
  <si>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</si>
  <si>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</si>
  <si>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</si>
  <si>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</si>
  <si>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</si>
  <si>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</si>
  <si>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</si>
  <si>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</si>
  <si>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</si>
  <si>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</si>
  <si>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</si>
  <si>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</si>
  <si>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</si>
  <si>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</si>
  <si>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</si>
  <si>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</si>
  <si>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</si>
  <si>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</si>
  <si>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</si>
  <si>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</si>
  <si>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</si>
  <si>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</si>
  <si>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</si>
  <si>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</si>
  <si>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</si>
  <si>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</si>
  <si>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</si>
  <si>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</si>
  <si>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</si>
  <si>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</si>
  <si>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</si>
  <si>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</si>
  <si>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</si>
  <si>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</si>
  <si>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</si>
  <si>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</si>
  <si>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</si>
  <si>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</si>
  <si>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</si>
  <si>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</si>
  <si>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</si>
  <si>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</si>
  <si>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</si>
  <si>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</si>
  <si>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</si>
  <si>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</si>
  <si>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</si>
  <si>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</si>
  <si>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</si>
  <si>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</si>
  <si>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</si>
  <si>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</si>
  <si>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</si>
  <si>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</si>
  <si>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</si>
  <si>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</si>
  <si>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</si>
  <si>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</si>
  <si>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</si>
  <si>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</si>
  <si>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</si>
  <si>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</si>
  <si>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</si>
  <si>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</si>
  <si>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</si>
  <si>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</si>
  <si>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</si>
  <si>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</si>
  <si>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</si>
  <si>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</si>
  <si>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</si>
  <si>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</si>
  <si>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</si>
  <si>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</si>
  <si>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</si>
  <si>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</si>
  <si>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</si>
  <si>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</si>
  <si>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</si>
  <si>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</si>
  <si>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</si>
  <si>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</si>
  <si>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</si>
  <si>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</si>
  <si>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</si>
  <si>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</si>
  <si>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</si>
  <si>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</si>
  <si>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</si>
  <si>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</si>
  <si>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</si>
  <si>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</si>
  <si>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</si>
  <si>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</si>
  <si>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</si>
  <si>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</si>
  <si>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</si>
  <si>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</si>
  <si>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</si>
  <si>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</si>
  <si>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</si>
  <si>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</si>
  <si>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</si>
  <si>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</si>
  <si>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</si>
  <si>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</si>
  <si>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</si>
  <si>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</si>
  <si>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</si>
  <si>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</si>
  <si>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</si>
  <si>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</si>
  <si>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</si>
  <si>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</si>
  <si>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</si>
  <si>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</si>
  <si>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</si>
  <si>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</si>
  <si>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</si>
  <si>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</si>
  <si>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</si>
  <si>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</si>
  <si>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</si>
  <si>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</si>
  <si>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</si>
  <si>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</si>
  <si>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</si>
  <si>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</si>
  <si>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</si>
  <si>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</si>
  <si>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</si>
  <si>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</si>
  <si>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</si>
  <si>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</si>
  <si>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</si>
  <si>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</si>
  <si>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</si>
  <si>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</si>
  <si>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</si>
  <si>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</si>
  <si>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</si>
  <si>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</si>
  <si>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</si>
  <si>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</si>
  <si>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</si>
  <si>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</si>
  <si>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</si>
  <si>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</si>
  <si>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</si>
  <si>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</si>
  <si>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</si>
  <si>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</si>
  <si>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</si>
  <si>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</si>
  <si>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</si>
  <si>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</si>
  <si>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</si>
  <si>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</si>
  <si>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</si>
  <si>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</si>
  <si>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</si>
  <si>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</si>
  <si>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</si>
  <si>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</si>
  <si>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</si>
  <si>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</si>
  <si>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</si>
  <si>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</si>
  <si>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</si>
  <si>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</si>
  <si>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</si>
  <si>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</si>
  <si>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</si>
  <si>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</si>
  <si>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</si>
  <si>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</si>
  <si>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</si>
  <si>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</si>
  <si>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</si>
  <si>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</si>
  <si>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</si>
  <si>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</si>
  <si>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</si>
  <si>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</si>
  <si>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</si>
  <si>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</si>
  <si>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</si>
  <si>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</si>
  <si>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</si>
  <si>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</si>
  <si>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</si>
  <si>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</si>
  <si>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</si>
  <si>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</si>
  <si>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</si>
  <si>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</si>
  <si>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</si>
  <si>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</si>
  <si>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</si>
  <si>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</si>
  <si>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</si>
  <si>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</si>
  <si>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</si>
  <si>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</si>
  <si>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</si>
  <si>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</si>
  <si>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</si>
  <si>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</si>
  <si>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</si>
  <si>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</si>
  <si>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</si>
  <si>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</si>
  <si>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</si>
  <si>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</si>
  <si>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</si>
  <si>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</si>
  <si>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</si>
  <si>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</si>
  <si>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</si>
  <si>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</si>
  <si>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</si>
  <si>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</si>
  <si>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</si>
  <si>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</si>
  <si>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</si>
  <si>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</si>
  <si>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</si>
  <si>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</si>
  <si>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</si>
  <si>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</si>
  <si>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</si>
  <si>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</si>
  <si>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</si>
  <si>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</si>
  <si>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</si>
  <si>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</si>
  <si>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</si>
  <si>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</si>
  <si>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</si>
  <si>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</si>
  <si>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</si>
  <si>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</si>
  <si>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</si>
  <si>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</si>
  <si>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</si>
  <si>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</si>
  <si>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</si>
  <si>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</si>
  <si>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</si>
  <si>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</si>
  <si>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</si>
  <si>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</si>
  <si>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</si>
  <si>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</si>
  <si>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</si>
  <si>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</si>
  <si>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</si>
  <si>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</si>
  <si>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</si>
  <si>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</si>
  <si>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</si>
  <si>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</si>
  <si>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</si>
  <si>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</si>
  <si>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</si>
  <si>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</si>
  <si>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</si>
  <si>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</si>
  <si>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</si>
  <si>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</si>
  <si>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</si>
  <si>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</si>
  <si>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</si>
  <si>
    <t>PATIÑO VILELA JOSE</t>
  </si>
  <si>
    <t>0984904020</t>
  </si>
  <si>
    <t>0993724228</t>
  </si>
  <si>
    <t>CHICA LEONES ANABEL</t>
  </si>
  <si>
    <t xml:space="preserve">PANEZO GUEREERO WILSON </t>
  </si>
  <si>
    <t>0967694208</t>
  </si>
  <si>
    <t xml:space="preserve">NAVARRETE INTRIAGO YARIXA </t>
  </si>
  <si>
    <t>0992492988</t>
  </si>
  <si>
    <t xml:space="preserve">BONE PALMA GISELA </t>
  </si>
  <si>
    <t>0980019176</t>
  </si>
  <si>
    <t xml:space="preserve">ANCHUNDIA QUINTERO ARELIS </t>
  </si>
  <si>
    <t>0969398034</t>
  </si>
  <si>
    <t xml:space="preserve">NAPA VILLA HECTOR </t>
  </si>
  <si>
    <t>0959689469</t>
  </si>
  <si>
    <t>SABANDO LOOR BENITO</t>
  </si>
  <si>
    <t>0963370962</t>
  </si>
  <si>
    <t xml:space="preserve">MARQUEZ CAGUA MARLENE </t>
  </si>
  <si>
    <t>0969772552</t>
  </si>
  <si>
    <t>MACIAS MARTINEZ ANGEL</t>
  </si>
  <si>
    <t>0969938930</t>
  </si>
  <si>
    <t>CEDEÑO CAÑUELA CARLOS</t>
  </si>
  <si>
    <t>0988978126</t>
  </si>
  <si>
    <t xml:space="preserve">BAZURTO OLVERA DANIELA </t>
  </si>
  <si>
    <t>0967158609</t>
  </si>
  <si>
    <t xml:space="preserve">SALASAR SANCHEZ GERMAN </t>
  </si>
  <si>
    <t xml:space="preserve">CAGUA JAMA DANIELA </t>
  </si>
  <si>
    <t>0967336551</t>
  </si>
  <si>
    <t xml:space="preserve">VILATUÑA MOLINA JOHN </t>
  </si>
  <si>
    <t>0968610015</t>
  </si>
  <si>
    <t>0983619443</t>
  </si>
  <si>
    <t>SALAZAR ZAMBRANO MARTHA</t>
  </si>
  <si>
    <t>CHEME VASQUEZ ADRIAN</t>
  </si>
  <si>
    <t>0982775049</t>
  </si>
  <si>
    <t>MEJIA SANCHEZ SAIR XIMENA</t>
  </si>
  <si>
    <t>0993493950</t>
  </si>
  <si>
    <t>SANTOS LOOR MATEO</t>
  </si>
  <si>
    <t>0990067089</t>
  </si>
  <si>
    <t>LOOR GUADALUPE</t>
  </si>
  <si>
    <t xml:space="preserve">MANZABA JILER ELENA </t>
  </si>
  <si>
    <t>0985131955</t>
  </si>
  <si>
    <t>RAMIREZ MERA JORMAN</t>
  </si>
  <si>
    <t>0980970489</t>
  </si>
  <si>
    <t xml:space="preserve">CHEME BONE KATY </t>
  </si>
  <si>
    <t>0962879316</t>
  </si>
  <si>
    <t xml:space="preserve">ROMERO PINARGOTE ERODITA </t>
  </si>
  <si>
    <t>0990578266</t>
  </si>
  <si>
    <t>LEON GONZALES NOELIA</t>
  </si>
  <si>
    <t>0967727236</t>
  </si>
  <si>
    <t xml:space="preserve">ZAMBRANO JAMA CRISTIAN </t>
  </si>
  <si>
    <t>0989793548</t>
  </si>
  <si>
    <t>0980821348</t>
  </si>
  <si>
    <t>CARRAZCO CAGUA JOSE</t>
  </si>
  <si>
    <t xml:space="preserve">MACAY ALAVA DANIELA </t>
  </si>
  <si>
    <t>0999130534</t>
  </si>
  <si>
    <t xml:space="preserve">PICO OLARTE ROXANA </t>
  </si>
  <si>
    <t>0999023228</t>
  </si>
  <si>
    <t>VERA GARCIA JOSE</t>
  </si>
  <si>
    <t xml:space="preserve">ZAMBRANO VILELA JOSE </t>
  </si>
  <si>
    <t>0995715504</t>
  </si>
  <si>
    <t>jogrzavi@hotmail.com</t>
  </si>
  <si>
    <t>RODRIGUEZ BASURTO MARCIA</t>
  </si>
  <si>
    <t>0939531194</t>
  </si>
  <si>
    <t>SANTANA VELEZ ADONIS</t>
  </si>
  <si>
    <t>0969878601</t>
  </si>
  <si>
    <t xml:space="preserve">VELEZ MACIAS NADREA </t>
  </si>
  <si>
    <t xml:space="preserve">JAMA IBARRA BRIGIDA </t>
  </si>
  <si>
    <t>0996382927</t>
  </si>
  <si>
    <t>GOMEZ  NAPA PAOLA</t>
  </si>
  <si>
    <t>0987879639</t>
  </si>
  <si>
    <t>CEVALLOS FARIAS FERNANDO</t>
  </si>
  <si>
    <t>0999143643</t>
  </si>
  <si>
    <t xml:space="preserve">JARAMILLO IBARRA ROSAURA </t>
  </si>
  <si>
    <t>0990233805</t>
  </si>
  <si>
    <t>ACOSTA MEJIA ALEXANDER</t>
  </si>
  <si>
    <t>0967264546</t>
  </si>
  <si>
    <t>SOLORZANO MENDOZA NALLERLY</t>
  </si>
  <si>
    <t>0985241712</t>
  </si>
  <si>
    <t>MURILLO VASQUEZ MAYERLY</t>
  </si>
  <si>
    <t>0986515052</t>
  </si>
  <si>
    <t xml:space="preserve">LOOR GRACIA KATERIN </t>
  </si>
  <si>
    <t>0990747141</t>
  </si>
  <si>
    <t xml:space="preserve">ORTIZ LOOR JONATHAN </t>
  </si>
  <si>
    <t>0997484020</t>
  </si>
  <si>
    <t>VILLANUEVA GARCIA KATTALEYA</t>
  </si>
  <si>
    <t>0994395107</t>
  </si>
  <si>
    <t xml:space="preserve">PEÑARRIETA MENDOZA DIANA </t>
  </si>
  <si>
    <t>0986841057</t>
  </si>
  <si>
    <t>0986473416</t>
  </si>
  <si>
    <t xml:space="preserve">FARIAS YANCHALIQUIN JONATHAN </t>
  </si>
  <si>
    <t>0999760785</t>
  </si>
  <si>
    <t>PUMA MARQUEZ EMILY</t>
  </si>
  <si>
    <t>GUDIÑO CHALA OSCAR</t>
  </si>
  <si>
    <t>VALENCIA VELEZ MARICELA</t>
  </si>
  <si>
    <t>0961222512</t>
  </si>
  <si>
    <t xml:space="preserve">ZAMBRANO ZAMBRANO JOSUA </t>
  </si>
  <si>
    <t>0985259176</t>
  </si>
  <si>
    <t xml:space="preserve">MOINA ARIAS ARMANDO </t>
  </si>
  <si>
    <t>0993660694</t>
  </si>
  <si>
    <t>glocalro@hotmail.com</t>
  </si>
  <si>
    <t xml:space="preserve">SALTOS PARIRA MARILYN </t>
  </si>
  <si>
    <t>0983516320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</si>
</sst>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  <font>
      <u/>
      <sz val="11"/>
      <color theme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43" fillId="0" borderId="0" applyNumberFormat="0" applyFill="0" applyBorder="0" applyAlignment="0" applyProtection="0"/>
  </cellStyleXfs>
  <cellXfs count="230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43" fillId="0" borderId="0" xfId="7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8">
    <cellStyle name="Bueno" xfId="2" builtinId="26"/>
    <cellStyle name="Énfasis1" xfId="5" builtinId="29"/>
    <cellStyle name="Énfasis3" xfId="6" builtinId="37"/>
    <cellStyle name="Hipervínculo" xfId="7" builtinId="8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264</c:v>
                </c:pt>
                <c:pt idx="1">
                  <c:v>17</c:v>
                </c:pt>
                <c:pt idx="2">
                  <c:v>0</c:v>
                </c:pt>
                <c:pt idx="3">
                  <c:v>25</c:v>
                </c:pt>
                <c:pt idx="4">
                  <c:v>3</c:v>
                </c:pt>
                <c:pt idx="5">
                  <c:v>114</c:v>
                </c:pt>
                <c:pt idx="6">
                  <c:v>210</c:v>
                </c:pt>
                <c:pt idx="7">
                  <c:v>0</c:v>
                </c:pt>
                <c:pt idx="8">
                  <c:v>0</c:v>
                </c:pt>
                <c:pt idx="9">
                  <c:v>34</c:v>
                </c:pt>
                <c:pt idx="10">
                  <c:v>1</c:v>
                </c:pt>
                <c:pt idx="11">
                  <c:v>3</c:v>
                </c:pt>
                <c:pt idx="12">
                  <c:v>71</c:v>
                </c:pt>
                <c:pt idx="13">
                  <c:v>0</c:v>
                </c:pt>
                <c:pt idx="14">
                  <c:v>31</c:v>
                </c:pt>
                <c:pt idx="15">
                  <c:v>10</c:v>
                </c:pt>
                <c:pt idx="16">
                  <c:v>3</c:v>
                </c:pt>
                <c:pt idx="17">
                  <c:v>25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6</c:v>
                </c:pt>
                <c:pt idx="23">
                  <c:v>32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355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13</c:v>
                </c:pt>
                <c:pt idx="43">
                  <c:v>28</c:v>
                </c:pt>
                <c:pt idx="44">
                  <c:v>11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17</c:v>
                </c:pt>
                <c:pt idx="50">
                  <c:v>1</c:v>
                </c:pt>
                <c:pt idx="51">
                  <c:v>13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264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25</c:v>
                      </c:pt>
                      <c:pt idx="4">
                        <c:v>3</c:v>
                      </c:pt>
                      <c:pt idx="5">
                        <c:v>114</c:v>
                      </c:pt>
                      <c:pt idx="6">
                        <c:v>210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34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71</c:v>
                      </c:pt>
                      <c:pt idx="13">
                        <c:v>0</c:v>
                      </c:pt>
                      <c:pt idx="14">
                        <c:v>31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25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32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355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13</c:v>
                      </c:pt>
                      <c:pt idx="43">
                        <c:v>28</c:v>
                      </c:pt>
                      <c:pt idx="44">
                        <c:v>11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17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91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59</c:v>
                      </c:pt>
                      <c:pt idx="6">
                        <c:v>180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12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129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0</c:v>
                      </c:pt>
                      <c:pt idx="51">
                        <c:v>5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371</c:v>
                      </c:pt>
                      <c:pt idx="1">
                        <c:v>28</c:v>
                      </c:pt>
                      <c:pt idx="2">
                        <c:v>0</c:v>
                      </c:pt>
                      <c:pt idx="3">
                        <c:v>33</c:v>
                      </c:pt>
                      <c:pt idx="4">
                        <c:v>5</c:v>
                      </c:pt>
                      <c:pt idx="5">
                        <c:v>178</c:v>
                      </c:pt>
                      <c:pt idx="6">
                        <c:v>402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34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84</c:v>
                      </c:pt>
                      <c:pt idx="13">
                        <c:v>0</c:v>
                      </c:pt>
                      <c:pt idx="14">
                        <c:v>49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40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34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4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528</c:v>
                      </c:pt>
                      <c:pt idx="31">
                        <c:v>1</c:v>
                      </c:pt>
                      <c:pt idx="32">
                        <c:v>21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6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13</c:v>
                      </c:pt>
                      <c:pt idx="43">
                        <c:v>28</c:v>
                      </c:pt>
                      <c:pt idx="44">
                        <c:v>14</c:v>
                      </c:pt>
                      <c:pt idx="45">
                        <c:v>4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22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glocalro@hotmail.com" TargetMode="External"/><Relationship Id="rId1" Type="http://schemas.openxmlformats.org/officeDocument/2006/relationships/hyperlink" Target="mailto:jogrzavi@hotmail.com" TargetMode="Externa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2266" zoomScaleNormal="100" workbookViewId="0">
      <selection activeCell="G2279" sqref="G2279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9" t="s">
        <v>28</v>
      </c>
      <c r="B8" s="159"/>
      <c r="C8" s="159"/>
      <c r="D8" s="159"/>
      <c r="E8" s="159"/>
      <c r="F8" s="159"/>
      <c r="G8" s="159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28.07123287671233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60.060273972602737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27.364383561643837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48.07123287671233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2.6465753424657534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14.536986301369863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20.079452054794519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17.526027397260275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14.432876712328767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72.101369863013701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39.87945205479452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27.936986301369863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26.726027397260275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35.758904109589039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53.93150684931507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11.613698630136986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20.139726027397259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27.61917808219178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25.216438356164385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6.3342465753424655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36.698630136986303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9.8575342465753426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31.736986301369864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7.2520547945205482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27.728767123287671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20.397260273972602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15.12054794520548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75.224657534246575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20.284931506849315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44.358904109589041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25.945205479452056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43.939726027397263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33.87945205479452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32.358904109589041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33.131506849315066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18.082191780821919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21.504109589041096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52.421917808219177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11.816438356164383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23.82191780821918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27.473972602739725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15.775342465753425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31.824657534246576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62.046575342465751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23.106849315068494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27.364383561643837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18.487671232876714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38.490410958904107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78.339726027397262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21.232876712328768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26.567123287671233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6.7424657534246579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30.813698630136987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45.052054794520551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30.972602739726028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43.9972602739726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23.454794520547946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67.649315068493152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18.890410958904109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65.652054794520552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50.769863013698632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17.758904109589039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24.046575342465754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25.997260273972604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34.293150684931504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30.873972602739727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31.745205479452054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28.616438356164384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49.506849315068493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33.863013698630134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17.117808219178084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23.117808219178084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55.43013698630137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19.221917808219178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17.602739726027398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17.213698630136985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14.994520547945205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23.967123287671232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49.246575342465754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15.104109589041096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13.038356164383561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14.663013698630136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31.227397260273971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24.254794520547946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9.2328767123287676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40.594520547945208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12.715068493150685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21.147945205479452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50.405479452054792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13.191780821917808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16.043835616438358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8.2273972602739729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33.863013698630134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33.134246575342466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24.109589041095891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54.753424657534246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58.610958904109587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21.608219178082191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56.12054794520548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15.219178082191782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75.298630136986304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30.915068493150685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39.934246575342463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15.175342465753424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12.715068493150685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11.008219178082191</v>
      </c>
      <c r="E118" s="14" t="str">
        <f t="shared" ca="1" si="2"/>
        <v>ADOLECENTE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16.219178082191782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25.493150684931507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78.991780821917814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29.901369863013699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23.767123287671232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35.419178082191777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26.183561643835617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44.764383561643832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9.7479452054794518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31.145205479452056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22.542465753424658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14.336986301369864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18.134246575342466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25.69041095890411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12.301369863013699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26.030136986301368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22.306849315068494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22.306849315068494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22.123287671232877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17.12054794520548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27.989041095890411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9.0794520547945208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62.30684931506849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32.073972602739723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15.438356164383562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14.942465753424658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48.605479452054794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61.317808219178083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12.07123287671233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23.704109589041096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12.715068493150685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14.24931506849315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32.438356164383563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22.372602739726027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24.117808219178084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33.295890410958904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53.758904109589039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32.890410958904113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50.457534246575342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63.06849315068493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28.956164383561642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18.276712328767122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43.293150684931504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18.454794520547946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24.86849315068493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74.07123287671233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22.715068493150685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30.183561643835617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23.345205479452055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20.764383561643836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51.350684931506848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15.810958904109588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13.942465753424658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27.761643835616439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31.915068493150685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46.945205479452056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13.923287671232877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24.405479452054795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48.605479452054794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76.868493150684927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29.950684931506849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56.219178082191782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21.473972602739725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13.682191780821919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49.608219178082194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40.257534246575339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36.356164383561641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21.545205479452054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18.597260273972601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54.791780821917811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32.293150684931504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14.112328767123287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21.731506849315068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16.61917808219178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29.86849315068493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12.706849315068494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54.060273972602737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21.975342465753425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44.586301369863016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44.586301369863016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25.5013698630137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41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50.832876712328769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54.575342465753423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70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17.726027397260275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28.550684931506851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65.879452054794527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12.315068493150685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45.989041095890414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31.142465753424659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53.016438356164386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49.254794520547946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22.347945205479451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22.32054794520548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16.046575342465754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22.997260273972604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15.194520547945206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18.12054794520548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25.394520547945206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22.490410958904111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23.712328767123289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61.375342465753427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34.704109589041096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14.904109589041095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23.712328767123289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29.589041095890412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56.747945205479454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31.994520547945207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29.931506849315067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19.183561643835617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18.915068493150685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22.484931506849314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14.583561643835617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52.4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31.30958904109589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9.4164383561643827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27.446575342465753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28.32054794520548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34.767123287671232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18.30958904109589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12.312328767123288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13.605479452054794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16.287671232876711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31.046575342465754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23.964383561643835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42.758904109589039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15.868493150684932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11.72054794520548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42.660273972602738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16.55890410958904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14.608219178082193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20.542465753424658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68.367123287671234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28.997260273972604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23.547945205479451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21.616438356164384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41.252054794520546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3.7342465753424658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14.504109589041096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18.950684931506849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24.515068493150686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39.391780821917806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20.482191780821918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16.150684931506849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14.082191780821917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48.4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16.276712328767122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29.989041095890411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24.427397260273974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17.635616438356163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30.238356164383561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21.339726027397262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24.493150684931507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21.580821917808219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24.052054794520547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18.010958904109589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17.950684931506849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30.945205479452056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17.18082191780822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27.783561643835615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23.134246575342466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51.38082191780822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22.139726027397259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47.410958904109592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20.323287671232876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10.210958904109589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21.745205479452054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30.156164383561645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27.282191780821918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34.104109589041094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39.863013698630134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14.473972602739726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25.539726027397261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10.315068493150685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8.4410958904109581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61.295890410958904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26.115068493150684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10.509589041095891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15.602739726027398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15.572602739726028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23.449315068493149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30.745205479452054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17.476712328767125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8.4739726027397264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19.090410958904108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8.1890410958904116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25.87945205479452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31.764383561643836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27.161643835616438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24.172602739726027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23.81917808219178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11.424657534246576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27.4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16.065753424657533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22.043835616438358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47.19178082191781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66.416438356164377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14.594520547945205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18.824657534246576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23.326027397260273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72.441095890410963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30.263013698630136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38.049315068493151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13.687671232876712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63.991780821917807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41.816438356164383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14.558904109589042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22.761643835616439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17.312328767123287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17.452054794520549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47.983561643835614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15.734246575342466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26.389041095890413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34.978082191780821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38.942465753424656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18.460273972602739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21.876712328767123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19.19178082191781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16.564383561643837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26.298630136986301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33.37808219178082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25.282191780821918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13.317808219178081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11.961643835616439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30.665753424657535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13.742465753424657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29.758904109589039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40.287671232876711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28.076712328767123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39.386301369863013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13.438356164383562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63.186301369863017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56.723287671232875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14.717808219178082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13.75068493150685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34.712328767123289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19.649315068493152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35.663013698630138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13.545205479452054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15.150684931506849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18.265753424657536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23.106849315068494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39.767123287671232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64.156164383561645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20.638356164383563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18.057534246575344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21.487671232876714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7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21.136986301369863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6.3589041095890408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54.753424657534246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15.961643835616439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12.498630136986302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15.901369863013699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38.550684931506851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27.512328767123286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21.142465753424659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19.043835616438358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52.073972602739723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10.057534246575342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24.457534246575342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29.394520547945206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37.035616438356165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30.827397260273973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28.715068493150685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14.109589041095891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40.920547945205477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28.134246575342466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22.632876712328766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57.591780821917808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16.597260273972601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32.224657534246575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15.421917808219177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17.624657534246577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19.767123287671232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78.38356164383562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12.268493150684931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11.90958904109589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23.293150684931508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33.5013698630137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38.010958904109586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55.676712328767124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19.397260273972602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16.334246575342465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35.534246575342465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26.082191780821919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18.512328767123286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60.049315068493151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52.421917808219177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7.2191780821917808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70.254794520547946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65.909589041095884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39.221917808219175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57.969863013698628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24.490410958904111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20.824657534246576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22.687671232876713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28.457534246575342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23.219178082191782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56.38082191780822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25.775342465753425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6.515068493150685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24.301369863013697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42.016438356164386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36.249315068493154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23.093150684931508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38.816438356164383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40.123287671232873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33.920547945205477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23.709589041095889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29.991780821917807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34.005479452054793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32.923287671232877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15.613698630136986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19.345205479452055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37.287671232876711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27.934246575342467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44.4986301369863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29.835616438356166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80.964383561643842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55.073972602739723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11.131506849315068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52.69041095890411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12.547945205479452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58.961643835616435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58.961643835616435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30.487671232876714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64.186301369863017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55.972602739726028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22.054794520547944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72.093150684931501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21.353424657534248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15.556164383561644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28.923287671232877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8.8986301369863021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22.632876712328766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27.934246575342467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18.586301369863012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8.2246575342465746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14.742465753424657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55.158904109589038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18.224657534246575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15.761643835616438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21.323287671232876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28.142465753424659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21.463013698630139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14.241095890410959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21.684931506849313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16.923287671232877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26.673972602739727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28.950684931506849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28.608219178082191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65.909589041095884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50.61643835616438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10.63013698630137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22.509589041095889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21.81095890410959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22.276712328767122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24.632876712328766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7.375342465753425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46.268493150684932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19.536986301369861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49.753424657534246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19.608219178082191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12.013698630136986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24.704109589041096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38.945205479452056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29.624657534246577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23.638356164383563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24.054794520547944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49.027397260273972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39.876712328767127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65.216438356164389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47.876712328767127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36.526027397260272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25.687671232876713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25.471232876712328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27.035616438356165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46.482191780821921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9.5643835616438349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15.871232876712329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14.082191780821917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15.778082191780822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35.4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15.950684931506849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54.295890410958904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25.545205479452054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18.172602739726027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29.610958904109587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29.610958904109587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23.221917808219178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20.61917808219178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34.049315068493151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9.9506849315068493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19.484931506849314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66.232876712328761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23.92876712328767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19.517808219178082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30.783561643835615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62.852054794520548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16.38082191780822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17.161643835616438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32.56712328767123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25.484931506849314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8.506849315068493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20.005479452054793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20.210958904109589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65.273972602739732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21.589041095890412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28.912328767123288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30.8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9.4054794520547951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28.958904109589042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31.926027397260274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25.832876712328765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24.457534246575342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33.835616438356162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60.284931506849318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28.550684931506851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21.778082191780822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58.07123287671233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54.057534246575344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15.38082191780822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20.087671232876712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50.265753424657532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30.61917808219178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29.624657534246577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37.61917808219178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26.010958904109589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34.082191780821915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16.350684931506848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7.8410958904109593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29.419178082191781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5.7643835616438359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33.594520547945208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38.254794520547946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7.5260273972602736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34.241095890410961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34.241095890410961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15.849315068493151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9.0493150684931507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35.441095890410956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14.04109589041096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28.586301369863012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34.61643835616438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34.61643835616438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31.224657534246575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28.052054794520547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36.449315068493149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36.975342465753428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19.602739726027398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44.482191780821921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22.424657534246574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15.232876712328768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14.221917808219178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24.536986301369861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33.468493150684928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27.035616438356165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54.361643835616441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19.230136986301371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64.205479452054789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24.945205479452056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64.558904109589037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19.583561643835615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24.153424657534245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18.093150684931508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23.17808219178082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28.654794520547945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15.597260273972603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28.863013698630137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24.008219178082193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39.263013698630139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77.550684931506851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22.632876712328766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28.934246575342467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23.095890410958905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25.893150684931506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50.073972602739723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29.317808219178083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33.863013698630134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24.12054794520548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16.471232876712328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44.013698630136986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28.104109589041094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64.649315068493152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19.887671232876713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26.526027397260275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31.134246575342466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24.909589041095892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7.4520547945205475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56.07123287671233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23.758904109589039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45.745205479452054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17.339726027397262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13.153424657534247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20.136986301369863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17.183561643835617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25.786301369863015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25.156164383561645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36.649315068493152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60.320547945205476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37.589041095890408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21.523287671232875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22.224657534246575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18.082191780821919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22.5013698630137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24.271232876712329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7.5780821917808217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57.947945205479449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9.3890410958904109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24.578082191780823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23.961643835616439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68.841095890410955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20.169863013698631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18.054794520547944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17.241095890410961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26.12876712328767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20.556164383561644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24.69041095890411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20.186301369863013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9.3424657534246567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14.495890410958904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32.369863013698627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21.863013698630137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37.150684931506852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35.208219178082189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30.613698630136987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22.024657534246575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25.106849315068494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8.3041095890410954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23.186301369863013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20.520547945205479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47.435616438356163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16.112328767123287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14.687671232876712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13.230136986301369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22.232876712328768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19.63013698630137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27.164383561643834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30.742465753424657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6.1945205479452055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24.961643835616439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27.857534246575341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76.975342465753428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4.8328767123287673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66.93424657534247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8.0849315068493155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27.512328767123286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78.172602739726031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19.520547945205479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16.238356164383561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16.512328767123286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23.684931506849313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18.024657534246575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12.550684931506849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18.657534246575342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34.769863013698632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19.205479452054796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40.580821917808223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16.147945205479452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27.61917808219178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52.747945205479454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33.5013698630137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19.920547945205481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14.945205479452055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7.8986301369863012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34.328767123287669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43.526027397260272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26.183561643835617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18.378082191780823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83.147945205479445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55.013698630136986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31.545205479452054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13.873972602739727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92.013698630136986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82.131506849315073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82.131506849315073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25.564383561643837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18.057534246575344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57.197260273972603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27.797260273972604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14.117808219178082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21.123287671232877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14.66027397260274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27.136986301369863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36.649315068493152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29.547945205479451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28.852054794520548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35.323287671232876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23.87123287671233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27.964383561643835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61.052054794520551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27.61917808219178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58.520547945205479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30.019178082191782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52.136986301369866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36.334246575342469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14.761643835616438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82.131506849315073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24.69041095890411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8.9342465753424651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18.235616438356164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19.616438356164384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82.131506849315073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51.375342465753427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20.531506849315068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41.575342465753423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32.205479452054796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39.542465753424658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23.947945205479453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26.873972602739727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26.904109589041095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80.109589041095887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35.961643835616435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31.117808219178084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17.073972602739726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29.561643835616437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21.805479452054794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25.123287671232877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38.257534246575339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30.682191780821917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31.372602739726027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44.542465753424658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32.547945205479451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72.178082191780817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20.668493150684931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18.873972602739727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21.334246575342465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27.632876712328766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49.608219178082194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52.287671232876711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23.268493150684932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46.797260273972604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39.290410958904111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36.756164383561647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34.901369863013699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10.147945205479452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19.668493150684931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21.92876712328767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7.6493150684931503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49.164383561643838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14.624657534246575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23.536986301369861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17.482191780821918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15.241095890410959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23.252054794520546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9.912328767123288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16.010958904109589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43.983561643835614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14.295890410958904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14.265753424657534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15.419178082191781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46.016438356164386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49.271232876712325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19.975342465753425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14.312328767123288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66.701369863013696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30.052054794520547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8.8191780821917813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34.580821917808223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47.638356164383559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18.224657534246575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28.654794520547945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24.556164383561644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46.980821917808221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13.117808219178082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18.427397260273974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42.660273972602738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21.528767123287672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7.8958904109589039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17.073972602739726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42.216438356164382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13.093150684931507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14.898630136986302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17.079452054794519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20.468493150684932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31.227397260273971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54.841095890410962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30.5013698630137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6.7178082191780826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56.252054794520546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19.172602739726027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52.210958904109589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58.032876712328765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20.756164383561643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28.81095890410959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39.942465753424656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37.463013698630135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11.509589041095891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14.287671232876713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19.241095890410961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28.194520547945206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19.967123287671232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38.945205479452056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23.69041095890411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53.854794520547948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19.542465753424658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24.260273972602739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54.032876712328765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16.745205479452054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15.621917808219179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24.049315068493151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36.07123287671233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14.816438356164383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21.745205479452054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53.854794520547948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18.994520547945207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28.509589041095889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18.980821917808218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61.953424657534249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24.901369863013699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17.021917808219179</v>
      </c>
      <c r="E831" s="14" t="str">
        <f t="shared" ca="1" si="24"/>
        <v>ADULTO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52.054794520547944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39.030136986301372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30.106849315068494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36.410958904109592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7.8246575342465752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11.698630136986301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13.591780821917808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16.882191780821916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47.673972602739724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28.934246575342467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52.915068493150685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20.18904109589041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64.791780821917811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36.476712328767121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25.564383561643837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53.142465753424659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22.852054794520548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15.95890410958904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64.810958904109583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13.64931506849315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37.805479452054797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43.115068493150687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23.4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56.164383561643838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64.271232876712332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53.761643835616439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63.156164383561645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22.512328767123286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44.109589041095887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39.128767123287673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30.405479452054795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12.591780821917808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23.460273972602739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16.923287671232877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37.594520547945208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31.484931506849314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32.246575342465754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16.446575342465753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9.2739726027397253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29.931506849315067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20.021917808219179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36.668493150684931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8.0164383561643842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41.660273972602738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14.098630136986301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27.041095890410958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26.487671232876714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17.747945205479454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78.013698630136986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7.8438356164383558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77.394520547945206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29.008219178082193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28.605479452054794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20.175342465753424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20.232876712328768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21.046575342465754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25.063013698630137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23.123287671232877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30.63013698630137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9.9863013698630141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28.591780821917808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29.964383561643835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33.446575342465756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33.350684931506848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14.934246575342465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63.446575342465756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23.104109589041094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20.978082191780821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18.594520547945205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13.416438356164383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60.030136986301372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26.449315068493149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12.904109589041095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52.252054794520546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17.838356164383562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43.241095890410961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23.887671232876713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49.164383561643838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27.934246575342467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22.536986301369861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6.1863013698630134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34.284931506849318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13.093150684931507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17.912328767123288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6.2958904109589042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19.378082191780823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17.263013698630136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65.227397260273975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42.43287671232877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19.227397260273971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24.523287671232875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19.413698630136988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51.342465753424655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25.454794520547946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22.632876712328766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30.18082191780822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48.249315068493154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40.167123287671231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17.13150684931507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12.934246575342465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67.213698630136989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5.7342465753424658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35.495890410958907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24.136986301369863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25.063013698630137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38.158904109589038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88.68493150684931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14.783561643835617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53.032876712328765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30.106849315068494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19.073972602739726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21.660273972602738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42.386301369863013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28.572602739726026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37.030136986301372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8.8849315068493144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32.676712328767124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38.824657534246576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21.087671232876712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14.43013698630137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14.986301369863014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18.172602739726027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22.246575342465754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24.556164383561644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54.517808219178079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23.084931506849315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36.200000000000003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7.2657534246575342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18.824657534246576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19.863013698630137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76.430136986301363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26.142465753424659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6.9397260273972599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58.789041095890411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22.953424657534246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24.432876712328767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42.301369863013697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12.654794520547945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14.479452054794521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33.852054794520548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42.942465753424656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35.304109589041097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53.208219178082189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5.4958904109589044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12.994520547945205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53.208219178082189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23.794520547945204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26.950684931506849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19.008219178082193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59.676712328767124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25.484931506849314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25.484931506849314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61.906849315068492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15.863013698630137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28.465753424657535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12.334246575342465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16.123287671232877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42.386301369863013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34.095890410958901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63.150684931506852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19.312328767123287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23.090410958904108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52.331506849315069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63.443835616438356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28.476712328767125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27.580821917808219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71.183561643835617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16.057534246575344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8.7452054794520553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5.9945205479452053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46.446575342465756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39.221917808219175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25.076712328767123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71.334246575342462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65.786301369863011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18.906849315068492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6.3369863013698629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28.621917808219177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25.386301369863013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18.994520547945207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24.923287671232877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22.531506849315068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25.375342465753423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17.339726027397262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34.536986301369865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55.19178082191781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31.673972602739727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22.8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35.92876712328767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48.967123287671235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26.353424657534248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27.210958904109589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75.68767123287671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6.9397260273972599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28.095890410958905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24.490410958904111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35.276712328767125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35.673972602739724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57.147945205479452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56.956164383561642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18.610958904109587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17.301369863013697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25.602739726027398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17.846575342465755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79.183561643835617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38.172602739726024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6.1863013698630134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64.602739726027394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19.2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45.301369863013697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44.876712328767127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19.117808219178084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18.791780821917808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50.336986301369862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28.068493150684933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82.991780821917814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37.126027397260273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13.684931506849315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32.386301369863013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18.449315068493149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23.780821917808218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45.898630136986299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16.389041095890413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47.641095890410959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24.345205479452055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27.597260273972601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35.013698630136986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8.9534246575342458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32.824657534246576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17.926027397260274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23.87945205479452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38.934246575342463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66.769863013698625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22.950684931506849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25.172602739726027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21.317808219178083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39.936986301369863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13.926027397260274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14.912328767123288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36.764383561643832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25.161643835616438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28.323287671232876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36.43013698630137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29.194520547945206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13.493150684931507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26.136986301369863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29.997260273972604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9.8849315068493144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24.81917808219178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7.1780821917808222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32.219178082191782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16.860273972602741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33.865753424657534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33.865753424657534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41.712328767123289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40.323287671232876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25.643835616438356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25.484931506849314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16.312328767123287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23.268493150684932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14.986301369863014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57.057534246575344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57.408219178082192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23.515068493150686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15.673972602739726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42.890410958904113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22.13150684931507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26.287671232876711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47.295890410958904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7.7561643835616438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50.197260273972603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34.495890410958907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58.169863013698631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36.063013698630137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7.3808219178082188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31.753424657534246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21.463013698630139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27.18082191780822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14.473972602739726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14.624657534246575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67.353424657534248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23.967123287671232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19.427397260273974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32.980821917808221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8.7917808219178077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46.161643835616438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49.468493150684928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68.545205479452051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17.049315068493151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22.673972602739727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24.550684931506851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58.276712328767125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15.361643835616439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33.871232876712327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58.008219178082193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25.364383561643837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22.893150684931506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58.276712328767125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18.627397260273973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30.657534246575342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57.953424657534249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24.482191780821918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15.515068493150684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45.854794520547948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38.326027397260276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34.268493150684932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32.742465753424661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14.536986301369863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19.778082191780822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37.112328767123287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17.246575342465754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25.312328767123287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28.972602739726028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54.295890410958904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22.279452054794522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14.345205479452055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25.13150684931507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24.008219178082193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18.471232876712328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16.575342465753426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24.460273972602739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25.317808219178083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25.317808219178083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27.906849315068492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33.873972602739727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41.224657534246575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34.61643835616438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62.128767123287673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30.863013698630137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56.547945205479451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38.775342465753425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43.172602739726024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35.610958904109587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14.736986301369862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42.950684931506849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16.635616438356163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67.92876712328767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71.0054794520548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28.572602739726026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62.147945205479452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45.276712328767125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20.482191780821918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30.761643835616439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28.534246575342465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13.991780821917809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29.328767123287673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13.827397260273973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44.402739726027399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29.8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20.2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22.197260273972603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22.205479452054796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16.838356164383562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25.364383561643837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14.531506849315068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36.416438356164385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12.789041095890411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32.441095890410956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19.167123287671235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9.5671232876712331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33.846575342465755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52.495890410958907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19.336986301369862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39.221917808219175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29.904109589041095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71.0027397260274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9.5589041095890419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24.695890410958903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48.273972602739725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18.213698630136985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75.594520547945208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24.920547945205481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23.416438356164385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16.923287671232877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25.158904109589042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29.035616438356165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51.37808219178082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25.276712328767122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56.816438356164383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17.534246575342465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18.997260273972604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29.334246575342465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32.254794520547946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37.865753424657534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19.904109589041095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12.098630136986301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10.843835616438357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19.589041095890412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49.128767123287673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14.161643835616438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15.454794520547946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26.761643835616439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22.764383561643836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32.142465753424659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21.312328767123287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46.197260273972603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25.682191780821917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41.493150684931507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24.484931506849314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63.876712328767127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14.183561643835617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18.953424657534246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6.1506849315068495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35.386301369863013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37.857534246575341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19.495890410958904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10.079452054794521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30.032876712328768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32.978082191780821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26.356164383561644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38.298630136986304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15.364383561643836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19.82191780821918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13.534246575342467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44.542465753424658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28.452054794520549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30.512328767123286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36.260273972602739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50.142465753424659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16.117808219178084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20.994520547945207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44.202739726027396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29.13150684931507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31.383561643835616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28.372602739726027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21.123287671232877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59.109589041095887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63.43013698630137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14.972602739726028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14.443835616438356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32.578082191780823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13.30958904109589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44.394520547945206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31.276712328767122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41.060273972602737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19.435616438356163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27.517808219178082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24.882191780821916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18.635616438356163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38.490410958904107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15.602739726027398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50.142465753424659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62.290410958904111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68.336986301369862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75.0027397260274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19.002739726027396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15.386301369863014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92.041095890410958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25.668493150684931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29.487671232876714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14.550684931506849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57.832876712328769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39.542465753424658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4.9835616438356167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36.07123287671233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11.961643835616439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47.339726027397262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15.723287671232876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13.616438356164384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40.630136986301373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13.345205479452055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6.4547945205479449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15.397260273972602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14.572602739726028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34.246575342465754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26.452054794520549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36.19178082191781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36.772602739726025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50.336986301369862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14.268493150684931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39.536986301369865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53.983561643835614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62.252054794520546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50.832876712328769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19.616438356164384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14.890410958904109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20.399999999999999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28.663013698630138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41.506849315068493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6.441095890410959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19.986301369863014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21.164383561643834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16.723287671232878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15.986301369863014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30.104109589041094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55.301369863013697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33.134246575342466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29.687671232876713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48.424657534246577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41.926027397260277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22.317808219178083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11.484931506849316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24.556164383561644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22.43013698630137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29.87123287671233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43.953424657534249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21.854794520547944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20.994520547945207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29.484931506849314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75.405479452054792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49.07123287671233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49.386301369863013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60.276712328767125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7.1068493150684935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27.252054794520546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25.347945205479451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26.594520547945205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19.090410958904108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48.630136986301373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25.117808219178084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6.9397260273972599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40.227397260273975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18.046575342465754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50.290410958904111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25.315068493150687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55.073972602739723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15.216438356164383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17.452054794520549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24.054794520547944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25.602739726027398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51.142465753424659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14.136986301369863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22.55890410958904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15.761643835616438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32.397260273972606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19.145205479452056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19.227397260273971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67.016438356164386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16.397260273972602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14.947945205479453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9.9369863013698634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20.008219178082193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23.698630136986303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16.682191780821917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10.756164383561643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52.328767123287669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36.06849315068493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18.490410958904111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33.164383561643838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19.802739726027397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17.394520547945206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20.101369863013698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33.739726027397261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33.739726027397261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17.443835616438356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16.263013698630136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17.139726027397259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44.167123287671231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14.663013698630136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29.989041095890411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10.509589041095891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35.589041095890408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29.912328767123288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15.315068493150685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31.32054794520548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26.731506849315068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26.476712328767125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17.243835616438357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7.2493150684931509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19.473972602739725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31.317808219178083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14.972602739726028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31.578082191780823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16.043835616438358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48.865753424657534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18.534246575342465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21.457534246575342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17.739726027397261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13.87945205479452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32.328767123287669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9.8164383561643831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40.673972602739724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13.813698630136987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16.386301369863013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14.235616438356164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41.528767123287672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12.057534246575342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31.260273972602739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15.917808219178083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43.983561643835614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17.997260273972604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5.1315068493150688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13.345205479452055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35.30958904109589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8.9863013698630141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17.901369863013699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42.509589041095893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29.610958904109587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22.75068493150685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27.315068493150687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67.846575342465755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8.5342465753424666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34.613698630136987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53.972602739726028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30.972602739726028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23.865753424657534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15.09041095890411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29.610958904109587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35.868493150684934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48.317808219178083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22.641095890410959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32.578082191780823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17.312328767123287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9.2410958904109588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10.427397260273972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12.46027397260274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25.315068493150687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22.854794520547944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17.547945205479451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25.4986301369863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31.67945205479452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12.353424657534246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26.827397260273973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49.227397260273975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30.534246575342465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11.860273972602739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10.75068493150685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25.890410958904109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9.1095890410958908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79.060273972602744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54.389041095890413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21.736986301369864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12.832876712328767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24.136986301369863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22.983561643835618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26.402739726027399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16.046575342465754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48.756164383561647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55.0027397260274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15.087671232876712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12.802739726027397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31.095890410958905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60.389041095890413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21.608219178082191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51.104109589041094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33.350684931506848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26.580821917808219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13.553424657534247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17.550684931506851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18.854794520547944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35.632876712328766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19.805479452054794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17.356164383561644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14.178082191780822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15.306849315068494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24.526027397260275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21.068493150684933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36.032876712328765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18.745205479452054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10.693150684931506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14.191780821917808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33.323287671232876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23.065753424657533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34.495890410958907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25.87945205479452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33.405479452054792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18.38082191780822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17.890410958904109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16.109589041095891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21.027397260273972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21.575342465753426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59.112328767123287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15.408219178082192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65.150684931506845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45.326027397260276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16.909589041095892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19.572602739726026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15.202739726027398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13.693150684931506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16.142465753424659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20.969863013698632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7.6931506849315072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58.276712328767125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13.520547945205479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18.383561643835616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37.630136986301373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37.515068493150686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25.753424657534246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15.336986301369864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15.016438356164384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8.4109589041095898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20.789041095890411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72.868493150684927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40.915068493150685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57.80821917808219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46.465753424657535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7.1424657534246574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14.621917808219179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40.750684931506846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12.69041095890411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13.961643835616439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47.435616438356163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18.616438356164384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61.265753424657532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10.12054794520548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13.726027397260275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13.726027397260275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15.172602739726027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22.279452054794522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42.989041095890414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12.512328767123288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37.276712328767125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12.158904109589042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16.057534246575344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13.082191780821917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30.183561643835617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16.92876712328767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5.9452054794520546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29.008219178082193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18.553424657534247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15.254794520547945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13.936986301369863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26.528767123287672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33.750684931506846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20.482191780821918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35.131506849315066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77.824657534246569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36.975342465753428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56.594520547945208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51.4986301369863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54.252054794520546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15.178082191780822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58.361643835616441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12.635616438356164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13.328767123287671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29.298630136986301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38.528767123287672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13.457534246575342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12.523287671232877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32.358904109589041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25.827397260273973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61.816438356164383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45.778082191780825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13.326027397260274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15.191780821917808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26.183561643835617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18.854794520547944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42.917808219178085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24.175342465753424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14.610958904109589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35.279452054794518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14.876712328767123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40.301369863013697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33.197260273972603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13.824657534246576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31.55890410958904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14.93972602739726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14.838356164383562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15.96986301369863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16.101369863013698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17.208219178082192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10.673972602739726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67.824657534246569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31.610958904109587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22.161643835616438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31.065753424657533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14.512328767123288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60.065753424657537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14.632876712328768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31.150684931506849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25.890410958904109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45.389041095890413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29.301369863013697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17.427397260273974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33.364383561643834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80.109589041095887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16.391780821917809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20.517808219178082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17.465753424657535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28.81095890410959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16.830136986301369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53.208219178082189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51.980821917808221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52.320547945205476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18.013698630136986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26.232876712328768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26.435616438356163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36.101369863013701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13.476712328767123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44.772602739726025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12.684931506849315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16.158904109589042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16.764383561643836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24.087671232876712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16.169863013698631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14.27945205479452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14.438356164383562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5.816438356164384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28.304109589041097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13.287671232876713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68.841095890410955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29.041095890410958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27.38082191780822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6.3397260273972602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15.378082191780821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46.112328767123287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14.353424657534246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14.397260273972602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16.682191780821917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17.471232876712328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13.2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14.961643835616439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3.7068493150684931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10.63013698630137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49.164383561643838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16.912328767123288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23.484931506849314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18.30958904109589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21.556164383561644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17.452054794520549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32.013698630136986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14.082191780821917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34.761643835616439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62.821917808219176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0.49315068493150682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19.657534246575342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17.526027397260275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14.397260273972602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27.389041095890413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26.553424657534247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41.764383561643832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22.197260273972603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28.136986301369863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17.260273972602739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21.402739726027399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15.490410958904109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19.646575342465752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6.3424657534246576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17.931506849315067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7.646575342465753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16.975342465753425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18.709589041095889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25.512328767123286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15.482191780821918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30.805479452054794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19.169863013698631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32.62191780821918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13.882191780821918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31.164383561643834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24.695890410958903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67.882191780821913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18.890410958904109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19.43013698630137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15.372602739726027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40.895890410958906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25.638356164383563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22.917808219178081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24.446575342465753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7.2630136986301368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14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35.487671232876714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15.416438356164383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43.323287671232876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37.402739726027399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26.63013698630137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12.364383561643836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13.684931506849315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47.301369863013697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30.18904109589041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15.126027397260273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53.56712328767123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25.515068493150686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25.358904109589041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25.358904109589041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19.287671232876711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36.416438356164385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3.8356164383561642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16.550684931506851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25.049315068493151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28.008219178082193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47.019178082191779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13.991780821917809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13.219178082191782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15.56986301369863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13.641095890410959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10.742465753424657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51.104109589041094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24.564383561643837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44.62191780821918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37.791780821917811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26.271232876712329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34.895890410958906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37.005479452054793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20.487671232876714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33.783561643835618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19.323287671232876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46.92876712328767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30.016438356164382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22.526027397260275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23.917808219178081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30.016438356164382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38.304109589041097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21.87123287671233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29.989041095890411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30.805479452054794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80.265753424657532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34.084931506849315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20.898630136986302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16.027397260273972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11.131506849315068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44.336986301369862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32.62191780821918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14.783561643835617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13.095890410958905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13.230136986301369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31.115068493150684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25.67945205479452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34.421917808219177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16.109589041095891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19.090410958904108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18.342465753424658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19.556164383561644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42.832876712328769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66.353424657534248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14.432876712328767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15.64931506849315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46.4986301369863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5.8547945205479452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12.095890410958905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32.42739726027397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13.676712328767124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24.550684931506851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14.961643835616439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28.375342465753423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32.101369863013701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29.791780821917808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6.7178082191780826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25.816438356164383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41.778082191780825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31.657534246575342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26.153424657534245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12.797260273972602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30.126027397260273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15.287671232876713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24.901369863013699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19.350684931506848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49.778082191780825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10.597260273972603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22.32054794520548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26.13150684931507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30.282191780821918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47.175342465753424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12.550684931506849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18.30958904109589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29.12054794520548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63.419178082191777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63.419178082191777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21.421917808219177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21.219178082191782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28.098630136986301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54.536986301369865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23.5013698630137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26.153424657534245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26.854794520547944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25.863013698630137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26.336986301369862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30.235616438356164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12.315068493150685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30.145205479452056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58.515068493150686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29.336986301369862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46.980821917808221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31.704109589041096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32.493150684931507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18.860273972602741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24.087671232876712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28.032876712328768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49.328767123287669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28.405479452054795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17.246575342465754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32.490410958904107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16.684931506849313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22.312328767123287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27.172602739726027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25.44109589041096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63.194520547945203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16.484931506849314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19.413698630136988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22.287671232876711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51.465753424657535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15.608219178082193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12.326027397260274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13.03013698630137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28.142465753424659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6.7698630136986298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24.8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40.230136986301368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42.838356164383562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53.452054794520549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41.517808219178079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33.052054794520551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32.016438356164386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14.808219178082192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25.849315068493151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21.873972602739727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14.304109589041095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32.490410958904107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14.427397260273972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12.358904109589041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19.087671232876712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25.572602739726026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12.745205479452055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46.917808219178085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14.602739726027398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15.079452054794521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24.257534246575343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40.147945205479452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27.649315068493152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13.246575342465754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20.43013698630137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32.610958904109587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19.399999999999999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31.539726027397261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18.205479452054796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17.317808219178083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58.364383561643834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13.265753424657534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29.101369863013698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52.854794520547948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84.945205479452056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16.295890410958904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25.517808219178082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25.158904109589042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27.161643835616438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17.649315068493152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8.7917808219178077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27.290410958904111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7.2273972602739729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26.81917808219178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34.873972602739727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26.487671232876714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23.652054794520549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15.194520547945206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25.358904109589041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55.591780821917808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32.183561643835617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9.6136986301369856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54.747945205479454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7.2958904109589042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24.306849315068494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21.827397260273973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30.334246575342465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30.408219178082192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25.317808219178083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37.235616438356168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58.347945205479455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35.57260273972603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14.202739726027398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13.852054794520548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66.69589041095891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15.391780821917807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67.783561643835611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67.783561643835611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20.17808219178082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7.3863013698630136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37.257534246575339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34.156164383561645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28.482191780821918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41.865753424657534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14.838356164383562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54.178082191780824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23.572602739726026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38.934246575342463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23.356164383561644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46.249315068493154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15.24931506849315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27.479452054794521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11.087671232876712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28.202739726027396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14.065753424657535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15.778082191780822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15.953424657534246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24.813698630136987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24.202739726027396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34.778082191780825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31.783561643835615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24.846575342465755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21.509589041095889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21.164383561643834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15.224657534246575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25.504109589041096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14.621917808219179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59.076712328767123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41.583561643835615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15.087671232876712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18.287671232876711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21.076712328767123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20.424657534246574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35.389041095890413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10.361643835616439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31.383561643835616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73.649315068493152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23.230136986301371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73.649315068493152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31.087671232876712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27.723287671232878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57.336986301369862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38.169863013698631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52.936986301369863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44.536986301369865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67.791780821917811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34.520547945205479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63.832876712328769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6.8958904109589039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15.076712328767123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41.090410958904108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65.827397260273969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13.827397260273973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13.383561643835616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13.495890410958904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30.454794520547946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21.093150684931508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16.224657534246575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61.767123287671232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25.4986301369863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17.367123287671234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67.791780821917811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18.087671232876712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40.43013698630137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13.605479452054794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25.876712328767123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17.158904109589042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17.394520547945206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19.989041095890411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42.969863013698628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32.131506849315066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38.405479452054792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7.5013698630136982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16.463013698630139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17.528767123287672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59.11780821917808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35.328767123287669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39.56986301369863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49.923287671232877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24.265753424657536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52.391780821917806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44.553424657534244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33.515068493150686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17.397260273972602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36.964383561643835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13.312328767123288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60.57260273972603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19.421917808219177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3.3013698630136985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49.331506849315069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15.832876712328767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14.101369863013698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12.547945205479452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47.734246575342468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6.5232876712328771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15.134246575342466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13.254794520547945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46.112328767123287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16.224657534246575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19.476712328767125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6.5753424657534243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16.665753424657535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20.213698630136985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40.326027397260276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68.117808219178087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38.136986301369866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8.2164383561643834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31.567123287671233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20.509589041095889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21.953424657534246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33.745205479452054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35.660273972602738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43.750684931506846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44.575342465753423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67.454794520547949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22.252054794520546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43.12054794520548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33.153424657534245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12.421917808219177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19.873972602739727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33.698630136986303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23.454794520547946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25.961643835616439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55.424657534246577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52.227397260273975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22.843835616438355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25.87123287671233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54.890410958904113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23.378082191780823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31.136986301369863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24.884931506849316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30.893150684931506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33.939726027397263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23.978082191780821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63.328767123287669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6.1287671232876715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15.769863013698631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11.745205479452055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14.30958904109589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12.126027397260273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47.775342465753425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4.9972602739726026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63.643835616438359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17.002739726027396</v>
      </c>
      <c r="E2030" s="14" t="str">
        <f t="shared" ca="1" si="64"/>
        <v>ADULTO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22.67945205479452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10.698630136986301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32.797260273972604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25.832876712328765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34.282191780821918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24.838356164383562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29.232876712328768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13.391780821917807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38.728767123287675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10.186301369863013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7.0383561643835613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14.586301369863014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14.063013698630137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31.487671232876714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27.586301369863012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21.367123287671234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53.093150684931508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38.789041095890411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12.794520547945206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7.1643835616438354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17.926027397260274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8.794520547945206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63.421917808219177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69.07397260273973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56.964383561643835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40.542465753424658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31.539726027397261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29.361643835616437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12.791780821917808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21.575342465753426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30.263013698630136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17.246575342465754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14.216438356164383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14.087671232876712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33.235616438356168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18.391780821917809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18.273972602739725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25.18082191780822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29.989041095890411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12.29041095890411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35.410958904109592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41.079452054794523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37.049315068493151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6.375342465753425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16.139726027397259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30.32054794520548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22.139726027397259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16.353424657534248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14.561643835616438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14.101369863013698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20.978082191780821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47.331506849315069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8.6410958904109592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15.605479452054794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54.627397260273973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15.852054794520548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13.558904109589042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36.57260273972603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50.786301369863011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21.227397260273971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40.079452054794523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33.254794520547946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21.095890410958905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22.112328767123287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39.197260273972603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19.304109589041097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39.80821917808219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14.202739726027398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25.317808219178083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28.983561643835618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37.991780821917807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26.002739726027396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26.268493150684932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39.947945205479449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15.868493150684932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9.0657534246575349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14.293150684931506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29.112328767123287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18.597260273972601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17.260273972602739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21.490410958904111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15.115068493150686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13.09041095890411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42.030136986301372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36.526027397260272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24.87945205479452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30.805479452054794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5.2164383561643834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18.734246575342464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65.460273972602735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20.13150684931507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13.520547945205479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11.304109589041095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13.627397260273973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64.92328767123287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20.589041095890412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27.646575342465752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53.334246575342469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10.643835616438356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13.704109589041096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9.2191780821917817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36.0027397260274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22.528767123287672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24.315068493150687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53.452054794520549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27.709589041095889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29.238356164383561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17.383561643835616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22.202739726027396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30.410958904109588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46.528767123287672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8.2273972602739729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32.62191780821918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30.865753424657534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32.065753424657537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16.926027397260274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12.221917808219178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24.260273972602739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18.394520547945206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28.805479452054794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36.06849315068493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22.989041095890411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17.528767123287672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20.986301369863014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18.87123287671233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79.539726027397265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54.180821917808217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48.413698630136984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5.9698630136986299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18.736986301369864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27.104109589041094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23.901369863013699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35.876712328767127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11.476712328767123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7.8136986301369866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17.145205479452056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15.454794520547946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23.983561643835618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33.235616438356168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17.323287671232876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17.873972602739727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24.780821917808218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11.306849315068494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30.805479452054794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49.246575342465754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54.232876712328768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13.013698630136986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20.361643835616437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45.147945205479452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19.254794520547946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20.893150684931506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29.408219178082192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31.084931506849315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40.764383561643832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33.531506849315072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26.926027397260274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27.704109589041096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36.449315068493149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15.72054794520548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38.942465753424656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24.123287671232877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43.38082191780822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29.208219178082192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19.227397260273971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54.11780821917808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7.3698630136986303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18.452054794520549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18.002739726027396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14.306849315068494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6.0767123287671234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13.306849315068494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16.32054794520548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13.950684931506849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24.12054794520548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16.81917808219178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19.526027397260275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20.079452054794519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15.621917808219179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35.391780821917806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22.550684931506851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26.550684931506851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22.367123287671234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55.252054794520546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36.769863013698632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14.391780821917807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30.895890410958906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26.268493150684932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17.816438356164383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52.657534246575345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>
        <f t="shared" si="69"/>
        <v>2209</v>
      </c>
      <c r="B2220" t="s">
        <v>384</v>
      </c>
      <c r="C2220" s="12">
        <v>40409</v>
      </c>
      <c r="D2220" s="13">
        <f ca="1">(TODAY()-PACIENTE[[#This Row],[FECHA. DE NACIMIENTO]])/365</f>
        <v>15.104109589041096</v>
      </c>
      <c r="E2220" s="14" t="str">
        <f t="shared" ca="1" si="70"/>
        <v>ADOLECENTE</v>
      </c>
      <c r="F2220" s="14" t="s">
        <v>14</v>
      </c>
      <c r="G2220" s="2" t="s">
        <v>385</v>
      </c>
    </row>
    <row r="2221" spans="1:7" x14ac:dyDescent="0.25">
      <c r="A2221" s="84">
        <f t="shared" si="69"/>
        <v>2210</v>
      </c>
      <c r="B2221" t="s">
        <v>4440</v>
      </c>
      <c r="C2221" s="12">
        <v>37078</v>
      </c>
      <c r="D2221" s="13">
        <f ca="1">(TODAY()-PACIENTE[[#This Row],[FECHA. DE NACIMIENTO]])/365</f>
        <v>24.230136986301371</v>
      </c>
      <c r="E2221" s="14" t="str">
        <f t="shared" ca="1" si="70"/>
        <v>ADULTO</v>
      </c>
      <c r="F2221" s="14" t="s">
        <v>14</v>
      </c>
      <c r="G2221" s="2" t="s">
        <v>4441</v>
      </c>
    </row>
    <row r="2222" spans="1:7" x14ac:dyDescent="0.25">
      <c r="A2222" s="84">
        <f t="shared" si="69"/>
        <v>2211</v>
      </c>
      <c r="B2222" t="s">
        <v>1739</v>
      </c>
      <c r="C2222" s="12">
        <v>43067</v>
      </c>
      <c r="D2222" s="13">
        <f ca="1">(TODAY()-PACIENTE[[#This Row],[FECHA. DE NACIMIENTO]])/365</f>
        <v>7.8219178082191778</v>
      </c>
      <c r="E2222" s="14" t="str">
        <f t="shared" ca="1" si="70"/>
        <v>NIÑO</v>
      </c>
      <c r="F2222" s="14" t="s">
        <v>14</v>
      </c>
      <c r="G2222" s="2" t="s">
        <v>4442</v>
      </c>
    </row>
    <row r="2223" spans="1:7" x14ac:dyDescent="0.25">
      <c r="A2223" s="84">
        <f t="shared" ref="A2223:A2286" si="71">IF(B2223&lt;&gt;"",$A2222+1,"")</f>
        <v>2212</v>
      </c>
      <c r="B2223" t="s">
        <v>4443</v>
      </c>
      <c r="C2223" s="12">
        <v>37769</v>
      </c>
      <c r="D2223" s="13">
        <f ca="1">(TODAY()-PACIENTE[[#This Row],[FECHA. DE NACIMIENTO]])/365</f>
        <v>22.336986301369862</v>
      </c>
      <c r="E2223" s="14" t="str">
        <f t="shared" ca="1" si="70"/>
        <v>ADULTO</v>
      </c>
      <c r="F2223" s="14" t="s">
        <v>15</v>
      </c>
      <c r="G2223" s="2" t="s">
        <v>2929</v>
      </c>
    </row>
    <row r="2224" spans="1:7" x14ac:dyDescent="0.25">
      <c r="A2224" s="84">
        <f t="shared" si="71"/>
        <v>2213</v>
      </c>
      <c r="B2224" t="s">
        <v>4444</v>
      </c>
      <c r="C2224" s="12">
        <v>33608</v>
      </c>
      <c r="D2224" s="13">
        <f ca="1">(TODAY()-PACIENTE[[#This Row],[FECHA. DE NACIMIENTO]])/365</f>
        <v>33.736986301369861</v>
      </c>
      <c r="E2224" s="14" t="str">
        <f t="shared" ca="1" si="70"/>
        <v>ADULTO</v>
      </c>
      <c r="F2224" s="14" t="s">
        <v>14</v>
      </c>
      <c r="G2224" s="2" t="s">
        <v>4445</v>
      </c>
    </row>
    <row r="2225" spans="1:7" x14ac:dyDescent="0.25">
      <c r="A2225" s="84">
        <f t="shared" si="71"/>
        <v>2214</v>
      </c>
      <c r="B2225" t="s">
        <v>4446</v>
      </c>
      <c r="C2225" s="12">
        <v>37698</v>
      </c>
      <c r="D2225" s="13">
        <f ca="1">(TODAY()-PACIENTE[[#This Row],[FECHA. DE NACIMIENTO]])/365</f>
        <v>22.531506849315068</v>
      </c>
      <c r="E2225" s="14" t="str">
        <f t="shared" ca="1" si="70"/>
        <v>ADULTO</v>
      </c>
      <c r="F2225" s="14" t="s">
        <v>15</v>
      </c>
      <c r="G2225" s="2" t="s">
        <v>4447</v>
      </c>
    </row>
    <row r="2226" spans="1:7" x14ac:dyDescent="0.25">
      <c r="A2226" s="84">
        <f t="shared" si="71"/>
        <v>2215</v>
      </c>
      <c r="B2226" t="s">
        <v>4448</v>
      </c>
      <c r="C2226" s="12">
        <v>33514</v>
      </c>
      <c r="D2226" s="13">
        <f ca="1">(TODAY()-PACIENTE[[#This Row],[FECHA. DE NACIMIENTO]])/365</f>
        <v>33.994520547945207</v>
      </c>
      <c r="E2226" s="14" t="str">
        <f t="shared" ca="1" si="70"/>
        <v>ADULTO</v>
      </c>
      <c r="F2226" s="14" t="s">
        <v>15</v>
      </c>
      <c r="G2226" s="2" t="s">
        <v>4449</v>
      </c>
    </row>
    <row r="2227" spans="1:7" x14ac:dyDescent="0.25">
      <c r="A2227" s="84">
        <f t="shared" si="71"/>
        <v>2216</v>
      </c>
      <c r="B2227" t="s">
        <v>4337</v>
      </c>
      <c r="C2227" s="12">
        <v>32827</v>
      </c>
      <c r="D2227" s="13">
        <f ca="1">(TODAY()-PACIENTE[[#This Row],[FECHA. DE NACIMIENTO]])/365</f>
        <v>35.876712328767127</v>
      </c>
      <c r="E2227" s="14" t="str">
        <f t="shared" ca="1" si="70"/>
        <v>ADULTO</v>
      </c>
      <c r="F2227" s="14" t="s">
        <v>14</v>
      </c>
      <c r="G2227" s="2" t="s">
        <v>4338</v>
      </c>
    </row>
    <row r="2228" spans="1:7" x14ac:dyDescent="0.25">
      <c r="A2228" s="84">
        <f t="shared" si="71"/>
        <v>2217</v>
      </c>
      <c r="B2228" t="s">
        <v>4450</v>
      </c>
      <c r="C2228" s="12">
        <v>34721</v>
      </c>
      <c r="D2228" s="13">
        <f ca="1">(TODAY()-PACIENTE[[#This Row],[FECHA. DE NACIMIENTO]])/365</f>
        <v>30.687671232876713</v>
      </c>
      <c r="E2228" s="14" t="str">
        <f t="shared" ca="1" si="70"/>
        <v>ADULTO</v>
      </c>
      <c r="F2228" s="14" t="s">
        <v>15</v>
      </c>
      <c r="G2228" s="2" t="s">
        <v>4451</v>
      </c>
    </row>
    <row r="2229" spans="1:7" x14ac:dyDescent="0.25">
      <c r="A2229" s="84">
        <f t="shared" si="71"/>
        <v>2218</v>
      </c>
      <c r="B2229" t="s">
        <v>4450</v>
      </c>
      <c r="C2229" s="12">
        <v>34721</v>
      </c>
      <c r="D2229" s="13">
        <f ca="1">(TODAY()-PACIENTE[[#This Row],[FECHA. DE NACIMIENTO]])/365</f>
        <v>30.687671232876713</v>
      </c>
      <c r="E2229" s="14" t="str">
        <f t="shared" ca="1" si="70"/>
        <v>ADULTO</v>
      </c>
      <c r="F2229" s="14" t="s">
        <v>15</v>
      </c>
      <c r="G2229" s="2" t="s">
        <v>4451</v>
      </c>
    </row>
    <row r="2230" spans="1:7" x14ac:dyDescent="0.25">
      <c r="A2230" s="84">
        <f t="shared" si="71"/>
        <v>2219</v>
      </c>
      <c r="B2230" t="s">
        <v>4452</v>
      </c>
      <c r="C2230" s="12">
        <v>35648</v>
      </c>
      <c r="D2230" s="13">
        <f ca="1">(TODAY()-PACIENTE[[#This Row],[FECHA. DE NACIMIENTO]])/365</f>
        <v>28.147945205479452</v>
      </c>
      <c r="E2230" s="14" t="str">
        <f t="shared" ca="1" si="70"/>
        <v>ADULTO</v>
      </c>
      <c r="F2230" s="14" t="s">
        <v>14</v>
      </c>
      <c r="G2230" s="2" t="s">
        <v>4453</v>
      </c>
    </row>
    <row r="2231" spans="1:7" x14ac:dyDescent="0.25">
      <c r="A2231" s="84">
        <f t="shared" si="71"/>
        <v>2220</v>
      </c>
      <c r="B2231" t="s">
        <v>4454</v>
      </c>
      <c r="C2231" s="12">
        <v>27770</v>
      </c>
      <c r="D2231" s="13">
        <f ca="1">(TODAY()-PACIENTE[[#This Row],[FECHA. DE NACIMIENTO]])/365</f>
        <v>49.731506849315068</v>
      </c>
      <c r="E2231" s="14" t="str">
        <f t="shared" ca="1" si="70"/>
        <v>ADULTO</v>
      </c>
      <c r="F2231" s="14" t="s">
        <v>14</v>
      </c>
      <c r="G2231" s="2" t="s">
        <v>4455</v>
      </c>
    </row>
    <row r="2232" spans="1:7" x14ac:dyDescent="0.25">
      <c r="A2232" s="84">
        <f t="shared" si="71"/>
        <v>2221</v>
      </c>
      <c r="B2232" t="s">
        <v>4456</v>
      </c>
      <c r="C2232" s="12">
        <v>34191</v>
      </c>
      <c r="D2232" s="13">
        <f ca="1">(TODAY()-PACIENTE[[#This Row],[FECHA. DE NACIMIENTO]])/365</f>
        <v>32.139726027397259</v>
      </c>
      <c r="E2232" s="14" t="str">
        <f t="shared" ca="1" si="70"/>
        <v>ADULTO</v>
      </c>
      <c r="F2232" s="14" t="s">
        <v>15</v>
      </c>
      <c r="G2232" s="2" t="s">
        <v>4457</v>
      </c>
    </row>
    <row r="2233" spans="1:7" x14ac:dyDescent="0.25">
      <c r="A2233" s="84">
        <f t="shared" si="71"/>
        <v>2222</v>
      </c>
      <c r="B2233" t="s">
        <v>4458</v>
      </c>
      <c r="C2233" s="12">
        <v>16948</v>
      </c>
      <c r="D2233" s="13">
        <f ca="1">(TODAY()-PACIENTE[[#This Row],[FECHA. DE NACIMIENTO]])/365</f>
        <v>79.38082191780822</v>
      </c>
      <c r="E2233" s="14" t="str">
        <f t="shared" ca="1" si="70"/>
        <v>TERCERA EDAD</v>
      </c>
      <c r="F2233" s="14" t="s">
        <v>14</v>
      </c>
      <c r="G2233" s="2" t="s">
        <v>4459</v>
      </c>
    </row>
    <row r="2234" spans="1:7" x14ac:dyDescent="0.25">
      <c r="A2234" s="84">
        <f t="shared" si="71"/>
        <v>2223</v>
      </c>
      <c r="B2234" t="s">
        <v>4460</v>
      </c>
      <c r="C2234" s="12">
        <v>40817</v>
      </c>
      <c r="D2234" s="13">
        <f ca="1">(TODAY()-PACIENTE[[#This Row],[FECHA. DE NACIMIENTO]])/365</f>
        <v>13.986301369863014</v>
      </c>
      <c r="E2234" s="14" t="str">
        <f t="shared" ca="1" si="70"/>
        <v>ADOLECENTE</v>
      </c>
      <c r="F2234" s="14" t="s">
        <v>14</v>
      </c>
      <c r="G2234" s="2" t="s">
        <v>4461</v>
      </c>
    </row>
    <row r="2235" spans="1:7" x14ac:dyDescent="0.25">
      <c r="A2235" s="84">
        <f t="shared" si="71"/>
        <v>2224</v>
      </c>
      <c r="B2235" t="s">
        <v>4462</v>
      </c>
      <c r="C2235" s="12">
        <v>34455</v>
      </c>
      <c r="D2235" s="13">
        <f ca="1">(TODAY()-PACIENTE[[#This Row],[FECHA. DE NACIMIENTO]])/365</f>
        <v>31.416438356164385</v>
      </c>
      <c r="E2235" s="14" t="str">
        <f t="shared" ca="1" si="70"/>
        <v>ADULTO</v>
      </c>
      <c r="F2235" s="14" t="s">
        <v>15</v>
      </c>
      <c r="G2235" s="2" t="s">
        <v>4463</v>
      </c>
    </row>
    <row r="2236" spans="1:7" x14ac:dyDescent="0.25">
      <c r="A2236" s="84">
        <f t="shared" si="71"/>
        <v>2225</v>
      </c>
      <c r="B2236" t="s">
        <v>4464</v>
      </c>
      <c r="C2236" s="12">
        <v>31413</v>
      </c>
      <c r="D2236" s="13">
        <f ca="1">(TODAY()-PACIENTE[[#This Row],[FECHA. DE NACIMIENTO]])/365</f>
        <v>39.750684931506846</v>
      </c>
      <c r="E2236" s="14" t="str">
        <f t="shared" ca="1" si="70"/>
        <v>ADULTO</v>
      </c>
      <c r="F2236" s="14" t="s">
        <v>14</v>
      </c>
      <c r="G2236" s="2" t="s">
        <v>4463</v>
      </c>
    </row>
    <row r="2237" spans="1:7" x14ac:dyDescent="0.25">
      <c r="A2237" s="84">
        <f t="shared" si="71"/>
        <v>2226</v>
      </c>
      <c r="B2237" t="s">
        <v>4465</v>
      </c>
      <c r="C2237" s="12">
        <v>39570</v>
      </c>
      <c r="D2237" s="13">
        <f ca="1">(TODAY()-PACIENTE[[#This Row],[FECHA. DE NACIMIENTO]])/365</f>
        <v>17.402739726027399</v>
      </c>
      <c r="E2237" s="14" t="str">
        <f t="shared" ca="1" si="70"/>
        <v>ADULTO</v>
      </c>
      <c r="F2237" s="14" t="s">
        <v>15</v>
      </c>
      <c r="G2237" s="2" t="s">
        <v>4466</v>
      </c>
    </row>
    <row r="2238" spans="1:7" x14ac:dyDescent="0.25">
      <c r="A2238" s="84">
        <f t="shared" si="71"/>
        <v>2227</v>
      </c>
      <c r="B2238" t="s">
        <v>4467</v>
      </c>
      <c r="C2238" s="12">
        <v>27927</v>
      </c>
      <c r="D2238" s="13">
        <f ca="1">(TODAY()-PACIENTE[[#This Row],[FECHA. DE NACIMIENTO]])/365</f>
        <v>49.301369863013697</v>
      </c>
      <c r="E2238" s="14" t="str">
        <f t="shared" ca="1" si="70"/>
        <v>ADULTO</v>
      </c>
      <c r="F2238" s="14" t="s">
        <v>14</v>
      </c>
      <c r="G2238" s="2" t="s">
        <v>4468</v>
      </c>
    </row>
    <row r="2239" spans="1:7" x14ac:dyDescent="0.25">
      <c r="A2239" s="84">
        <f t="shared" si="71"/>
        <v>2228</v>
      </c>
      <c r="B2239" t="s">
        <v>4467</v>
      </c>
      <c r="C2239" s="12">
        <v>27927</v>
      </c>
      <c r="D2239" s="13">
        <f ca="1">(TODAY()-PACIENTE[[#This Row],[FECHA. DE NACIMIENTO]])/365</f>
        <v>49.301369863013697</v>
      </c>
      <c r="E2239" s="14" t="str">
        <f t="shared" ca="1" si="70"/>
        <v>ADULTO</v>
      </c>
      <c r="F2239" s="14" t="s">
        <v>14</v>
      </c>
      <c r="G2239" s="2" t="s">
        <v>4468</v>
      </c>
    </row>
    <row r="2240" spans="1:7" x14ac:dyDescent="0.25">
      <c r="A2240" s="84">
        <f t="shared" si="71"/>
        <v>2229</v>
      </c>
      <c r="B2240" t="s">
        <v>4470</v>
      </c>
      <c r="C2240" s="12">
        <v>38089</v>
      </c>
      <c r="D2240" s="13">
        <f ca="1">(TODAY()-PACIENTE[[#This Row],[FECHA. DE NACIMIENTO]])/365</f>
        <v>21.460273972602739</v>
      </c>
      <c r="E2240" s="14" t="str">
        <f t="shared" ca="1" si="70"/>
        <v>ADULTO</v>
      </c>
      <c r="F2240" s="14" t="s">
        <v>15</v>
      </c>
      <c r="G2240" s="2" t="s">
        <v>4469</v>
      </c>
    </row>
    <row r="2241" spans="1:8" x14ac:dyDescent="0.25">
      <c r="A2241" s="84">
        <f t="shared" si="71"/>
        <v>2230</v>
      </c>
      <c r="B2241" t="s">
        <v>4471</v>
      </c>
      <c r="C2241" s="12">
        <v>36416</v>
      </c>
      <c r="D2241" s="13">
        <f ca="1">(TODAY()-PACIENTE[[#This Row],[FECHA. DE NACIMIENTO]])/365</f>
        <v>26.043835616438358</v>
      </c>
      <c r="E2241" s="14" t="str">
        <f t="shared" ca="1" si="70"/>
        <v>ADULTO</v>
      </c>
      <c r="F2241" s="14" t="s">
        <v>14</v>
      </c>
      <c r="G2241" s="2" t="s">
        <v>4472</v>
      </c>
    </row>
    <row r="2242" spans="1:8" x14ac:dyDescent="0.25">
      <c r="A2242" s="84">
        <f t="shared" si="71"/>
        <v>2231</v>
      </c>
      <c r="B2242" t="s">
        <v>4473</v>
      </c>
      <c r="C2242" s="12">
        <v>42157</v>
      </c>
      <c r="D2242" s="13">
        <f ca="1">(TODAY()-PACIENTE[[#This Row],[FECHA. DE NACIMIENTO]])/365</f>
        <v>10.315068493150685</v>
      </c>
      <c r="E2242" s="14" t="str">
        <f t="shared" ca="1" si="70"/>
        <v>NIÑO</v>
      </c>
      <c r="F2242" s="14" t="s">
        <v>15</v>
      </c>
      <c r="G2242" s="2" t="s">
        <v>4474</v>
      </c>
    </row>
    <row r="2243" spans="1:8" x14ac:dyDescent="0.25">
      <c r="A2243" s="84">
        <f t="shared" si="71"/>
        <v>2232</v>
      </c>
      <c r="B2243" t="s">
        <v>3009</v>
      </c>
      <c r="C2243" s="12">
        <v>41532</v>
      </c>
      <c r="D2243" s="13">
        <f ca="1">(TODAY()-PACIENTE[[#This Row],[FECHA. DE NACIMIENTO]])/365</f>
        <v>12.027397260273972</v>
      </c>
      <c r="E2243" s="14" t="str">
        <f t="shared" ca="1" si="70"/>
        <v>ADOLECENTE</v>
      </c>
      <c r="F2243" s="14" t="s">
        <v>15</v>
      </c>
      <c r="G2243" s="2" t="s">
        <v>3010</v>
      </c>
    </row>
    <row r="2244" spans="1:8" x14ac:dyDescent="0.25">
      <c r="A2244" s="84">
        <f t="shared" si="71"/>
        <v>2233</v>
      </c>
      <c r="B2244" t="s">
        <v>4475</v>
      </c>
      <c r="C2244" s="12">
        <v>40918</v>
      </c>
      <c r="D2244" s="13">
        <f ca="1">(TODAY()-PACIENTE[[#This Row],[FECHA. DE NACIMIENTO]])/365</f>
        <v>13.70958904109589</v>
      </c>
      <c r="E2244" s="14" t="str">
        <f t="shared" ca="1" si="70"/>
        <v>ADOLECENTE</v>
      </c>
      <c r="F2244" s="14" t="s">
        <v>14</v>
      </c>
      <c r="G2244" s="2" t="s">
        <v>4476</v>
      </c>
    </row>
    <row r="2245" spans="1:8" x14ac:dyDescent="0.25">
      <c r="A2245" s="84">
        <f t="shared" si="71"/>
        <v>2234</v>
      </c>
      <c r="B2245" t="s">
        <v>4477</v>
      </c>
      <c r="C2245" s="12">
        <v>27887</v>
      </c>
      <c r="D2245" s="13">
        <f ca="1">(TODAY()-PACIENTE[[#This Row],[FECHA. DE NACIMIENTO]])/365</f>
        <v>49.410958904109592</v>
      </c>
      <c r="E2245" s="14" t="str">
        <f t="shared" ca="1" si="70"/>
        <v>ADULTO</v>
      </c>
      <c r="F2245" s="14" t="s">
        <v>15</v>
      </c>
      <c r="G2245" s="2" t="s">
        <v>2929</v>
      </c>
    </row>
    <row r="2246" spans="1:8" x14ac:dyDescent="0.25">
      <c r="A2246" s="84">
        <f t="shared" si="71"/>
        <v>2235</v>
      </c>
      <c r="B2246" t="s">
        <v>4478</v>
      </c>
      <c r="C2246" s="12">
        <v>34411</v>
      </c>
      <c r="D2246" s="13">
        <f ca="1">(TODAY()-PACIENTE[[#This Row],[FECHA. DE NACIMIENTO]])/365</f>
        <v>31.536986301369861</v>
      </c>
      <c r="E2246" s="14" t="str">
        <f t="shared" ca="1" si="70"/>
        <v>ADULTO</v>
      </c>
      <c r="F2246" s="14" t="s">
        <v>15</v>
      </c>
      <c r="G2246" s="2" t="s">
        <v>4479</v>
      </c>
    </row>
    <row r="2247" spans="1:8" x14ac:dyDescent="0.25">
      <c r="A2247" s="84">
        <f t="shared" si="71"/>
        <v>2236</v>
      </c>
      <c r="B2247" t="s">
        <v>4480</v>
      </c>
      <c r="C2247" s="12">
        <v>42660</v>
      </c>
      <c r="D2247" s="13">
        <f ca="1">(TODAY()-PACIENTE[[#This Row],[FECHA. DE NACIMIENTO]])/365</f>
        <v>8.9369863013698634</v>
      </c>
      <c r="E2247" s="14" t="str">
        <f t="shared" ca="1" si="70"/>
        <v>NIÑO</v>
      </c>
      <c r="F2247" s="14" t="s">
        <v>14</v>
      </c>
      <c r="G2247" s="2" t="s">
        <v>4481</v>
      </c>
    </row>
    <row r="2248" spans="1:8" x14ac:dyDescent="0.25">
      <c r="A2248" s="84">
        <f t="shared" si="71"/>
        <v>2237</v>
      </c>
      <c r="B2248" t="s">
        <v>4482</v>
      </c>
      <c r="C2248" s="12">
        <v>37731</v>
      </c>
      <c r="D2248" s="13">
        <f ca="1">(TODAY()-PACIENTE[[#This Row],[FECHA. DE NACIMIENTO]])/365</f>
        <v>22.44109589041096</v>
      </c>
      <c r="E2248" s="14" t="str">
        <f t="shared" ca="1" si="70"/>
        <v>ADULTO</v>
      </c>
      <c r="F2248" s="14" t="s">
        <v>15</v>
      </c>
      <c r="G2248" s="2" t="s">
        <v>4483</v>
      </c>
    </row>
    <row r="2249" spans="1:8" x14ac:dyDescent="0.25">
      <c r="A2249" s="84">
        <f t="shared" si="71"/>
        <v>2238</v>
      </c>
      <c r="B2249" t="s">
        <v>4484</v>
      </c>
      <c r="C2249" s="12">
        <v>14281</v>
      </c>
      <c r="D2249" s="13">
        <f ca="1">(TODAY()-PACIENTE[[#This Row],[FECHA. DE NACIMIENTO]])/365</f>
        <v>86.68767123287671</v>
      </c>
      <c r="E2249" s="14" t="str">
        <f t="shared" ca="1" si="70"/>
        <v>TERCERA EDAD</v>
      </c>
      <c r="F2249" s="14" t="s">
        <v>15</v>
      </c>
      <c r="G2249" s="2" t="s">
        <v>4485</v>
      </c>
    </row>
    <row r="2250" spans="1:8" x14ac:dyDescent="0.25">
      <c r="A2250" s="84">
        <f t="shared" si="71"/>
        <v>2239</v>
      </c>
      <c r="B2250" t="s">
        <v>4486</v>
      </c>
      <c r="C2250" s="12">
        <v>38614</v>
      </c>
      <c r="D2250" s="13">
        <f ca="1">(TODAY()-PACIENTE[[#This Row],[FECHA. DE NACIMIENTO]])/365</f>
        <v>20.021917808219179</v>
      </c>
      <c r="E2250" s="14" t="str">
        <f t="shared" ca="1" si="70"/>
        <v>ADULTO</v>
      </c>
      <c r="F2250" s="14" t="s">
        <v>15</v>
      </c>
      <c r="G2250" s="2" t="s">
        <v>4487</v>
      </c>
    </row>
    <row r="2251" spans="1:8" x14ac:dyDescent="0.25">
      <c r="A2251" s="84">
        <f t="shared" si="71"/>
        <v>2240</v>
      </c>
      <c r="B2251" t="s">
        <v>4488</v>
      </c>
      <c r="C2251" s="12">
        <v>38597</v>
      </c>
      <c r="D2251" s="13">
        <f ca="1">(TODAY()-PACIENTE[[#This Row],[FECHA. DE NACIMIENTO]])/365</f>
        <v>20.068493150684933</v>
      </c>
      <c r="E2251" s="14" t="str">
        <f t="shared" ca="1" si="70"/>
        <v>ADULTO</v>
      </c>
      <c r="F2251" s="14" t="s">
        <v>14</v>
      </c>
      <c r="G2251" s="2" t="s">
        <v>4489</v>
      </c>
    </row>
    <row r="2252" spans="1:8" x14ac:dyDescent="0.25">
      <c r="A2252" s="84">
        <f t="shared" si="71"/>
        <v>2241</v>
      </c>
      <c r="B2252" t="s">
        <v>4491</v>
      </c>
      <c r="C2252" s="12">
        <v>38634</v>
      </c>
      <c r="D2252" s="13">
        <f ca="1">(TODAY()-PACIENTE[[#This Row],[FECHA. DE NACIMIENTO]])/365</f>
        <v>19.967123287671232</v>
      </c>
      <c r="E2252" s="14" t="str">
        <f t="shared" ca="1" si="70"/>
        <v>ADULTO</v>
      </c>
      <c r="F2252" s="14" t="s">
        <v>14</v>
      </c>
      <c r="G2252" s="2" t="s">
        <v>4490</v>
      </c>
    </row>
    <row r="2253" spans="1:8" x14ac:dyDescent="0.25">
      <c r="A2253" s="84">
        <f t="shared" si="71"/>
        <v>2242</v>
      </c>
      <c r="B2253" t="s">
        <v>4492</v>
      </c>
      <c r="C2253" s="12">
        <v>40390</v>
      </c>
      <c r="D2253" s="13">
        <f ca="1">(TODAY()-PACIENTE[[#This Row],[FECHA. DE NACIMIENTO]])/365</f>
        <v>15.156164383561643</v>
      </c>
      <c r="E2253" s="14" t="str">
        <f t="shared" ca="1" si="70"/>
        <v>ADOLECENTE</v>
      </c>
      <c r="F2253" s="14" t="s">
        <v>15</v>
      </c>
      <c r="G2253" s="2" t="s">
        <v>4493</v>
      </c>
    </row>
    <row r="2254" spans="1:8" x14ac:dyDescent="0.25">
      <c r="A2254" s="84">
        <f t="shared" si="71"/>
        <v>2243</v>
      </c>
      <c r="B2254" t="s">
        <v>4494</v>
      </c>
      <c r="C2254" s="12">
        <v>30365</v>
      </c>
      <c r="D2254" s="13">
        <f ca="1">(TODAY()-PACIENTE[[#This Row],[FECHA. DE NACIMIENTO]])/365</f>
        <v>42.62191780821918</v>
      </c>
      <c r="E2254" s="14" t="str">
        <f t="shared" ca="1" si="70"/>
        <v>ADULTO</v>
      </c>
      <c r="F2254" s="14" t="s">
        <v>15</v>
      </c>
      <c r="G2254" s="2" t="s">
        <v>4495</v>
      </c>
    </row>
    <row r="2255" spans="1:8" x14ac:dyDescent="0.25">
      <c r="A2255" s="84">
        <f t="shared" si="71"/>
        <v>2244</v>
      </c>
      <c r="B2255" t="s">
        <v>4496</v>
      </c>
      <c r="C2255" s="12">
        <v>29507</v>
      </c>
      <c r="D2255" s="13">
        <f ca="1">(TODAY()-PACIENTE[[#This Row],[FECHA. DE NACIMIENTO]])/365</f>
        <v>44.972602739726028</v>
      </c>
      <c r="E2255" s="14" t="str">
        <f t="shared" ca="1" si="70"/>
        <v>ADULTO</v>
      </c>
      <c r="F2255" s="14" t="s">
        <v>14</v>
      </c>
      <c r="G2255" s="2" t="s">
        <v>4104</v>
      </c>
    </row>
    <row r="2256" spans="1:8" x14ac:dyDescent="0.25">
      <c r="A2256" s="84">
        <f t="shared" si="71"/>
        <v>2245</v>
      </c>
      <c r="B2256" t="s">
        <v>4497</v>
      </c>
      <c r="C2256" s="12">
        <v>33072</v>
      </c>
      <c r="D2256" s="13">
        <f ca="1">(TODAY()-PACIENTE[[#This Row],[FECHA. DE NACIMIENTO]])/365</f>
        <v>35.205479452054796</v>
      </c>
      <c r="E2256" s="14" t="str">
        <f t="shared" ca="1" si="70"/>
        <v>ADULTO</v>
      </c>
      <c r="F2256" s="14" t="s">
        <v>14</v>
      </c>
      <c r="G2256" s="2" t="s">
        <v>4498</v>
      </c>
      <c r="H2256" s="158" t="s">
        <v>4499</v>
      </c>
    </row>
    <row r="2257" spans="1:7" x14ac:dyDescent="0.25">
      <c r="A2257" s="84">
        <f t="shared" si="71"/>
        <v>2246</v>
      </c>
      <c r="B2257" t="s">
        <v>4500</v>
      </c>
      <c r="C2257" s="12">
        <v>39101</v>
      </c>
      <c r="D2257" s="13">
        <f ca="1">(TODAY()-PACIENTE[[#This Row],[FECHA. DE NACIMIENTO]])/365</f>
        <v>18.687671232876713</v>
      </c>
      <c r="E2257" s="14" t="str">
        <f t="shared" ca="1" si="70"/>
        <v>ADULTO</v>
      </c>
      <c r="F2257" s="14" t="s">
        <v>15</v>
      </c>
      <c r="G2257" s="2" t="s">
        <v>4501</v>
      </c>
    </row>
    <row r="2258" spans="1:7" x14ac:dyDescent="0.25">
      <c r="A2258" s="84">
        <f t="shared" si="71"/>
        <v>2247</v>
      </c>
      <c r="B2258" t="s">
        <v>4502</v>
      </c>
      <c r="C2258" s="12">
        <v>40241</v>
      </c>
      <c r="D2258" s="13">
        <f ca="1">(TODAY()-PACIENTE[[#This Row],[FECHA. DE NACIMIENTO]])/365</f>
        <v>15.564383561643835</v>
      </c>
      <c r="E2258" s="14" t="str">
        <f t="shared" ca="1" si="70"/>
        <v>ADOLECENTE</v>
      </c>
      <c r="F2258" s="14" t="s">
        <v>14</v>
      </c>
      <c r="G2258" s="2" t="s">
        <v>4503</v>
      </c>
    </row>
    <row r="2259" spans="1:7" x14ac:dyDescent="0.25">
      <c r="A2259" s="84">
        <f t="shared" si="71"/>
        <v>2248</v>
      </c>
      <c r="B2259" t="s">
        <v>4504</v>
      </c>
      <c r="C2259" s="12">
        <v>35399</v>
      </c>
      <c r="D2259" s="13">
        <f ca="1">(TODAY()-PACIENTE[[#This Row],[FECHA. DE NACIMIENTO]])/365</f>
        <v>28.830136986301369</v>
      </c>
      <c r="E2259" s="14" t="str">
        <f t="shared" ca="1" si="70"/>
        <v>ADULTO</v>
      </c>
      <c r="F2259" s="14" t="s">
        <v>15</v>
      </c>
      <c r="G2259" s="2" t="s">
        <v>4503</v>
      </c>
    </row>
    <row r="2260" spans="1:7" x14ac:dyDescent="0.25">
      <c r="A2260" s="84">
        <f t="shared" si="71"/>
        <v>2249</v>
      </c>
      <c r="B2260" t="s">
        <v>4505</v>
      </c>
      <c r="C2260" s="12">
        <v>29790</v>
      </c>
      <c r="D2260" s="13">
        <f ca="1">(TODAY()-PACIENTE[[#This Row],[FECHA. DE NACIMIENTO]])/365</f>
        <v>44.197260273972603</v>
      </c>
      <c r="E2260" s="14" t="str">
        <f t="shared" ca="1" si="70"/>
        <v>ADULTO</v>
      </c>
      <c r="F2260" s="14" t="s">
        <v>15</v>
      </c>
      <c r="G2260" s="2" t="s">
        <v>4506</v>
      </c>
    </row>
    <row r="2261" spans="1:7" x14ac:dyDescent="0.25">
      <c r="A2261" s="84">
        <f t="shared" si="71"/>
        <v>2250</v>
      </c>
      <c r="B2261" t="s">
        <v>4507</v>
      </c>
      <c r="C2261" s="12">
        <v>37751</v>
      </c>
      <c r="D2261" s="13">
        <f ca="1">(TODAY()-PACIENTE[[#This Row],[FECHA. DE NACIMIENTO]])/365</f>
        <v>22.386301369863013</v>
      </c>
      <c r="E2261" s="14" t="str">
        <f t="shared" ca="1" si="70"/>
        <v>ADULTO</v>
      </c>
      <c r="F2261" s="14" t="s">
        <v>15</v>
      </c>
      <c r="G2261" s="2" t="s">
        <v>4508</v>
      </c>
    </row>
    <row r="2262" spans="1:7" x14ac:dyDescent="0.25">
      <c r="A2262" s="84">
        <f t="shared" si="71"/>
        <v>2251</v>
      </c>
      <c r="B2262" t="s">
        <v>4509</v>
      </c>
      <c r="C2262" s="12">
        <v>39675</v>
      </c>
      <c r="D2262" s="13">
        <f ca="1">(TODAY()-PACIENTE[[#This Row],[FECHA. DE NACIMIENTO]])/365</f>
        <v>17.115068493150684</v>
      </c>
      <c r="E2262" s="14" t="str">
        <f t="shared" ca="1" si="70"/>
        <v>ADULTO</v>
      </c>
      <c r="F2262" s="14" t="s">
        <v>14</v>
      </c>
      <c r="G2262" s="2" t="s">
        <v>4510</v>
      </c>
    </row>
    <row r="2263" spans="1:7" x14ac:dyDescent="0.25">
      <c r="A2263" s="84">
        <f t="shared" si="71"/>
        <v>2252</v>
      </c>
      <c r="B2263" t="s">
        <v>4511</v>
      </c>
      <c r="C2263" s="12">
        <v>39794</v>
      </c>
      <c r="D2263" s="13">
        <f ca="1">(TODAY()-PACIENTE[[#This Row],[FECHA. DE NACIMIENTO]])/365</f>
        <v>16.789041095890411</v>
      </c>
      <c r="E2263" s="14" t="str">
        <f t="shared" ca="1" si="70"/>
        <v>ADOLECENTE</v>
      </c>
      <c r="F2263" s="14" t="s">
        <v>15</v>
      </c>
      <c r="G2263" s="2" t="s">
        <v>4512</v>
      </c>
    </row>
    <row r="2264" spans="1:7" x14ac:dyDescent="0.25">
      <c r="A2264" s="84">
        <f t="shared" si="71"/>
        <v>2253</v>
      </c>
      <c r="B2264" t="s">
        <v>4513</v>
      </c>
      <c r="C2264" s="12">
        <v>38873</v>
      </c>
      <c r="D2264" s="13">
        <f ca="1">(TODAY()-PACIENTE[[#This Row],[FECHA. DE NACIMIENTO]])/365</f>
        <v>19.312328767123287</v>
      </c>
      <c r="E2264" s="14" t="str">
        <f t="shared" ca="1" si="70"/>
        <v>ADULTO</v>
      </c>
      <c r="F2264" s="14" t="s">
        <v>14</v>
      </c>
      <c r="G2264" s="2" t="s">
        <v>4514</v>
      </c>
    </row>
    <row r="2265" spans="1:7" x14ac:dyDescent="0.25">
      <c r="A2265" s="84">
        <f t="shared" si="71"/>
        <v>2254</v>
      </c>
      <c r="B2265" t="s">
        <v>4515</v>
      </c>
      <c r="C2265" s="12">
        <v>37916</v>
      </c>
      <c r="D2265" s="13">
        <f ca="1">(TODAY()-PACIENTE[[#This Row],[FECHA. DE NACIMIENTO]])/365</f>
        <v>21.934246575342467</v>
      </c>
      <c r="E2265" s="14" t="str">
        <f t="shared" ca="1" si="70"/>
        <v>ADULTO</v>
      </c>
      <c r="F2265" s="14" t="s">
        <v>15</v>
      </c>
      <c r="G2265" s="2" t="s">
        <v>4516</v>
      </c>
    </row>
    <row r="2266" spans="1:7" x14ac:dyDescent="0.25">
      <c r="A2266" s="84">
        <f t="shared" si="71"/>
        <v>2255</v>
      </c>
      <c r="B2266" t="s">
        <v>4517</v>
      </c>
      <c r="C2266" s="12">
        <v>38487</v>
      </c>
      <c r="D2266" s="13">
        <f ca="1">(TODAY()-PACIENTE[[#This Row],[FECHA. DE NACIMIENTO]])/365</f>
        <v>20.36986301369863</v>
      </c>
      <c r="E2266" s="14" t="str">
        <f t="shared" ca="1" si="70"/>
        <v>ADULTO</v>
      </c>
      <c r="F2266" s="14" t="s">
        <v>15</v>
      </c>
      <c r="G2266" s="2" t="s">
        <v>4518</v>
      </c>
    </row>
    <row r="2267" spans="1:7" x14ac:dyDescent="0.25">
      <c r="A2267" s="84">
        <f t="shared" si="71"/>
        <v>2256</v>
      </c>
      <c r="B2267" t="s">
        <v>4519</v>
      </c>
      <c r="C2267" s="12">
        <v>40365</v>
      </c>
      <c r="D2267" s="13">
        <f ca="1">(TODAY()-PACIENTE[[#This Row],[FECHA. DE NACIMIENTO]])/365</f>
        <v>15.224657534246575</v>
      </c>
      <c r="E2267" s="14" t="str">
        <f t="shared" ca="1" si="70"/>
        <v>ADOLECENTE</v>
      </c>
      <c r="F2267" s="14" t="s">
        <v>15</v>
      </c>
      <c r="G2267" s="2" t="s">
        <v>4520</v>
      </c>
    </row>
    <row r="2268" spans="1:7" x14ac:dyDescent="0.25">
      <c r="A2268" s="84">
        <f t="shared" si="71"/>
        <v>2257</v>
      </c>
      <c r="B2268" t="s">
        <v>4521</v>
      </c>
      <c r="C2268" s="12">
        <v>34222</v>
      </c>
      <c r="D2268" s="13">
        <f ca="1">(TODAY()-PACIENTE[[#This Row],[FECHA. DE NACIMIENTO]])/365</f>
        <v>32.054794520547944</v>
      </c>
      <c r="E2268" s="14" t="str">
        <f t="shared" ca="1" si="70"/>
        <v>ADULTO</v>
      </c>
      <c r="F2268" s="14" t="s">
        <v>14</v>
      </c>
      <c r="G2268" s="2" t="s">
        <v>4522</v>
      </c>
    </row>
    <row r="2269" spans="1:7" x14ac:dyDescent="0.25">
      <c r="A2269" s="84">
        <f t="shared" si="71"/>
        <v>2258</v>
      </c>
      <c r="B2269" t="s">
        <v>952</v>
      </c>
      <c r="C2269" s="12">
        <v>40772</v>
      </c>
      <c r="D2269" s="13">
        <f ca="1">(TODAY()-PACIENTE[[#This Row],[FECHA. DE NACIMIENTO]])/365</f>
        <v>14.109589041095891</v>
      </c>
      <c r="E2269" s="14" t="str">
        <f t="shared" ca="1" si="70"/>
        <v>ADOLECENTE</v>
      </c>
      <c r="F2269" s="14" t="s">
        <v>15</v>
      </c>
      <c r="G2269" s="2" t="s">
        <v>953</v>
      </c>
    </row>
    <row r="2270" spans="1:7" x14ac:dyDescent="0.25">
      <c r="A2270" s="84">
        <f t="shared" si="71"/>
        <v>2259</v>
      </c>
      <c r="B2270" t="s">
        <v>4523</v>
      </c>
      <c r="C2270" s="12">
        <v>42717</v>
      </c>
      <c r="D2270" s="13">
        <f ca="1">(TODAY()-PACIENTE[[#This Row],[FECHA. DE NACIMIENTO]])/365</f>
        <v>8.7808219178082183</v>
      </c>
      <c r="E2270" s="14" t="str">
        <f t="shared" ca="1" si="70"/>
        <v>NIÑO</v>
      </c>
      <c r="F2270" s="14" t="s">
        <v>15</v>
      </c>
      <c r="G2270" s="2" t="s">
        <v>4524</v>
      </c>
    </row>
    <row r="2271" spans="1:7" x14ac:dyDescent="0.25">
      <c r="A2271" s="84">
        <f t="shared" si="71"/>
        <v>2260</v>
      </c>
      <c r="B2271" t="s">
        <v>4525</v>
      </c>
      <c r="C2271" s="12">
        <v>31247</v>
      </c>
      <c r="D2271" s="13">
        <f ca="1">(TODAY()-PACIENTE[[#This Row],[FECHA. DE NACIMIENTO]])/365</f>
        <v>40.205479452054796</v>
      </c>
      <c r="E2271" s="14" t="str">
        <f t="shared" ca="1" si="70"/>
        <v>ADULTO</v>
      </c>
      <c r="F2271" s="14" t="s">
        <v>15</v>
      </c>
      <c r="G2271" s="2" t="s">
        <v>877</v>
      </c>
    </row>
    <row r="2272" spans="1:7" x14ac:dyDescent="0.25">
      <c r="A2272" s="84">
        <f t="shared" si="71"/>
        <v>2261</v>
      </c>
      <c r="B2272" t="s">
        <v>696</v>
      </c>
      <c r="C2272" s="12">
        <v>40583</v>
      </c>
      <c r="D2272" s="13">
        <f ca="1">(TODAY()-PACIENTE[[#This Row],[FECHA. DE NACIMIENTO]])/365</f>
        <v>14.627397260273973</v>
      </c>
      <c r="E2272" s="14" t="str">
        <f t="shared" ca="1" si="70"/>
        <v>ADOLECENTE</v>
      </c>
      <c r="F2272" s="14" t="s">
        <v>14</v>
      </c>
      <c r="G2272" s="2" t="s">
        <v>4526</v>
      </c>
    </row>
    <row r="2273" spans="1:8" x14ac:dyDescent="0.25">
      <c r="A2273" s="84">
        <f t="shared" si="71"/>
        <v>2262</v>
      </c>
      <c r="B2273" t="s">
        <v>4530</v>
      </c>
      <c r="C2273" s="12">
        <v>39404</v>
      </c>
      <c r="D2273" s="13">
        <f ca="1">(TODAY()-PACIENTE[[#This Row],[FECHA. DE NACIMIENTO]])/365</f>
        <v>17.857534246575341</v>
      </c>
      <c r="E2273" s="14" t="str">
        <f t="shared" ca="1" si="70"/>
        <v>ADULTO</v>
      </c>
      <c r="F2273" s="14" t="s">
        <v>15</v>
      </c>
      <c r="G2273" s="2" t="s">
        <v>4527</v>
      </c>
    </row>
    <row r="2274" spans="1:8" x14ac:dyDescent="0.25">
      <c r="A2274" s="84">
        <f t="shared" si="71"/>
        <v>2263</v>
      </c>
      <c r="B2274" t="s">
        <v>4528</v>
      </c>
      <c r="C2274" s="12">
        <v>34932</v>
      </c>
      <c r="D2274" s="13">
        <f ca="1">(TODAY()-PACIENTE[[#This Row],[FECHA. DE NACIMIENTO]])/365</f>
        <v>30.109589041095891</v>
      </c>
      <c r="E2274" s="14" t="str">
        <f t="shared" ca="1" si="70"/>
        <v>ADULTO</v>
      </c>
      <c r="F2274" s="14" t="s">
        <v>14</v>
      </c>
      <c r="G2274" s="2" t="s">
        <v>4529</v>
      </c>
    </row>
    <row r="2275" spans="1:8" x14ac:dyDescent="0.25">
      <c r="A2275" s="84">
        <f t="shared" si="71"/>
        <v>2264</v>
      </c>
      <c r="B2275" t="s">
        <v>4531</v>
      </c>
      <c r="C2275" s="12">
        <v>21744</v>
      </c>
      <c r="D2275" s="13">
        <f ca="1">(TODAY()-PACIENTE[[#This Row],[FECHA. DE NACIMIENTO]])/365</f>
        <v>66.241095890410961</v>
      </c>
      <c r="E2275" s="14" t="str">
        <f t="shared" ca="1" si="70"/>
        <v>TERCERA EDAD</v>
      </c>
      <c r="F2275" s="14" t="s">
        <v>14</v>
      </c>
      <c r="G2275" s="2" t="s">
        <v>2604</v>
      </c>
    </row>
    <row r="2276" spans="1:8" x14ac:dyDescent="0.25">
      <c r="A2276" s="84">
        <f t="shared" si="71"/>
        <v>2265</v>
      </c>
      <c r="B2276" t="s">
        <v>4532</v>
      </c>
      <c r="C2276" s="12">
        <v>29176</v>
      </c>
      <c r="D2276" s="13">
        <f ca="1">(TODAY()-PACIENTE[[#This Row],[FECHA. DE NACIMIENTO]])/365</f>
        <v>45.87945205479452</v>
      </c>
      <c r="E2276" s="14" t="str">
        <f t="shared" ca="1" si="70"/>
        <v>ADULTO</v>
      </c>
      <c r="F2276" s="14" t="s">
        <v>15</v>
      </c>
      <c r="G2276" s="2" t="s">
        <v>4533</v>
      </c>
    </row>
    <row r="2277" spans="1:8" x14ac:dyDescent="0.25">
      <c r="A2277" s="84">
        <f t="shared" si="71"/>
        <v>2266</v>
      </c>
      <c r="B2277" t="s">
        <v>4534</v>
      </c>
      <c r="C2277" s="12">
        <v>40820</v>
      </c>
      <c r="D2277" s="13">
        <f ca="1">(TODAY()-PACIENTE[[#This Row],[FECHA. DE NACIMIENTO]])/365</f>
        <v>13.978082191780821</v>
      </c>
      <c r="E2277" s="14" t="str">
        <f t="shared" ca="1" si="70"/>
        <v>ADOLECENTE</v>
      </c>
      <c r="F2277" s="14" t="s">
        <v>14</v>
      </c>
      <c r="G2277" s="2" t="s">
        <v>4535</v>
      </c>
    </row>
    <row r="2278" spans="1:8" x14ac:dyDescent="0.25">
      <c r="A2278" s="84">
        <f t="shared" si="71"/>
        <v>2267</v>
      </c>
      <c r="B2278" t="s">
        <v>4536</v>
      </c>
      <c r="C2278" s="12">
        <v>28839</v>
      </c>
      <c r="D2278" s="13">
        <f ca="1">(TODAY()-PACIENTE[[#This Row],[FECHA. DE NACIMIENTO]])/365</f>
        <v>46.802739726027397</v>
      </c>
      <c r="E2278" s="14" t="str">
        <f t="shared" ca="1" si="70"/>
        <v>ADULTO</v>
      </c>
      <c r="F2278" s="14" t="s">
        <v>14</v>
      </c>
      <c r="G2278" s="2" t="s">
        <v>4537</v>
      </c>
      <c r="H2278" s="158" t="s">
        <v>4538</v>
      </c>
    </row>
    <row r="2279" spans="1:8" x14ac:dyDescent="0.25">
      <c r="A2279" s="84">
        <f t="shared" si="71"/>
        <v>2268</v>
      </c>
      <c r="B2279" t="s">
        <v>4539</v>
      </c>
      <c r="C2279" s="12">
        <v>21570</v>
      </c>
      <c r="D2279" s="13">
        <f ca="1">(TODAY()-PACIENTE[[#This Row],[FECHA. DE NACIMIENTO]])/365</f>
        <v>66.717808219178082</v>
      </c>
      <c r="E2279" s="14" t="str">
        <f t="shared" ca="1" si="70"/>
        <v>TERCERA EDAD</v>
      </c>
      <c r="F2279" s="14" t="s">
        <v>15</v>
      </c>
      <c r="G2279" s="2" t="s">
        <v>4540</v>
      </c>
    </row>
    <row r="2280" spans="1:8" x14ac:dyDescent="0.25">
      <c r="A2280" s="84" t="str">
        <f t="shared" si="71"/>
        <v/>
      </c>
      <c r="C2280" s="12"/>
      <c r="D2280" s="13">
        <f ca="1">(TODAY()-PACIENTE[[#This Row],[FECHA. DE NACIMIENTO]])/365</f>
        <v>125.81369863013698</v>
      </c>
      <c r="E2280" s="14" t="str">
        <f t="shared" ca="1" si="70"/>
        <v>TERCERA EDAD</v>
      </c>
      <c r="F2280" s="14"/>
    </row>
    <row r="2281" spans="1:8" x14ac:dyDescent="0.25">
      <c r="A2281" s="84" t="str">
        <f t="shared" si="71"/>
        <v/>
      </c>
      <c r="C2281" s="12"/>
      <c r="D2281" s="13">
        <f ca="1">(TODAY()-PACIENTE[[#This Row],[FECHA. DE NACIMIENTO]])/365</f>
        <v>125.81369863013698</v>
      </c>
      <c r="E2281" s="14" t="str">
        <f t="shared" ca="1" si="70"/>
        <v>TERCERA EDAD</v>
      </c>
      <c r="F2281" s="14"/>
    </row>
    <row r="2282" spans="1:8" x14ac:dyDescent="0.25">
      <c r="A2282" s="84" t="str">
        <f t="shared" si="71"/>
        <v/>
      </c>
      <c r="C2282" s="12"/>
      <c r="D2282" s="13">
        <f ca="1">(TODAY()-PACIENTE[[#This Row],[FECHA. DE NACIMIENTO]])/365</f>
        <v>125.81369863013698</v>
      </c>
      <c r="E2282" s="14" t="str">
        <f t="shared" ref="E2282:E2345" ca="1" si="72">IF(D2282&lt;=11,"NIÑO",IF(D2282&lt;=17,"ADOLECENTE",IF(D2282&lt;=65,"ADULTO",IF(D2282&gt;=65,"TERCERA EDAD",0))))</f>
        <v>TERCERA EDAD</v>
      </c>
      <c r="F2282" s="14"/>
    </row>
    <row r="2283" spans="1:8" x14ac:dyDescent="0.25">
      <c r="A2283" s="84" t="str">
        <f t="shared" si="71"/>
        <v/>
      </c>
      <c r="C2283" s="12"/>
      <c r="D2283" s="13">
        <f ca="1">(TODAY()-PACIENTE[[#This Row],[FECHA. DE NACIMIENTO]])/365</f>
        <v>125.81369863013698</v>
      </c>
      <c r="E2283" s="14" t="str">
        <f t="shared" ca="1" si="72"/>
        <v>TERCERA EDAD</v>
      </c>
      <c r="F2283" s="14"/>
    </row>
    <row r="2284" spans="1:8" x14ac:dyDescent="0.25">
      <c r="A2284" s="84" t="str">
        <f t="shared" si="71"/>
        <v/>
      </c>
      <c r="C2284" s="12"/>
      <c r="D2284" s="13">
        <f ca="1">(TODAY()-PACIENTE[[#This Row],[FECHA. DE NACIMIENTO]])/365</f>
        <v>125.81369863013698</v>
      </c>
      <c r="E2284" s="14" t="str">
        <f t="shared" ca="1" si="72"/>
        <v>TERCERA EDAD</v>
      </c>
      <c r="F2284" s="14"/>
    </row>
    <row r="2285" spans="1:8" x14ac:dyDescent="0.25">
      <c r="A2285" s="84" t="str">
        <f t="shared" si="71"/>
        <v/>
      </c>
      <c r="C2285" s="12"/>
      <c r="D2285" s="13">
        <f ca="1">(TODAY()-PACIENTE[[#This Row],[FECHA. DE NACIMIENTO]])/365</f>
        <v>125.81369863013698</v>
      </c>
      <c r="E2285" s="14" t="str">
        <f t="shared" ca="1" si="72"/>
        <v>TERCERA EDAD</v>
      </c>
      <c r="F2285" s="14"/>
    </row>
    <row r="2286" spans="1:8" x14ac:dyDescent="0.25">
      <c r="A2286" s="84" t="str">
        <f t="shared" si="71"/>
        <v/>
      </c>
      <c r="C2286" s="12"/>
      <c r="D2286" s="13">
        <f ca="1">(TODAY()-PACIENTE[[#This Row],[FECHA. DE NACIMIENTO]])/365</f>
        <v>125.81369863013698</v>
      </c>
      <c r="E2286" s="14" t="str">
        <f t="shared" ca="1" si="72"/>
        <v>TERCERA EDAD</v>
      </c>
      <c r="F2286" s="14"/>
    </row>
    <row r="2287" spans="1:8" x14ac:dyDescent="0.25">
      <c r="A2287" s="84" t="str">
        <f t="shared" ref="A2287:A2350" si="73">IF(B2287&lt;&gt;"",$A2286+1,"")</f>
        <v/>
      </c>
      <c r="C2287" s="12"/>
      <c r="D2287" s="13">
        <f ca="1">(TODAY()-PACIENTE[[#This Row],[FECHA. DE NACIMIENTO]])/365</f>
        <v>125.81369863013698</v>
      </c>
      <c r="E2287" s="14" t="str">
        <f t="shared" ca="1" si="72"/>
        <v>TERCERA EDAD</v>
      </c>
      <c r="F2287" s="14"/>
    </row>
    <row r="2288" spans="1:8" x14ac:dyDescent="0.25">
      <c r="A2288" s="84" t="str">
        <f t="shared" si="73"/>
        <v/>
      </c>
      <c r="C2288" s="12"/>
      <c r="D2288" s="13">
        <f ca="1">(TODAY()-PACIENTE[[#This Row],[FECHA. DE NACIMIENTO]])/365</f>
        <v>125.81369863013698</v>
      </c>
      <c r="E2288" s="14" t="str">
        <f t="shared" ca="1" si="72"/>
        <v>TERCERA EDAD</v>
      </c>
      <c r="F2288" s="14"/>
    </row>
    <row r="2289" spans="1:6" x14ac:dyDescent="0.25">
      <c r="A2289" s="84" t="str">
        <f t="shared" si="73"/>
        <v/>
      </c>
      <c r="C2289" s="12"/>
      <c r="D2289" s="13">
        <f ca="1">(TODAY()-PACIENTE[[#This Row],[FECHA. DE NACIMIENTO]])/365</f>
        <v>125.81369863013698</v>
      </c>
      <c r="E2289" s="14" t="str">
        <f t="shared" ca="1" si="72"/>
        <v>TERCERA EDAD</v>
      </c>
      <c r="F2289" s="14"/>
    </row>
    <row r="2290" spans="1:6" x14ac:dyDescent="0.25">
      <c r="A2290" s="84" t="str">
        <f t="shared" si="73"/>
        <v/>
      </c>
      <c r="C2290" s="12"/>
      <c r="D2290" s="13">
        <f ca="1">(TODAY()-PACIENTE[[#This Row],[FECHA. DE NACIMIENTO]])/365</f>
        <v>125.81369863013698</v>
      </c>
      <c r="E2290" s="14" t="str">
        <f t="shared" ca="1" si="72"/>
        <v>TERCERA EDAD</v>
      </c>
      <c r="F2290" s="14"/>
    </row>
    <row r="2291" spans="1:6" x14ac:dyDescent="0.25">
      <c r="A2291" s="84" t="str">
        <f t="shared" si="73"/>
        <v/>
      </c>
      <c r="C2291" s="12"/>
      <c r="D2291" s="13">
        <f ca="1">(TODAY()-PACIENTE[[#This Row],[FECHA. DE NACIMIENTO]])/365</f>
        <v>125.81369863013698</v>
      </c>
      <c r="E2291" s="14" t="str">
        <f t="shared" ca="1" si="72"/>
        <v>TERCERA EDAD</v>
      </c>
      <c r="F2291" s="14"/>
    </row>
    <row r="2292" spans="1:6" x14ac:dyDescent="0.25">
      <c r="A2292" s="84" t="str">
        <f t="shared" si="73"/>
        <v/>
      </c>
      <c r="C2292" s="12"/>
      <c r="D2292" s="13">
        <f ca="1">(TODAY()-PACIENTE[[#This Row],[FECHA. DE NACIMIENTO]])/365</f>
        <v>125.81369863013698</v>
      </c>
      <c r="E2292" s="14" t="str">
        <f t="shared" ca="1" si="72"/>
        <v>TERCERA EDAD</v>
      </c>
      <c r="F2292" s="14"/>
    </row>
    <row r="2293" spans="1:6" x14ac:dyDescent="0.25">
      <c r="A2293" s="84" t="str">
        <f t="shared" si="73"/>
        <v/>
      </c>
      <c r="C2293" s="12"/>
      <c r="D2293" s="13">
        <f ca="1">(TODAY()-PACIENTE[[#This Row],[FECHA. DE NACIMIENTO]])/365</f>
        <v>125.81369863013698</v>
      </c>
      <c r="E2293" s="14" t="str">
        <f t="shared" ca="1" si="72"/>
        <v>TERCERA EDAD</v>
      </c>
      <c r="F2293" s="14"/>
    </row>
    <row r="2294" spans="1:6" x14ac:dyDescent="0.25">
      <c r="A2294" s="84" t="str">
        <f t="shared" si="73"/>
        <v/>
      </c>
      <c r="C2294" s="12"/>
      <c r="D2294" s="13">
        <f ca="1">(TODAY()-PACIENTE[[#This Row],[FECHA. DE NACIMIENTO]])/365</f>
        <v>125.81369863013698</v>
      </c>
      <c r="E2294" s="14" t="str">
        <f t="shared" ca="1" si="72"/>
        <v>TERCERA EDAD</v>
      </c>
      <c r="F2294" s="14"/>
    </row>
    <row r="2295" spans="1:6" x14ac:dyDescent="0.25">
      <c r="A2295" s="84" t="str">
        <f t="shared" si="73"/>
        <v/>
      </c>
      <c r="C2295" s="12"/>
      <c r="D2295" s="13">
        <f ca="1">(TODAY()-PACIENTE[[#This Row],[FECHA. DE NACIMIENTO]])/365</f>
        <v>125.81369863013698</v>
      </c>
      <c r="E2295" s="14" t="str">
        <f t="shared" ca="1" si="72"/>
        <v>TERCERA EDAD</v>
      </c>
      <c r="F2295" s="14"/>
    </row>
    <row r="2296" spans="1:6" x14ac:dyDescent="0.25">
      <c r="A2296" s="84" t="str">
        <f t="shared" si="73"/>
        <v/>
      </c>
      <c r="C2296" s="12"/>
      <c r="D2296" s="13">
        <f ca="1">(TODAY()-PACIENTE[[#This Row],[FECHA. DE NACIMIENTO]])/365</f>
        <v>125.81369863013698</v>
      </c>
      <c r="E2296" s="14" t="str">
        <f t="shared" ca="1" si="72"/>
        <v>TERCERA EDAD</v>
      </c>
      <c r="F2296" s="14"/>
    </row>
    <row r="2297" spans="1:6" x14ac:dyDescent="0.25">
      <c r="A2297" s="84" t="str">
        <f t="shared" si="73"/>
        <v/>
      </c>
      <c r="C2297" s="12"/>
      <c r="D2297" s="13">
        <f ca="1">(TODAY()-PACIENTE[[#This Row],[FECHA. DE NACIMIENTO]])/365</f>
        <v>125.81369863013698</v>
      </c>
      <c r="E2297" s="14" t="str">
        <f t="shared" ca="1" si="72"/>
        <v>TERCERA EDAD</v>
      </c>
      <c r="F2297" s="14"/>
    </row>
    <row r="2298" spans="1:6" x14ac:dyDescent="0.25">
      <c r="A2298" s="84" t="str">
        <f t="shared" si="73"/>
        <v/>
      </c>
      <c r="C2298" s="12"/>
      <c r="D2298" s="13">
        <f ca="1">(TODAY()-PACIENTE[[#This Row],[FECHA. DE NACIMIENTO]])/365</f>
        <v>125.81369863013698</v>
      </c>
      <c r="E2298" s="14" t="str">
        <f t="shared" ca="1" si="72"/>
        <v>TERCERA EDAD</v>
      </c>
      <c r="F2298" s="14"/>
    </row>
    <row r="2299" spans="1:6" x14ac:dyDescent="0.25">
      <c r="A2299" s="84" t="str">
        <f t="shared" si="73"/>
        <v/>
      </c>
      <c r="C2299" s="12"/>
      <c r="D2299" s="13">
        <f ca="1">(TODAY()-PACIENTE[[#This Row],[FECHA. DE NACIMIENTO]])/365</f>
        <v>125.81369863013698</v>
      </c>
      <c r="E2299" s="14" t="str">
        <f t="shared" ca="1" si="72"/>
        <v>TERCERA EDAD</v>
      </c>
      <c r="F2299" s="14"/>
    </row>
    <row r="2300" spans="1:6" x14ac:dyDescent="0.25">
      <c r="A2300" s="84" t="str">
        <f t="shared" si="73"/>
        <v/>
      </c>
      <c r="C2300" s="12"/>
      <c r="D2300" s="13">
        <f ca="1">(TODAY()-PACIENTE[[#This Row],[FECHA. DE NACIMIENTO]])/365</f>
        <v>125.81369863013698</v>
      </c>
      <c r="E2300" s="14" t="str">
        <f t="shared" ca="1" si="72"/>
        <v>TERCERA EDAD</v>
      </c>
      <c r="F2300" s="14"/>
    </row>
    <row r="2301" spans="1:6" x14ac:dyDescent="0.25">
      <c r="A2301" s="84" t="str">
        <f t="shared" si="73"/>
        <v/>
      </c>
      <c r="C2301" s="12"/>
      <c r="D2301" s="13">
        <f ca="1">(TODAY()-PACIENTE[[#This Row],[FECHA. DE NACIMIENTO]])/365</f>
        <v>125.81369863013698</v>
      </c>
      <c r="E2301" s="14" t="str">
        <f t="shared" ca="1" si="72"/>
        <v>TERCERA EDAD</v>
      </c>
      <c r="F2301" s="14"/>
    </row>
    <row r="2302" spans="1:6" x14ac:dyDescent="0.25">
      <c r="A2302" s="84" t="str">
        <f t="shared" si="73"/>
        <v/>
      </c>
      <c r="C2302" s="12"/>
      <c r="D2302" s="13">
        <f ca="1">(TODAY()-PACIENTE[[#This Row],[FECHA. DE NACIMIENTO]])/365</f>
        <v>125.81369863013698</v>
      </c>
      <c r="E2302" s="14" t="str">
        <f t="shared" ca="1" si="72"/>
        <v>TERCERA EDAD</v>
      </c>
      <c r="F2302" s="14"/>
    </row>
    <row r="2303" spans="1:6" x14ac:dyDescent="0.25">
      <c r="A2303" s="84" t="str">
        <f t="shared" si="73"/>
        <v/>
      </c>
      <c r="C2303" s="12"/>
      <c r="D2303" s="13">
        <f ca="1">(TODAY()-PACIENTE[[#This Row],[FECHA. DE NACIMIENTO]])/365</f>
        <v>125.81369863013698</v>
      </c>
      <c r="E2303" s="14" t="str">
        <f t="shared" ca="1" si="72"/>
        <v>TERCERA EDAD</v>
      </c>
      <c r="F2303" s="14"/>
    </row>
    <row r="2304" spans="1:6" x14ac:dyDescent="0.25">
      <c r="A2304" s="84" t="str">
        <f t="shared" si="73"/>
        <v/>
      </c>
      <c r="C2304" s="12"/>
      <c r="D2304" s="13">
        <f ca="1">(TODAY()-PACIENTE[[#This Row],[FECHA. DE NACIMIENTO]])/365</f>
        <v>125.81369863013698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125.81369863013698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125.81369863013698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125.81369863013698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125.81369863013698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125.81369863013698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125.81369863013698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125.81369863013698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125.81369863013698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125.81369863013698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125.81369863013698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125.81369863013698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125.81369863013698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125.81369863013698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125.81369863013698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125.81369863013698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125.81369863013698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125.81369863013698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125.81369863013698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125.81369863013698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125.81369863013698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125.81369863013698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125.81369863013698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125.81369863013698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125.81369863013698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125.81369863013698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125.81369863013698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125.81369863013698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125.81369863013698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125.81369863013698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125.81369863013698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125.81369863013698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125.81369863013698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125.81369863013698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125.81369863013698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125.81369863013698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125.81369863013698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125.81369863013698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125.81369863013698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125.81369863013698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125.81369863013698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125.81369863013698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125.81369863013698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125.81369863013698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125.81369863013698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125.81369863013698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125.81369863013698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125.81369863013698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125.81369863013698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125.81369863013698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125.81369863013698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125.81369863013698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125.81369863013698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125.81369863013698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125.81369863013698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125.81369863013698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125.81369863013698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125.81369863013698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125.81369863013698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125.81369863013698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125.81369863013698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125.81369863013698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125.81369863013698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125.81369863013698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125.81369863013698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125.81369863013698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125.81369863013698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125.81369863013698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125.81369863013698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125.81369863013698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125.81369863013698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125.81369863013698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125.81369863013698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125.81369863013698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125.81369863013698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125.81369863013698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125.81369863013698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125.81369863013698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125.81369863013698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125.81369863013698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125.81369863013698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125.81369863013698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125.81369863013698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125.81369863013698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125.81369863013698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125.81369863013698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125.81369863013698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125.81369863013698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125.81369863013698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125.81369863013698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125.81369863013698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125.81369863013698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125.81369863013698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125.81369863013698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125.81369863013698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125.81369863013698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125.81369863013698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125.81369863013698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125.81369863013698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125.81369863013698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125.81369863013698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125.81369863013698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125.81369863013698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125.81369863013698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125.81369863013698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125.81369863013698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125.81369863013698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125.81369863013698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125.81369863013698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125.81369863013698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125.81369863013698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125.81369863013698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125.81369863013698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125.81369863013698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125.81369863013698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125.81369863013698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125.81369863013698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125.81369863013698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125.81369863013698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125.81369863013698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125.81369863013698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125.81369863013698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125.81369863013698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125.81369863013698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125.81369863013698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125.81369863013698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125.81369863013698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125.81369863013698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125.81369863013698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125.81369863013698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125.81369863013698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125.81369863013698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125.81369863013698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125.81369863013698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125.81369863013698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125.81369863013698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125.81369863013698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125.81369863013698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125.81369863013698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125.81369863013698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125.81369863013698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125.81369863013698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125.81369863013698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125.81369863013698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125.81369863013698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125.81369863013698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125.81369863013698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125.81369863013698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125.81369863013698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125.81369863013698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125.81369863013698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125.81369863013698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125.81369863013698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125.81369863013698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125.81369863013698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125.81369863013698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125.81369863013698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125.81369863013698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125.81369863013698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125.81369863013698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125.81369863013698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125.81369863013698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125.81369863013698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125.81369863013698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125.81369863013698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125.81369863013698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125.81369863013698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125.81369863013698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125.81369863013698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125.81369863013698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125.81369863013698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125.81369863013698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125.81369863013698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125.81369863013698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125.81369863013698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125.81369863013698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125.81369863013698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125.81369863013698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125.81369863013698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125.81369863013698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125.81369863013698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125.81369863013698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125.81369863013698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125.81369863013698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125.81369863013698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125.81369863013698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125.81369863013698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125.81369863013698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125.81369863013698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125.81369863013698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125.81369863013698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125.81369863013698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125.81369863013698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125.81369863013698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125.81369863013698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125.81369863013698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125.81369863013698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125.81369863013698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125.81369863013698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125.81369863013698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125.81369863013698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125.81369863013698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125.81369863013698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125.81369863013698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125.81369863013698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125.81369863013698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125.81369863013698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125.81369863013698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125.81369863013698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125.81369863013698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125.81369863013698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125.81369863013698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125.81369863013698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125.81369863013698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125.81369863013698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125.81369863013698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125.81369863013698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125.81369863013698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125.81369863013698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125.81369863013698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125.81369863013698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125.81369863013698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125.81369863013698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125.81369863013698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125.81369863013698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125.81369863013698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125.81369863013698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125.81369863013698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125.81369863013698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125.81369863013698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125.81369863013698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125.81369863013698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125.81369863013698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125.81369863013698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125.81369863013698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125.81369863013698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125.81369863013698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125.81369863013698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125.81369863013698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125.81369863013698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125.81369863013698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125.81369863013698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125.81369863013698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125.81369863013698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125.81369863013698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125.81369863013698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125.81369863013698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125.81369863013698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125.81369863013698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125.81369863013698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125.81369863013698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125.81369863013698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125.81369863013698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125.81369863013698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125.81369863013698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125.81369863013698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125.81369863013698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125.81369863013698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125.81369863013698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125.81369863013698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125.81369863013698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125.81369863013698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125.81369863013698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125.81369863013698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125.81369863013698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125.81369863013698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125.81369863013698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125.81369863013698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125.81369863013698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125.81369863013698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125.81369863013698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125.81369863013698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125.81369863013698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125.81369863013698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125.81369863013698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125.81369863013698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125.81369863013698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125.81369863013698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125.81369863013698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125.81369863013698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125.81369863013698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125.81369863013698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125.81369863013698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125.81369863013698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125.81369863013698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125.81369863013698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125.81369863013698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125.81369863013698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125.81369863013698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125.81369863013698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125.81369863013698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125.81369863013698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125.81369863013698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125.81369863013698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125.81369863013698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125.81369863013698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125.81369863013698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125.81369863013698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125.81369863013698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125.81369863013698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125.81369863013698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125.81369863013698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125.81369863013698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125.81369863013698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125.81369863013698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125.81369863013698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125.81369863013698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125.81369863013698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125.81369863013698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125.81369863013698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125.81369863013698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125.81369863013698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125.81369863013698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125.81369863013698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125.81369863013698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125.81369863013698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125.81369863013698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125.81369863013698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125.81369863013698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125.81369863013698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125.81369863013698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125.81369863013698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125.81369863013698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125.81369863013698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125.81369863013698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125.81369863013698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125.81369863013698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125.81369863013698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125.81369863013698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125.81369863013698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125.81369863013698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125.81369863013698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125.81369863013698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125.81369863013698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125.81369863013698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125.81369863013698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125.81369863013698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125.81369863013698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125.81369863013698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125.81369863013698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125.81369863013698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125.81369863013698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125.81369863013698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125.81369863013698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125.81369863013698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125.81369863013698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125.81369863013698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125.81369863013698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125.81369863013698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125.81369863013698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125.81369863013698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125.81369863013698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125.81369863013698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125.81369863013698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125.81369863013698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125.81369863013698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125.81369863013698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125.81369863013698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125.81369863013698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125.81369863013698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125.81369863013698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125.81369863013698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125.81369863013698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125.81369863013698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125.81369863013698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125.81369863013698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125.81369863013698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125.81369863013698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125.81369863013698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125.81369863013698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125.81369863013698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125.81369863013698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125.81369863013698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125.81369863013698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125.81369863013698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125.81369863013698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125.81369863013698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125.81369863013698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125.81369863013698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125.81369863013698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125.81369863013698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125.81369863013698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125.81369863013698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125.81369863013698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125.81369863013698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125.81369863013698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125.81369863013698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125.81369863013698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125.81369863013698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125.81369863013698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125.81369863013698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125.81369863013698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125.81369863013698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125.81369863013698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125.81369863013698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125.81369863013698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125.81369863013698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125.81369863013698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125.81369863013698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125.81369863013698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125.81369863013698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125.81369863013698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125.81369863013698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125.81369863013698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125.81369863013698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125.81369863013698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125.81369863013698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125.81369863013698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125.81369863013698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125.81369863013698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125.81369863013698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125.81369863013698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125.81369863013698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125.81369863013698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125.81369863013698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125.81369863013698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125.81369863013698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125.81369863013698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125.81369863013698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125.81369863013698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125.81369863013698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125.81369863013698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125.81369863013698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125.81369863013698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125.81369863013698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125.81369863013698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125.81369863013698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125.81369863013698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125.81369863013698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125.81369863013698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125.81369863013698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125.81369863013698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125.81369863013698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125.81369863013698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125.81369863013698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125.81369863013698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125.81369863013698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125.81369863013698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125.81369863013698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125.81369863013698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125.81369863013698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125.81369863013698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125.81369863013698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125.81369863013698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125.81369863013698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125.81369863013698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125.81369863013698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125.81369863013698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125.81369863013698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125.81369863013698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125.81369863013698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125.81369863013698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125.81369863013698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125.81369863013698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125.81369863013698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125.81369863013698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125.81369863013698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125.81369863013698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125.81369863013698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125.81369863013698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125.81369863013698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125.81369863013698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125.81369863013698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125.81369863013698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125.81369863013698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125.81369863013698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125.81369863013698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125.81369863013698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125.81369863013698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125.81369863013698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125.81369863013698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125.81369863013698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125.81369863013698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125.81369863013698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125.81369863013698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125.81369863013698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125.81369863013698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125.81369863013698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125.81369863013698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125.81369863013698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125.81369863013698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125.81369863013698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125.81369863013698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125.81369863013698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125.81369863013698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125.81369863013698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125.81369863013698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125.81369863013698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125.81369863013698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125.81369863013698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125.81369863013698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125.81369863013698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125.81369863013698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125.81369863013698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125.81369863013698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125.81369863013698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125.81369863013698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125.81369863013698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125.81369863013698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125.81369863013698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125.81369863013698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125.81369863013698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125.81369863013698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125.81369863013698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125.81369863013698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125.81369863013698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125.81369863013698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125.81369863013698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125.81369863013698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125.81369863013698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125.81369863013698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125.81369863013698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125.81369863013698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125.81369863013698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125.81369863013698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125.81369863013698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125.81369863013698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125.81369863013698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125.81369863013698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125.81369863013698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125.81369863013698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125.81369863013698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125.81369863013698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125.81369863013698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125.81369863013698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125.81369863013698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125.81369863013698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125.81369863013698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125.81369863013698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125.81369863013698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125.81369863013698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125.81369863013698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125.81369863013698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125.81369863013698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125.81369863013698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125.81369863013698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125.81369863013698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125.81369863013698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125.81369863013698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125.81369863013698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125.81369863013698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125.81369863013698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125.81369863013698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125.81369863013698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125.81369863013698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125.81369863013698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125.81369863013698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125.81369863013698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125.81369863013698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125.81369863013698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125.81369863013698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125.81369863013698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125.81369863013698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125.81369863013698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125.81369863013698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125.81369863013698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125.81369863013698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125.81369863013698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125.81369863013698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125.81369863013698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125.81369863013698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125.81369863013698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125.81369863013698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125.81369863013698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125.81369863013698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125.81369863013698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125.81369863013698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125.81369863013698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125.81369863013698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125.81369863013698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125.81369863013698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125.81369863013698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125.81369863013698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125.81369863013698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125.81369863013698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125.81369863013698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125.81369863013698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125.81369863013698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125.81369863013698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125.81369863013698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125.81369863013698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125.81369863013698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125.81369863013698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125.81369863013698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125.81369863013698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125.81369863013698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125.81369863013698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125.81369863013698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125.81369863013698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125.81369863013698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125.81369863013698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125.81369863013698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125.81369863013698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125.81369863013698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125.81369863013698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125.81369863013698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125.81369863013698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125.81369863013698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125.81369863013698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125.81369863013698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125.81369863013698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125.81369863013698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125.81369863013698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125.81369863013698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125.81369863013698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125.81369863013698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125.81369863013698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125.81369863013698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125.81369863013698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125.81369863013698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125.81369863013698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125.81369863013698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125.81369863013698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125.81369863013698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125.81369863013698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125.81369863013698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125.81369863013698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125.81369863013698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125.81369863013698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125.81369863013698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125.81369863013698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125.81369863013698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125.81369863013698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125.81369863013698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125.81369863013698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125.81369863013698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125.81369863013698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125.81369863013698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125.81369863013698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125.81369863013698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125.81369863013698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125.81369863013698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125.81369863013698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125.81369863013698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125.81369863013698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125.81369863013698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125.81369863013698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125.81369863013698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125.81369863013698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125.81369863013698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125.81369863013698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125.81369863013698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125.81369863013698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125.81369863013698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125.81369863013698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125.81369863013698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125.81369863013698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125.81369863013698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125.81369863013698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125.81369863013698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125.81369863013698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125.81369863013698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125.81369863013698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125.81369863013698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125.81369863013698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125.81369863013698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125.81369863013698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125.81369863013698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125.81369863013698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125.81369863013698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125.81369863013698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125.81369863013698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125.81369863013698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125.81369863013698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125.81369863013698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125.81369863013698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125.81369863013698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125.81369863013698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125.81369863013698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125.81369863013698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125.81369863013698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125.81369863013698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125.81369863013698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125.81369863013698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125.81369863013698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125.81369863013698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125.81369863013698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125.81369863013698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125.81369863013698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125.81369863013698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125.81369863013698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125.81369863013698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125.81369863013698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125.81369863013698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125.81369863013698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125.81369863013698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125.81369863013698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125.81369863013698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125.81369863013698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125.81369863013698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125.81369863013698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125.81369863013698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125.81369863013698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125.81369863013698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125.81369863013698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125.81369863013698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125.81369863013698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125.81369863013698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125.81369863013698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125.81369863013698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125.81369863013698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125.81369863013698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125.81369863013698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125.81369863013698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125.81369863013698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125.81369863013698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125.81369863013698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125.81369863013698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125.81369863013698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125.81369863013698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125.81369863013698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125.81369863013698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125.81369863013698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125.81369863013698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125.81369863013698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125.81369863013698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125.81369863013698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125.81369863013698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125.81369863013698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125.81369863013698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125.81369863013698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125.81369863013698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125.81369863013698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125.81369863013698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125.81369863013698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125.81369863013698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125.81369863013698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125.81369863013698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125.81369863013698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125.81369863013698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125.81369863013698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125.81369863013698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125.81369863013698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125.81369863013698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125.81369863013698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125.81369863013698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125.81369863013698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125.81369863013698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125.81369863013698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125.81369863013698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125.81369863013698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125.81369863013698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125.81369863013698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125.81369863013698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125.81369863013698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125.81369863013698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125.81369863013698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125.81369863013698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125.81369863013698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125.81369863013698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125.81369863013698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125.81369863013698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125.81369863013698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125.81369863013698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125.81369863013698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125.81369863013698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125.81369863013698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125.81369863013698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125.81369863013698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125.81369863013698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125.81369863013698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125.81369863013698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125.81369863013698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125.81369863013698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125.81369863013698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125.81369863013698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125.81369863013698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125.81369863013698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125.81369863013698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125.81369863013698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125.81369863013698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125.81369863013698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125.81369863013698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125.81369863013698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125.81369863013698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125.81369863013698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125.81369863013698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125.81369863013698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125.81369863013698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125.81369863013698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125.81369863013698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125.81369863013698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125.81369863013698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125.81369863013698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125.81369863013698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125.81369863013698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125.81369863013698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125.81369863013698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125.81369863013698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125.81369863013698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125.81369863013698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125.81369863013698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125.81369863013698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125.81369863013698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125.81369863013698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125.81369863013698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125.81369863013698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125.81369863013698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125.81369863013698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125.81369863013698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125.81369863013698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125.81369863013698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125.81369863013698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125.81369863013698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125.81369863013698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125.81369863013698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125.81369863013698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125.81369863013698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125.81369863013698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125.81369863013698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125.81369863013698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125.81369863013698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125.81369863013698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125.81369863013698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125.81369863013698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125.81369863013698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125.81369863013698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125.81369863013698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125.81369863013698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125.81369863013698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125.81369863013698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125.81369863013698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125.81369863013698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125.81369863013698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125.81369863013698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125.81369863013698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125.81369863013698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125.81369863013698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125.81369863013698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125.81369863013698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125.81369863013698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125.81369863013698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125.81369863013698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125.81369863013698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125.81369863013698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125.81369863013698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125.81369863013698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125.81369863013698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125.81369863013698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125.81369863013698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125.81369863013698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125.81369863013698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125.81369863013698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125.81369863013698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125.81369863013698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125.81369863013698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125.81369863013698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125.81369863013698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125.81369863013698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125.81369863013698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125.81369863013698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125.81369863013698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125.81369863013698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125.81369863013698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125.81369863013698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125.81369863013698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125.81369863013698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125.81369863013698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125.81369863013698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125.81369863013698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125.81369863013698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125.81369863013698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125.81369863013698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125.81369863013698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125.81369863013698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125.81369863013698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125.81369863013698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125.81369863013698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125.81369863013698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125.81369863013698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125.81369863013698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125.81369863013698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125.81369863013698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125.81369863013698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125.81369863013698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125.81369863013698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125.81369863013698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125.81369863013698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125.81369863013698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125.81369863013698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125.81369863013698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125.81369863013698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125.81369863013698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125.81369863013698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125.81369863013698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125.81369863013698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125.81369863013698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125.81369863013698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125.81369863013698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125.81369863013698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125.81369863013698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125.81369863013698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125.81369863013698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125.81369863013698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125.81369863013698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125.81369863013698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125.81369863013698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125.81369863013698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125.81369863013698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125.81369863013698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125.81369863013698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125.81369863013698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125.81369863013698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125.81369863013698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125.81369863013698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125.81369863013698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125.81369863013698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125.81369863013698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125.81369863013698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125.81369863013698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125.81369863013698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125.81369863013698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125.81369863013698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125.81369863013698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125.81369863013698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125.81369863013698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125.81369863013698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125.81369863013698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125.81369863013698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125.81369863013698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125.81369863013698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125.81369863013698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125.81369863013698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125.81369863013698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125.81369863013698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125.81369863013698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125.81369863013698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125.81369863013698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125.81369863013698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125.81369863013698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125.81369863013698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125.81369863013698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125.81369863013698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125.81369863013698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125.81369863013698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125.81369863013698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125.81369863013698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125.81369863013698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125.81369863013698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125.81369863013698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125.81369863013698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125.81369863013698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125.81369863013698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125.81369863013698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125.81369863013698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125.81369863013698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125.81369863013698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125.81369863013698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125.81369863013698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125.81369863013698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125.81369863013698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125.81369863013698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125.81369863013698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125.81369863013698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125.81369863013698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125.81369863013698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125.81369863013698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125.81369863013698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125.81369863013698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125.81369863013698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125.81369863013698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125.81369863013698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125.81369863013698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125.81369863013698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125.81369863013698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125.81369863013698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125.81369863013698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125.81369863013698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125.81369863013698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125.81369863013698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125.81369863013698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125.81369863013698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125.81369863013698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125.81369863013698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125.81369863013698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125.81369863013698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125.81369863013698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125.81369863013698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125.81369863013698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125.81369863013698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125.81369863013698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125.81369863013698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125.81369863013698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125.81369863013698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125.81369863013698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125.81369863013698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125.81369863013698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125.81369863013698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125.81369863013698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125.81369863013698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125.81369863013698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125.81369863013698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125.81369863013698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125.81369863013698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125.81369863013698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125.81369863013698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125.81369863013698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125.81369863013698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125.81369863013698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125.81369863013698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125.81369863013698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125.81369863013698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125.81369863013698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125.81369863013698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125.81369863013698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125.81369863013698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125.81369863013698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125.81369863013698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125.81369863013698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125.81369863013698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125.81369863013698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125.81369863013698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125.81369863013698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125.81369863013698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125.81369863013698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125.81369863013698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125.81369863013698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125.81369863013698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125.81369863013698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125.81369863013698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125.81369863013698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125.81369863013698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125.81369863013698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125.81369863013698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125.81369863013698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125.81369863013698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125.81369863013698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125.81369863013698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125.81369863013698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125.81369863013698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125.81369863013698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125.81369863013698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125.81369863013698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125.81369863013698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125.81369863013698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125.81369863013698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125.81369863013698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125.81369863013698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125.81369863013698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125.81369863013698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125.81369863013698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125.81369863013698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125.81369863013698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125.81369863013698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125.81369863013698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125.81369863013698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125.81369863013698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125.81369863013698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125.81369863013698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125.81369863013698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125.81369863013698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125.81369863013698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125.81369863013698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125.81369863013698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125.81369863013698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125.81369863013698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125.81369863013698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125.81369863013698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125.81369863013698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125.81369863013698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125.81369863013698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125.81369863013698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125.81369863013698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125.81369863013698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125.81369863013698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125.81369863013698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125.81369863013698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125.81369863013698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125.81369863013698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125.81369863013698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125.81369863013698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125.81369863013698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125.81369863013698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125.81369863013698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125.81369863013698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125.81369863013698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125.81369863013698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125.81369863013698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125.81369863013698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125.81369863013698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125.81369863013698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125.81369863013698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125.81369863013698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125.81369863013698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125.81369863013698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125.81369863013698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125.81369863013698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125.81369863013698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125.81369863013698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125.81369863013698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125.81369863013698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125.81369863013698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125.81369863013698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125.81369863013698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125.81369863013698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125.81369863013698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125.81369863013698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125.81369863013698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125.81369863013698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125.81369863013698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125.81369863013698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125.81369863013698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125.81369863013698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125.81369863013698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125.81369863013698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125.81369863013698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125.81369863013698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125.81369863013698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125.81369863013698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125.81369863013698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125.81369863013698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125.81369863013698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125.81369863013698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125.81369863013698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125.81369863013698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125.81369863013698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125.81369863013698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125.81369863013698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125.81369863013698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125.81369863013698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125.81369863013698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125.81369863013698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125.81369863013698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125.81369863013698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125.81369863013698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125.81369863013698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125.81369863013698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125.81369863013698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125.81369863013698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125.81369863013698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125.81369863013698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125.81369863013698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125.81369863013698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125.81369863013698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125.81369863013698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125.81369863013698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125.81369863013698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125.81369863013698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125.81369863013698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125.81369863013698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125.81369863013698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125.81369863013698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125.81369863013698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125.81369863013698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125.81369863013698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125.81369863013698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125.81369863013698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125.81369863013698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125.81369863013698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125.81369863013698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125.81369863013698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125.81369863013698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125.81369863013698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125.81369863013698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125.81369863013698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125.81369863013698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125.81369863013698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125.81369863013698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125.81369863013698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125.81369863013698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125.81369863013698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125.81369863013698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125.81369863013698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125.81369863013698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125.81369863013698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125.81369863013698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125.81369863013698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125.81369863013698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125.81369863013698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125.81369863013698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125.81369863013698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125.81369863013698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125.81369863013698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125.81369863013698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125.81369863013698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125.81369863013698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125.81369863013698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125.81369863013698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125.81369863013698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125.81369863013698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125.81369863013698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125.81369863013698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125.81369863013698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125.81369863013698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125.81369863013698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125.81369863013698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125.81369863013698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125.81369863013698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125.81369863013698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125.81369863013698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125.81369863013698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125.81369863013698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125.81369863013698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125.81369863013698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125.81369863013698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125.81369863013698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125.81369863013698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125.81369863013698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125.81369863013698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125.81369863013698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125.81369863013698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125.81369863013698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125.81369863013698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125.81369863013698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125.81369863013698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125.81369863013698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125.81369863013698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125.81369863013698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125.81369863013698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125.81369863013698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125.81369863013698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125.81369863013698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125.81369863013698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125.81369863013698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125.81369863013698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125.81369863013698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125.81369863013698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125.81369863013698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125.81369863013698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125.81369863013698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125.81369863013698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125.81369863013698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125.81369863013698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125.81369863013698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125.81369863013698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125.81369863013698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125.81369863013698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125.81369863013698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125.81369863013698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125.81369863013698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125.81369863013698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125.81369863013698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125.81369863013698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125.81369863013698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125.81369863013698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125.81369863013698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125.81369863013698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125.81369863013698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125.81369863013698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125.81369863013698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125.81369863013698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125.81369863013698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125.81369863013698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125.81369863013698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125.81369863013698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125.81369863013698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125.81369863013698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125.81369863013698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125.81369863013698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125.81369863013698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125.81369863013698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125.81369863013698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125.81369863013698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125.81369863013698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125.81369863013698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125.81369863013698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125.81369863013698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125.81369863013698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125.81369863013698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125.81369863013698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125.81369863013698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125.81369863013698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125.81369863013698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125.81369863013698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125.81369863013698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125.81369863013698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125.81369863013698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125.81369863013698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125.81369863013698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125.81369863013698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125.81369863013698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125.81369863013698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125.81369863013698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125.81369863013698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125.81369863013698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125.81369863013698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125.81369863013698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125.81369863013698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125.81369863013698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125.81369863013698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125.81369863013698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125.81369863013698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125.81369863013698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125.81369863013698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125.81369863013698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125.81369863013698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125.81369863013698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125.81369863013698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125.81369863013698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125.81369863013698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125.81369863013698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125.81369863013698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125.81369863013698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125.81369863013698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125.81369863013698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125.81369863013698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125.81369863013698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125.81369863013698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125.81369863013698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125.81369863013698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125.81369863013698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125.81369863013698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125.81369863013698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125.81369863013698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125.81369863013698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125.81369863013698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125.81369863013698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125.81369863013698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125.81369863013698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125.81369863013698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125.81369863013698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125.81369863013698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125.81369863013698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125.81369863013698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125.81369863013698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125.81369863013698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125.81369863013698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125.81369863013698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125.81369863013698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125.81369863013698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125.81369863013698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125.81369863013698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125.81369863013698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125.81369863013698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125.81369863013698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125.81369863013698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125.81369863013698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125.81369863013698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125.81369863013698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125.81369863013698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125.81369863013698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125.81369863013698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125.81369863013698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125.81369863013698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125.81369863013698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125.81369863013698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125.81369863013698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125.81369863013698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125.81369863013698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125.81369863013698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125.81369863013698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125.81369863013698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125.81369863013698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125.81369863013698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125.81369863013698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125.81369863013698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125.81369863013698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125.81369863013698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125.81369863013698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125.81369863013698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125.81369863013698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125.81369863013698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125.81369863013698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125.81369863013698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125.81369863013698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125.81369863013698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125.81369863013698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125.81369863013698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125.81369863013698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125.81369863013698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125.81369863013698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125.81369863013698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125.81369863013698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125.81369863013698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125.81369863013698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125.81369863013698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125.81369863013698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125.81369863013698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125.81369863013698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125.81369863013698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125.81369863013698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125.81369863013698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125.81369863013698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125.81369863013698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125.81369863013698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125.81369863013698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125.81369863013698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125.81369863013698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125.81369863013698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125.81369863013698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125.81369863013698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125.81369863013698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125.81369863013698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125.81369863013698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125.81369863013698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125.81369863013698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125.81369863013698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125.81369863013698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125.81369863013698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125.81369863013698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125.81369863013698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125.81369863013698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125.81369863013698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125.81369863013698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125.81369863013698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125.81369863013698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125.81369863013698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125.81369863013698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125.81369863013698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125.81369863013698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125.81369863013698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125.81369863013698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125.81369863013698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125.81369863013698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125.81369863013698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125.81369863013698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125.81369863013698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125.81369863013698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125.81369863013698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125.81369863013698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125.81369863013698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125.81369863013698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125.81369863013698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125.81369863013698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125.81369863013698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125.81369863013698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125.81369863013698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125.81369863013698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125.81369863013698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125.81369863013698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125.81369863013698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125.81369863013698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125.81369863013698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125.81369863013698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125.81369863013698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125.81369863013698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125.81369863013698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125.81369863013698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125.81369863013698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125.81369863013698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125.81369863013698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125.81369863013698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125.81369863013698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125.81369863013698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125.81369863013698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125.81369863013698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125.81369863013698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125.81369863013698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125.81369863013698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125.81369863013698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125.81369863013698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125.81369863013698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125.81369863013698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125.81369863013698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125.81369863013698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125.81369863013698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125.81369863013698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125.81369863013698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125.81369863013698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125.81369863013698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125.81369863013698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125.81369863013698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125.81369863013698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125.81369863013698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125.81369863013698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125.81369863013698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125.81369863013698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125.81369863013698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125.81369863013698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125.81369863013698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125.81369863013698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125.81369863013698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125.81369863013698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125.81369863013698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125.81369863013698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125.81369863013698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125.81369863013698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125.81369863013698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125.81369863013698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125.81369863013698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125.81369863013698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125.81369863013698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125.81369863013698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125.81369863013698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125.81369863013698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125.81369863013698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125.81369863013698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125.81369863013698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125.81369863013698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125.81369863013698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125.81369863013698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125.81369863013698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125.81369863013698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125.81369863013698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125.81369863013698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125.81369863013698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125.81369863013698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125.81369863013698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125.81369863013698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125.81369863013698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125.81369863013698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125.81369863013698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125.81369863013698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125.81369863013698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125.81369863013698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125.81369863013698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125.81369863013698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125.81369863013698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125.81369863013698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125.81369863013698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125.81369863013698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125.81369863013698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125.81369863013698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125.81369863013698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125.81369863013698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125.81369863013698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125.81369863013698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125.81369863013698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125.81369863013698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125.81369863013698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125.81369863013698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125.81369863013698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125.81369863013698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125.81369863013698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125.81369863013698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125.81369863013698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125.81369863013698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125.81369863013698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125.81369863013698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125.81369863013698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125.81369863013698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125.81369863013698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125.81369863013698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125.81369863013698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125.81369863013698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125.81369863013698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125.81369863013698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125.81369863013698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125.81369863013698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125.81369863013698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125.81369863013698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125.81369863013698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125.81369863013698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125.81369863013698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125.81369863013698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125.81369863013698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125.81369863013698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125.81369863013698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125.81369863013698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125.81369863013698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125.81369863013698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125.81369863013698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125.81369863013698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125.81369863013698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125.81369863013698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125.81369863013698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125.81369863013698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125.81369863013698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125.81369863013698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125.81369863013698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125.81369863013698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125.81369863013698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125.81369863013698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125.81369863013698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125.81369863013698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125.81369863013698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125.81369863013698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125.81369863013698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125.81369863013698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125.81369863013698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125.81369863013698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125.81369863013698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125.81369863013698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125.81369863013698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125.81369863013698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125.81369863013698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125.81369863013698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125.81369863013698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125.81369863013698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125.81369863013698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125.81369863013698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125.81369863013698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125.81369863013698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125.81369863013698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125.81369863013698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125.81369863013698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125.81369863013698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125.81369863013698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125.81369863013698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125.81369863013698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125.81369863013698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125.81369863013698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125.81369863013698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125.81369863013698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125.81369863013698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125.81369863013698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125.81369863013698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125.81369863013698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125.81369863013698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125.81369863013698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125.81369863013698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125.81369863013698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125.81369863013698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125.81369863013698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125.81369863013698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125.81369863013698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125.81369863013698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125.81369863013698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125.81369863013698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125.81369863013698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125.81369863013698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125.81369863013698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125.81369863013698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125.81369863013698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125.81369863013698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125.81369863013698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125.81369863013698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125.81369863013698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125.81369863013698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125.81369863013698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125.81369863013698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125.81369863013698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125.81369863013698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125.81369863013698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125.81369863013698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125.81369863013698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125.81369863013698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125.81369863013698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125.81369863013698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125.81369863013698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125.81369863013698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125.81369863013698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125.81369863013698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125.81369863013698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125.81369863013698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125.81369863013698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125.81369863013698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125.81369863013698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125.81369863013698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125.81369863013698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125.81369863013698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125.81369863013698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125.81369863013698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125.81369863013698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125.81369863013698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125.81369863013698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125.81369863013698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125.81369863013698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125.81369863013698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125.81369863013698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125.81369863013698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125.81369863013698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125.81369863013698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125.81369863013698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125.81369863013698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125.81369863013698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125.81369863013698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125.81369863013698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125.81369863013698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125.81369863013698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125.81369863013698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125.81369863013698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125.81369863013698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125.81369863013698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125.81369863013698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125.81369863013698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125.81369863013698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125.81369863013698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125.81369863013698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125.81369863013698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125.81369863013698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125.81369863013698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125.81369863013698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125.81369863013698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125.81369863013698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125.81369863013698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125.81369863013698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125.81369863013698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125.81369863013698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125.81369863013698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125.81369863013698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125.81369863013698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125.81369863013698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125.81369863013698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125.81369863013698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125.81369863013698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125.81369863013698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125.81369863013698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125.81369863013698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125.81369863013698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125.81369863013698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125.81369863013698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125.81369863013698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125.81369863013698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125.81369863013698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125.81369863013698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125.81369863013698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125.81369863013698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125.81369863013698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125.81369863013698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125.81369863013698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125.81369863013698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125.81369863013698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125.81369863013698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125.81369863013698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125.81369863013698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125.81369863013698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125.81369863013698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125.81369863013698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125.81369863013698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125.81369863013698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125.81369863013698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125.81369863013698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125.81369863013698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125.81369863013698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125.81369863013698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125.81369863013698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125.81369863013698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125.81369863013698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125.81369863013698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125.81369863013698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125.81369863013698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125.81369863013698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125.81369863013698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125.81369863013698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125.81369863013698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125.81369863013698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125.81369863013698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125.81369863013698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125.81369863013698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125.81369863013698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125.81369863013698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125.81369863013698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125.81369863013698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125.81369863013698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125.81369863013698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125.81369863013698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125.81369863013698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125.81369863013698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125.81369863013698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125.81369863013698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125.81369863013698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125.81369863013698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125.81369863013698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125.81369863013698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125.81369863013698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125.81369863013698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125.81369863013698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125.81369863013698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125.81369863013698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125.81369863013698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125.81369863013698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125.81369863013698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125.81369863013698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125.81369863013698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125.81369863013698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125.81369863013698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125.81369863013698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125.81369863013698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125.81369863013698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125.81369863013698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125.81369863013698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125.81369863013698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125.81369863013698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125.81369863013698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125.81369863013698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125.81369863013698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125.81369863013698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125.81369863013698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125.81369863013698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125.81369863013698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125.81369863013698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125.81369863013698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125.81369863013698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125.81369863013698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125.81369863013698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125.81369863013698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125.81369863013698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125.81369863013698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125.81369863013698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125.81369863013698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125.81369863013698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125.81369863013698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125.81369863013698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125.81369863013698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125.81369863013698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125.81369863013698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125.81369863013698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125.81369863013698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125.81369863013698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125.81369863013698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125.81369863013698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125.81369863013698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125.81369863013698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125.81369863013698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125.81369863013698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125.81369863013698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125.81369863013698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125.81369863013698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125.81369863013698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125.81369863013698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125.81369863013698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125.81369863013698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125.81369863013698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125.81369863013698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125.81369863013698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125.81369863013698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125.81369863013698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125.81369863013698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125.81369863013698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125.81369863013698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125.81369863013698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125.81369863013698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125.81369863013698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125.81369863013698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125.81369863013698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125.81369863013698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125.81369863013698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125.81369863013698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125.81369863013698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125.81369863013698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125.81369863013698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125.81369863013698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125.81369863013698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125.81369863013698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125.81369863013698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125.81369863013698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125.81369863013698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125.81369863013698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125.81369863013698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125.81369863013698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125.81369863013698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125.81369863013698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125.81369863013698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125.81369863013698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125.81369863013698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125.81369863013698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125.81369863013698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125.81369863013698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125.81369863013698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125.81369863013698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125.81369863013698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125.81369863013698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125.81369863013698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125.81369863013698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125.81369863013698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125.81369863013698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125.81369863013698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125.81369863013698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125.81369863013698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125.81369863013698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125.81369863013698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125.81369863013698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125.81369863013698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125.81369863013698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125.81369863013698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125.81369863013698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125.81369863013698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125.81369863013698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125.81369863013698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125.81369863013698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125.81369863013698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125.81369863013698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125.81369863013698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125.81369863013698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125.81369863013698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125.81369863013698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125.81369863013698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125.81369863013698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125.81369863013698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125.81369863013698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125.81369863013698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125.81369863013698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125.81369863013698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125.81369863013698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125.81369863013698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125.81369863013698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125.81369863013698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125.81369863013698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125.81369863013698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125.81369863013698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125.81369863013698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125.81369863013698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125.81369863013698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125.81369863013698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125.81369863013698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125.81369863013698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125.81369863013698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125.81369863013698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125.81369863013698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125.81369863013698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125.81369863013698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125.81369863013698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125.81369863013698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125.81369863013698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125.81369863013698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125.81369863013698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125.81369863013698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125.81369863013698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125.81369863013698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125.81369863013698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125.81369863013698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125.81369863013698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125.81369863013698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125.81369863013698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125.81369863013698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125.81369863013698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125.81369863013698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125.81369863013698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125.81369863013698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125.81369863013698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125.81369863013698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125.81369863013698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125.81369863013698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125.81369863013698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125.81369863013698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125.81369863013698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125.81369863013698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125.81369863013698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125.81369863013698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125.81369863013698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125.81369863013698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125.81369863013698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125.81369863013698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125.81369863013698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125.81369863013698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125.81369863013698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125.81369863013698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125.81369863013698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125.81369863013698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125.81369863013698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125.81369863013698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125.81369863013698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125.81369863013698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125.81369863013698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125.81369863013698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125.81369863013698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125.81369863013698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125.81369863013698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125.81369863013698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125.81369863013698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125.81369863013698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125.81369863013698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125.81369863013698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125.81369863013698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125.81369863013698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125.81369863013698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125.81369863013698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125.81369863013698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125.81369863013698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125.81369863013698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125.81369863013698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125.81369863013698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125.81369863013698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125.81369863013698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125.81369863013698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125.81369863013698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125.81369863013698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125.81369863013698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125.81369863013698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125.81369863013698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125.81369863013698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125.81369863013698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125.81369863013698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125.81369863013698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125.81369863013698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125.81369863013698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125.81369863013698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125.81369863013698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125.81369863013698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125.81369863013698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125.81369863013698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125.81369863013698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125.81369863013698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125.81369863013698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125.81369863013698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125.81369863013698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125.81369863013698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125.81369863013698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125.81369863013698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125.81369863013698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125.81369863013698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125.81369863013698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125.81369863013698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125.81369863013698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125.81369863013698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125.81369863013698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125.81369863013698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125.81369863013698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125.81369863013698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125.81369863013698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125.81369863013698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125.81369863013698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125.81369863013698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125.81369863013698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125.81369863013698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125.81369863013698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125.81369863013698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125.81369863013698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125.81369863013698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125.81369863013698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125.81369863013698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125.81369863013698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125.81369863013698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125.81369863013698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125.81369863013698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125.81369863013698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125.81369863013698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125.81369863013698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125.81369863013698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125.81369863013698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125.81369863013698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125.81369863013698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125.81369863013698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125.81369863013698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125.81369863013698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125.81369863013698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125.81369863013698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125.81369863013698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125.81369863013698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125.81369863013698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125.81369863013698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125.81369863013698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125.81369863013698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125.81369863013698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125.81369863013698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125.81369863013698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125.81369863013698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125.81369863013698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125.81369863013698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125.81369863013698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125.81369863013698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125.81369863013698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125.81369863013698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125.81369863013698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125.81369863013698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125.81369863013698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125.81369863013698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125.81369863013698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125.81369863013698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125.81369863013698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125.81369863013698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125.81369863013698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125.81369863013698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125.81369863013698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125.81369863013698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125.81369863013698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125.81369863013698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125.81369863013698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125.81369863013698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125.81369863013698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125.81369863013698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125.81369863013698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125.81369863013698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125.81369863013698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125.81369863013698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125.81369863013698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125.81369863013698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125.81369863013698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125.81369863013698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125.81369863013698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125.81369863013698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125.81369863013698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125.81369863013698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125.81369863013698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125.81369863013698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125.81369863013698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125.81369863013698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125.81369863013698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125.81369863013698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125.81369863013698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125.81369863013698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125.81369863013698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125.81369863013698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125.81369863013698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125.81369863013698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125.81369863013698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125.81369863013698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125.81369863013698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125.81369863013698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125.81369863013698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125.81369863013698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125.81369863013698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125.81369863013698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125.81369863013698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125.81369863013698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125.81369863013698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125.81369863013698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125.81369863013698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125.81369863013698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125.81369863013698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125.81369863013698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125.81369863013698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125.81369863013698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125.81369863013698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125.81369863013698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125.81369863013698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125.81369863013698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125.81369863013698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125.81369863013698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125.81369863013698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125.81369863013698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125.81369863013698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125.81369863013698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125.81369863013698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125.81369863013698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125.81369863013698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125.81369863013698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125.81369863013698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125.81369863013698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125.81369863013698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125.81369863013698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125.81369863013698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125.81369863013698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125.81369863013698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125.81369863013698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125.81369863013698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125.81369863013698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125.81369863013698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125.81369863013698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125.81369863013698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125.81369863013698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125.81369863013698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125.81369863013698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125.81369863013698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125.81369863013698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125.81369863013698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125.81369863013698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125.81369863013698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125.81369863013698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125.81369863013698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125.81369863013698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125.81369863013698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125.81369863013698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125.81369863013698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125.81369863013698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125.81369863013698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125.81369863013698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125.81369863013698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125.81369863013698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125.81369863013698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125.81369863013698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125.81369863013698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125.81369863013698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125.81369863013698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125.81369863013698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125.81369863013698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125.81369863013698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125.81369863013698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125.81369863013698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125.81369863013698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125.81369863013698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125.81369863013698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125.81369863013698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125.81369863013698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125.81369863013698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125.81369863013698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125.81369863013698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125.81369863013698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125.81369863013698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125.81369863013698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125.81369863013698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125.81369863013698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125.81369863013698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125.81369863013698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125.81369863013698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125.81369863013698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125.81369863013698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125.81369863013698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125.81369863013698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125.81369863013698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125.81369863013698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125.81369863013698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125.81369863013698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125.81369863013698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125.81369863013698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125.81369863013698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125.81369863013698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125.81369863013698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125.81369863013698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125.81369863013698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125.81369863013698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125.81369863013698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125.81369863013698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125.81369863013698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125.81369863013698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125.81369863013698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125.81369863013698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125.81369863013698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125.81369863013698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125.81369863013698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125.81369863013698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125.81369863013698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125.81369863013698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125.81369863013698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125.81369863013698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125.81369863013698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125.81369863013698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125.81369863013698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125.81369863013698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125.81369863013698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125.81369863013698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125.81369863013698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125.81369863013698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125.81369863013698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125.81369863013698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125.81369863013698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125.81369863013698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125.81369863013698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125.81369863013698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125.81369863013698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125.81369863013698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125.81369863013698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125.81369863013698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125.81369863013698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125.81369863013698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125.81369863013698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125.81369863013698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125.81369863013698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125.81369863013698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125.81369863013698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125.81369863013698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125.81369863013698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125.81369863013698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125.81369863013698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125.81369863013698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125.81369863013698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125.81369863013698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125.81369863013698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125.81369863013698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125.81369863013698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125.81369863013698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125.81369863013698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125.81369863013698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125.81369863013698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125.81369863013698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125.81369863013698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125.81369863013698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125.81369863013698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125.81369863013698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125.81369863013698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125.81369863013698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125.81369863013698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125.81369863013698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125.81369863013698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125.81369863013698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125.81369863013698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125.81369863013698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125.81369863013698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125.81369863013698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125.81369863013698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125.81369863013698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125.81369863013698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125.81369863013698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125.81369863013698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125.81369863013698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125.81369863013698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125.81369863013698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125.81369863013698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125.81369863013698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125.81369863013698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125.81369863013698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125.81369863013698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125.81369863013698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125.81369863013698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125.81369863013698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125.81369863013698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125.81369863013698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125.81369863013698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125.81369863013698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125.81369863013698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125.81369863013698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125.81369863013698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125.81369863013698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125.81369863013698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125.81369863013698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125.81369863013698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125.81369863013698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125.81369863013698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125.81369863013698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125.81369863013698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125.81369863013698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125.81369863013698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125.81369863013698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125.81369863013698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125.81369863013698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125.81369863013698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125.81369863013698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125.81369863013698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125.81369863013698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125.81369863013698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125.81369863013698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125.81369863013698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125.81369863013698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125.81369863013698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125.81369863013698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125.81369863013698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125.81369863013698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125.81369863013698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125.81369863013698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125.81369863013698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125.81369863013698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125.81369863013698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125.81369863013698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125.81369863013698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125.81369863013698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125.81369863013698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125.81369863013698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125.81369863013698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125.81369863013698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125.81369863013698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125.81369863013698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125.81369863013698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125.81369863013698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125.81369863013698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125.81369863013698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125.81369863013698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125.81369863013698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125.81369863013698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125.81369863013698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125.81369863013698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125.81369863013698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125.81369863013698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125.81369863013698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125.81369863013698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125.81369863013698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125.81369863013698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125.81369863013698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125.81369863013698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125.81369863013698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125.81369863013698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125.81369863013698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125.81369863013698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125.81369863013698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125.81369863013698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125.81369863013698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125.81369863013698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125.81369863013698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125.81369863013698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125.81369863013698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125.81369863013698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125.81369863013698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125.81369863013698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125.81369863013698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125.81369863013698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125.81369863013698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125.81369863013698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125.81369863013698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125.81369863013698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125.81369863013698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125.81369863013698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125.81369863013698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125.81369863013698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125.81369863013698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125.81369863013698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125.81369863013698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125.81369863013698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125.81369863013698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125.81369863013698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125.81369863013698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125.81369863013698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125.81369863013698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125.81369863013698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125.81369863013698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125.81369863013698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125.81369863013698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125.81369863013698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125.81369863013698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125.81369863013698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125.81369863013698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125.81369863013698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125.81369863013698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125.81369863013698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125.81369863013698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125.81369863013698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125.81369863013698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125.81369863013698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125.81369863013698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125.81369863013698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125.81369863013698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125.81369863013698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125.81369863013698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125.81369863013698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125.81369863013698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125.81369863013698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125.81369863013698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125.81369863013698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125.81369863013698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125.81369863013698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125.81369863013698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125.81369863013698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125.81369863013698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125.81369863013698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125.81369863013698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125.81369863013698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125.81369863013698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125.81369863013698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125.81369863013698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125.81369863013698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125.81369863013698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125.81369863013698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125.81369863013698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125.81369863013698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125.81369863013698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125.81369863013698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125.81369863013698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125.81369863013698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125.81369863013698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125.81369863013698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125.81369863013698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125.81369863013698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125.81369863013698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125.81369863013698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125.81369863013698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125.81369863013698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125.81369863013698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125.81369863013698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125.81369863013698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125.81369863013698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125.81369863013698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125.81369863013698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125.81369863013698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125.81369863013698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125.81369863013698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125.81369863013698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125.81369863013698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125.81369863013698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125.81369863013698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125.81369863013698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125.81369863013698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125.81369863013698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125.81369863013698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125.81369863013698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125.81369863013698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125.81369863013698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125.81369863013698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125.81369863013698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125.81369863013698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125.81369863013698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125.81369863013698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125.81369863013698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125.81369863013698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125.81369863013698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125.81369863013698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125.81369863013698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125.81369863013698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125.81369863013698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125.81369863013698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125.81369863013698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125.81369863013698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125.81369863013698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125.81369863013698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125.81369863013698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125.81369863013698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125.81369863013698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125.81369863013698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125.81369863013698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125.81369863013698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125.81369863013698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125.81369863013698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125.81369863013698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125.81369863013698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125.81369863013698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125.81369863013698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125.81369863013698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125.81369863013698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125.81369863013698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125.81369863013698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125.81369863013698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125.81369863013698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125.81369863013698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125.81369863013698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125.81369863013698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125.81369863013698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125.81369863013698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125.81369863013698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125.81369863013698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125.81369863013698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125.81369863013698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125.81369863013698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125.81369863013698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125.81369863013698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125.81369863013698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125.81369863013698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125.81369863013698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125.81369863013698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125.81369863013698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125.81369863013698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125.81369863013698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125.81369863013698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125.81369863013698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125.81369863013698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125.81369863013698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125.81369863013698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125.81369863013698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125.81369863013698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125.81369863013698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125.81369863013698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125.81369863013698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125.81369863013698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125.81369863013698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125.81369863013698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125.81369863013698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125.81369863013698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125.81369863013698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125.81369863013698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125.81369863013698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125.81369863013698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125.81369863013698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125.81369863013698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125.81369863013698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125.81369863013698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125.81369863013698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125.81369863013698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125.81369863013698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125.81369863013698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125.81369863013698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125.81369863013698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125.81369863013698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125.81369863013698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125.81369863013698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125.81369863013698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125.81369863013698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125.81369863013698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125.81369863013698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125.81369863013698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125.81369863013698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125.81369863013698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125.81369863013698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125.81369863013698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125.81369863013698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125.81369863013698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125.81369863013698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125.81369863013698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125.81369863013698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125.81369863013698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125.81369863013698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125.81369863013698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125.81369863013698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125.81369863013698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125.81369863013698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125.81369863013698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125.81369863013698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125.81369863013698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125.81369863013698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125.81369863013698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125.81369863013698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125.81369863013698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125.81369863013698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125.81369863013698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125.81369863013698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125.81369863013698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125.81369863013698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125.81369863013698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125.81369863013698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125.81369863013698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125.81369863013698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125.81369863013698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125.81369863013698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125.81369863013698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125.81369863013698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125.81369863013698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125.81369863013698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125.81369863013698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125.81369863013698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125.81369863013698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125.81369863013698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125.81369863013698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125.81369863013698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125.81369863013698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125.81369863013698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125.81369863013698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125.81369863013698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125.81369863013698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125.81369863013698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125.81369863013698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125.81369863013698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125.81369863013698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125.81369863013698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125.81369863013698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125.81369863013698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125.81369863013698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125.81369863013698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125.81369863013698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125.81369863013698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125.81369863013698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125.81369863013698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125.81369863013698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125.81369863013698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125.81369863013698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125.81369863013698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125.81369863013698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125.81369863013698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125.81369863013698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125.81369863013698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125.81369863013698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125.81369863013698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125.81369863013698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125.81369863013698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125.81369863013698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125.81369863013698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125.81369863013698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125.81369863013698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125.81369863013698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125.81369863013698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125.81369863013698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125.81369863013698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125.81369863013698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125.81369863013698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125.81369863013698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125.81369863013698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125.81369863013698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125.81369863013698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125.81369863013698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125.81369863013698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125.81369863013698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125.81369863013698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125.81369863013698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125.81369863013698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125.81369863013698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125.81369863013698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125.81369863013698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125.81369863013698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125.81369863013698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125.81369863013698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125.81369863013698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125.81369863013698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125.81369863013698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125.81369863013698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125.81369863013698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125.81369863013698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125.81369863013698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125.81369863013698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125.81369863013698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125.81369863013698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125.81369863013698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125.81369863013698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125.81369863013698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125.81369863013698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125.81369863013698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125.81369863013698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125.81369863013698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125.81369863013698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125.81369863013698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125.81369863013698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125.81369863013698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125.81369863013698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125.81369863013698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125.81369863013698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125.81369863013698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125.81369863013698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125.81369863013698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125.81369863013698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125.81369863013698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125.81369863013698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125.81369863013698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125.81369863013698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125.81369863013698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125.81369863013698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125.81369863013698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125.81369863013698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125.81369863013698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125.81369863013698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125.81369863013698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125.81369863013698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125.81369863013698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125.81369863013698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125.81369863013698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125.81369863013698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125.81369863013698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125.81369863013698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125.81369863013698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125.81369863013698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125.81369863013698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125.81369863013698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125.81369863013698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125.81369863013698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125.81369863013698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125.81369863013698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125.81369863013698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125.81369863013698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125.81369863013698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125.81369863013698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125.81369863013698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125.81369863013698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125.81369863013698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125.81369863013698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125.81369863013698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125.81369863013698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125.81369863013698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125.81369863013698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125.81369863013698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125.81369863013698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125.81369863013698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125.81369863013698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125.81369863013698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125.81369863013698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125.81369863013698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125.81369863013698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125.81369863013698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125.81369863013698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125.81369863013698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125.81369863013698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125.81369863013698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125.81369863013698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125.81369863013698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125.81369863013698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125.81369863013698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125.81369863013698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125.81369863013698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125.81369863013698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125.81369863013698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125.81369863013698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125.81369863013698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125.81369863013698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125.81369863013698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125.81369863013698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125.81369863013698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125.81369863013698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125.81369863013698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125.81369863013698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125.81369863013698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125.81369863013698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125.81369863013698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125.81369863013698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125.81369863013698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125.81369863013698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125.81369863013698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125.81369863013698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125.81369863013698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125.81369863013698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125.81369863013698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125.81369863013698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125.81369863013698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125.81369863013698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125.81369863013698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125.81369863013698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125.81369863013698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125.81369863013698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125.81369863013698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125.81369863013698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125.81369863013698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125.81369863013698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125.81369863013698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125.81369863013698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125.81369863013698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125.81369863013698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125.81369863013698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125.81369863013698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125.81369863013698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125.81369863013698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125.81369863013698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125.81369863013698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125.81369863013698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125.81369863013698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125.81369863013698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125.81369863013698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125.81369863013698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125.81369863013698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125.81369863013698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125.81369863013698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125.81369863013698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125.81369863013698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125.81369863013698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125.81369863013698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125.81369863013698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125.81369863013698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125.81369863013698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125.81369863013698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125.81369863013698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125.81369863013698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125.81369863013698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125.81369863013698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125.81369863013698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125.81369863013698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125.81369863013698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125.81369863013698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125.81369863013698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125.81369863013698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125.81369863013698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125.81369863013698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125.81369863013698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125.81369863013698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125.81369863013698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125.81369863013698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125.81369863013698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125.81369863013698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125.81369863013698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125.81369863013698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125.81369863013698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125.81369863013698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125.81369863013698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125.81369863013698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125.81369863013698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125.81369863013698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125.81369863013698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125.81369863013698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125.81369863013698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125.81369863013698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125.81369863013698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125.81369863013698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125.81369863013698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125.81369863013698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125.81369863013698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125.81369863013698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125.81369863013698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125.81369863013698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125.81369863013698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125.81369863013698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125.81369863013698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125.81369863013698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125.81369863013698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125.81369863013698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125.81369863013698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125.81369863013698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125.81369863013698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125.81369863013698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125.81369863013698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125.81369863013698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125.81369863013698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125.81369863013698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125.81369863013698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125.81369863013698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125.81369863013698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125.81369863013698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125.81369863013698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125.81369863013698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125.81369863013698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125.81369863013698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125.81369863013698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125.81369863013698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125.81369863013698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125.81369863013698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125.81369863013698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125.81369863013698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125.81369863013698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125.81369863013698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125.81369863013698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125.81369863013698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125.81369863013698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125.81369863013698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125.81369863013698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125.81369863013698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125.81369863013698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125.81369863013698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125.81369863013698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125.81369863013698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125.81369863013698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125.81369863013698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125.81369863013698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125.81369863013698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125.81369863013698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125.81369863013698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125.81369863013698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125.81369863013698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125.81369863013698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125.81369863013698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125.81369863013698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125.81369863013698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125.81369863013698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125.81369863013698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125.81369863013698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125.81369863013698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125.81369863013698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125.81369863013698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125.81369863013698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125.81369863013698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125.81369863013698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125.81369863013698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125.81369863013698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125.81369863013698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125.81369863013698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125.81369863013698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125.81369863013698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125.81369863013698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125.81369863013698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125.81369863013698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125.81369863013698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125.81369863013698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125.81369863013698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125.81369863013698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125.81369863013698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125.81369863013698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125.81369863013698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125.81369863013698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125.81369863013698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125.81369863013698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125.81369863013698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125.81369863013698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125.81369863013698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125.81369863013698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125.81369863013698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125.81369863013698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125.81369863013698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125.81369863013698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125.81369863013698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125.81369863013698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125.81369863013698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125.81369863013698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125.81369863013698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125.81369863013698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125.81369863013698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125.81369863013698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125.81369863013698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125.81369863013698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125.81369863013698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125.81369863013698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125.81369863013698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125.81369863013698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125.81369863013698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125.81369863013698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125.81369863013698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125.81369863013698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125.81369863013698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125.81369863013698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125.81369863013698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125.81369863013698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125.81369863013698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125.81369863013698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125.81369863013698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125.81369863013698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125.81369863013698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125.81369863013698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125.81369863013698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125.81369863013698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125.81369863013698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125.81369863013698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125.81369863013698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125.81369863013698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125.81369863013698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125.81369863013698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125.81369863013698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125.81369863013698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125.81369863013698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125.81369863013698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125.81369863013698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125.81369863013698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125.81369863013698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125.81369863013698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125.81369863013698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125.81369863013698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125.81369863013698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125.81369863013698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125.81369863013698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125.81369863013698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125.81369863013698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125.81369863013698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125.81369863013698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125.81369863013698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125.81369863013698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125.81369863013698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125.81369863013698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125.81369863013698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125.81369863013698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125.81369863013698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125.81369863013698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125.81369863013698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125.81369863013698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125.81369863013698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125.81369863013698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125.81369863013698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125.81369863013698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125.81369863013698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125.81369863013698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125.81369863013698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125.81369863013698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125.81369863013698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125.81369863013698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125.81369863013698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125.81369863013698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125.81369863013698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125.81369863013698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125.81369863013698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125.81369863013698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125.81369863013698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125.81369863013698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125.81369863013698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125.81369863013698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125.81369863013698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125.81369863013698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125.81369863013698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125.81369863013698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125.81369863013698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125.81369863013698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125.81369863013698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125.81369863013698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125.81369863013698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125.81369863013698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125.81369863013698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125.81369863013698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125.81369863013698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125.81369863013698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125.81369863013698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125.81369863013698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125.81369863013698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125.81369863013698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125.81369863013698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125.81369863013698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125.81369863013698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125.81369863013698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125.81369863013698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125.81369863013698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125.81369863013698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125.81369863013698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125.81369863013698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125.81369863013698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125.81369863013698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125.81369863013698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125.81369863013698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125.81369863013698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125.81369863013698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125.81369863013698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125.81369863013698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125.81369863013698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125.81369863013698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125.81369863013698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125.81369863013698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125.81369863013698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125.81369863013698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125.81369863013698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125.81369863013698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125.81369863013698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125.81369863013698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125.81369863013698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125.81369863013698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125.81369863013698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125.81369863013698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125.81369863013698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125.81369863013698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125.81369863013698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125.81369863013698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125.81369863013698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125.81369863013698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125.81369863013698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125.81369863013698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125.81369863013698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125.81369863013698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125.81369863013698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125.81369863013698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125.81369863013698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125.81369863013698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125.81369863013698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125.81369863013698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125.81369863013698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125.81369863013698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125.81369863013698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125.81369863013698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125.81369863013698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125.81369863013698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125.81369863013698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125.81369863013698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125.81369863013698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125.81369863013698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125.81369863013698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125.81369863013698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125.81369863013698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125.81369863013698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125.81369863013698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125.81369863013698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125.81369863013698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125.81369863013698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125.81369863013698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125.81369863013698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125.81369863013698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125.81369863013698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125.81369863013698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125.81369863013698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125.81369863013698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125.81369863013698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125.81369863013698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125.81369863013698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125.81369863013698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125.81369863013698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125.81369863013698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125.81369863013698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125.81369863013698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125.81369863013698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125.81369863013698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125.81369863013698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125.81369863013698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125.81369863013698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125.81369863013698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125.81369863013698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125.81369863013698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125.81369863013698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125.81369863013698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125.81369863013698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125.81369863013698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125.81369863013698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125.81369863013698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125.81369863013698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125.81369863013698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125.81369863013698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125.81369863013698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125.81369863013698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125.81369863013698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125.81369863013698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125.81369863013698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125.81369863013698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125.81369863013698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125.81369863013698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125.81369863013698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125.81369863013698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125.81369863013698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125.81369863013698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125.81369863013698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125.81369863013698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125.81369863013698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125.81369863013698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125.81369863013698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125.81369863013698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125.81369863013698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125.81369863013698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125.81369863013698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125.81369863013698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125.81369863013698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125.81369863013698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125.81369863013698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125.81369863013698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125.81369863013698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125.81369863013698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125.81369863013698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125.81369863013698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125.81369863013698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125.81369863013698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125.81369863013698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125.81369863013698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125.81369863013698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125.81369863013698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125.81369863013698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125.81369863013698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125.81369863013698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125.81369863013698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125.81369863013698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125.81369863013698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125.81369863013698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125.81369863013698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125.81369863013698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125.81369863013698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125.81369863013698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125.81369863013698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125.81369863013698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125.81369863013698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125.81369863013698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125.81369863013698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125.81369863013698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125.81369863013698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125.81369863013698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125.81369863013698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125.81369863013698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125.81369863013698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125.81369863013698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125.81369863013698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125.81369863013698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125.81369863013698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125.81369863013698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125.81369863013698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125.81369863013698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125.81369863013698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125.81369863013698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125.81369863013698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125.81369863013698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125.81369863013698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125.81369863013698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125.81369863013698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125.81369863013698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125.81369863013698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125.81369863013698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125.81369863013698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125.81369863013698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125.81369863013698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125.81369863013698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125.81369863013698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125.81369863013698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125.81369863013698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125.81369863013698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125.81369863013698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125.81369863013698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125.81369863013698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125.81369863013698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125.81369863013698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125.81369863013698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125.81369863013698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125.81369863013698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125.81369863013698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125.81369863013698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125.81369863013698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125.81369863013698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125.81369863013698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125.81369863013698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125.81369863013698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125.81369863013698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125.81369863013698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125.81369863013698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125.81369863013698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125.81369863013698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125.81369863013698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125.81369863013698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125.81369863013698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125.81369863013698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125.81369863013698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125.81369863013698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125.81369863013698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125.81369863013698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125.81369863013698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125.81369863013698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125.81369863013698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125.81369863013698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125.81369863013698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125.81369863013698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125.81369863013698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125.81369863013698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125.81369863013698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125.81369863013698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125.81369863013698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125.81369863013698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125.81369863013698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125.81369863013698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125.81369863013698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125.81369863013698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125.81369863013698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125.81369863013698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125.81369863013698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125.81369863013698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125.81369863013698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125.81369863013698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125.81369863013698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125.81369863013698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125.81369863013698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125.81369863013698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125.81369863013698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125.81369863013698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125.81369863013698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125.81369863013698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125.81369863013698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125.81369863013698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125.81369863013698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125.81369863013698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125.81369863013698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125.81369863013698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125.81369863013698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125.81369863013698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125.81369863013698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125.81369863013698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125.81369863013698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125.81369863013698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125.81369863013698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125.81369863013698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125.81369863013698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125.81369863013698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125.81369863013698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125.81369863013698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125.81369863013698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125.81369863013698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125.81369863013698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125.81369863013698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125.81369863013698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125.81369863013698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125.81369863013698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125.81369863013698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125.81369863013698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125.81369863013698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125.81369863013698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125.81369863013698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125.81369863013698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125.81369863013698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125.81369863013698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125.81369863013698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125.81369863013698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125.81369863013698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125.81369863013698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125.81369863013698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125.81369863013698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125.81369863013698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125.81369863013698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125.81369863013698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125.81369863013698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125.81369863013698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125.81369863013698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125.81369863013698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125.81369863013698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125.81369863013698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125.81369863013698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125.81369863013698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125.81369863013698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125.81369863013698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125.81369863013698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125.81369863013698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125.81369863013698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125.81369863013698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125.81369863013698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125.81369863013698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125.81369863013698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125.81369863013698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125.81369863013698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125.81369863013698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125.81369863013698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125.81369863013698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125.81369863013698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125.81369863013698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125.81369863013698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125.81369863013698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125.81369863013698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125.81369863013698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125.81369863013698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125.81369863013698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125.81369863013698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125.81369863013698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125.81369863013698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125.81369863013698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125.81369863013698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125.81369863013698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125.81369863013698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125.81369863013698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125.81369863013698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125.81369863013698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125.81369863013698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125.81369863013698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125.81369863013698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125.81369863013698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125.81369863013698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125.81369863013698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125.81369863013698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125.81369863013698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125.81369863013698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125.81369863013698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125.81369863013698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125.81369863013698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125.81369863013698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125.81369863013698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125.81369863013698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125.81369863013698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125.81369863013698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125.81369863013698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125.81369863013698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125.81369863013698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125.81369863013698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125.81369863013698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125.81369863013698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125.81369863013698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125.81369863013698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125.81369863013698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125.81369863013698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125.81369863013698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125.81369863013698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125.81369863013698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125.81369863013698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125.81369863013698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125.81369863013698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125.81369863013698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125.81369863013698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125.81369863013698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125.81369863013698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125.81369863013698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125.81369863013698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125.81369863013698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125.81369863013698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125.81369863013698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125.81369863013698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125.81369863013698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125.81369863013698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125.81369863013698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125.81369863013698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125.81369863013698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125.81369863013698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125.81369863013698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125.81369863013698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125.81369863013698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125.81369863013698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125.81369863013698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125.81369863013698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125.81369863013698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125.81369863013698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125.81369863013698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125.81369863013698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125.81369863013698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125.81369863013698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125.81369863013698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125.81369863013698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125.81369863013698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125.81369863013698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125.81369863013698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125.81369863013698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125.81369863013698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125.81369863013698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125.81369863013698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125.81369863013698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125.81369863013698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125.81369863013698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125.81369863013698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125.81369863013698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125.81369863013698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125.81369863013698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125.81369863013698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125.81369863013698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125.81369863013698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125.81369863013698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125.81369863013698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125.81369863013698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125.81369863013698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125.81369863013698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125.81369863013698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125.81369863013698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125.81369863013698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125.81369863013698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125.81369863013698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125.81369863013698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125.81369863013698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125.81369863013698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125.81369863013698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125.81369863013698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125.81369863013698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125.81369863013698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125.81369863013698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125.81369863013698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125.81369863013698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125.81369863013698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125.81369863013698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125.81369863013698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125.81369863013698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125.81369863013698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125.81369863013698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125.81369863013698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125.81369863013698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125.81369863013698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125.81369863013698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125.81369863013698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125.81369863013698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125.81369863013698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125.81369863013698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125.81369863013698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125.81369863013698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125.81369863013698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125.81369863013698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125.81369863013698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125.81369863013698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125.81369863013698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125.81369863013698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125.81369863013698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125.81369863013698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125.81369863013698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125.81369863013698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125.81369863013698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125.81369863013698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125.81369863013698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125.81369863013698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125.81369863013698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125.81369863013698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125.81369863013698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125.81369863013698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125.81369863013698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125.81369863013698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125.81369863013698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125.81369863013698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125.81369863013698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125.81369863013698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125.81369863013698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125.81369863013698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125.81369863013698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125.81369863013698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125.81369863013698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125.81369863013698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125.81369863013698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125.81369863013698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125.81369863013698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125.81369863013698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125.81369863013698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125.81369863013698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125.81369863013698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125.81369863013698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125.81369863013698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125.81369863013698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125.81369863013698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125.81369863013698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125.81369863013698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125.81369863013698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125.81369863013698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125.81369863013698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125.81369863013698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125.81369863013698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125.81369863013698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125.81369863013698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125.81369863013698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125.81369863013698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125.81369863013698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125.81369863013698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125.81369863013698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125.81369863013698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125.81369863013698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125.81369863013698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125.81369863013698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125.81369863013698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125.81369863013698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125.81369863013698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125.81369863013698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125.81369863013698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125.81369863013698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125.81369863013698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125.81369863013698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125.81369863013698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125.81369863013698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125.81369863013698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125.81369863013698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125.81369863013698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125.81369863013698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125.81369863013698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125.81369863013698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125.81369863013698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125.81369863013698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125.81369863013698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125.81369863013698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125.81369863013698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125.81369863013698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125.81369863013698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125.81369863013698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125.81369863013698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125.81369863013698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125.81369863013698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125.81369863013698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125.81369863013698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125.81369863013698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125.81369863013698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125.81369863013698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125.81369863013698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125.81369863013698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125.81369863013698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125.81369863013698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125.81369863013698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125.81369863013698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125.81369863013698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125.81369863013698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125.81369863013698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125.81369863013698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125.81369863013698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125.81369863013698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125.81369863013698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125.81369863013698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125.81369863013698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125.81369863013698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125.81369863013698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125.81369863013698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125.81369863013698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125.81369863013698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125.81369863013698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125.81369863013698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125.81369863013698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125.81369863013698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125.81369863013698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125.81369863013698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125.81369863013698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125.81369863013698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125.81369863013698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125.81369863013698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125.81369863013698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125.81369863013698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125.81369863013698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125.81369863013698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125.81369863013698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125.81369863013698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125.81369863013698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125.81369863013698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125.81369863013698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125.81369863013698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125.81369863013698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125.81369863013698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125.81369863013698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125.81369863013698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125.81369863013698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125.81369863013698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125.81369863013698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125.81369863013698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125.81369863013698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125.81369863013698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125.81369863013698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125.81369863013698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125.81369863013698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125.81369863013698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125.81369863013698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125.81369863013698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125.81369863013698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125.81369863013698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125.81369863013698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125.81369863013698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125.81369863013698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125.81369863013698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125.81369863013698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125.81369863013698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125.81369863013698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125.81369863013698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125.81369863013698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125.81369863013698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125.81369863013698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125.81369863013698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125.81369863013698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125.81369863013698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125.81369863013698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125.81369863013698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125.81369863013698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125.81369863013698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125.81369863013698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125.81369863013698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125.81369863013698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125.81369863013698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125.81369863013698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125.81369863013698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125.81369863013698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125.81369863013698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125.81369863013698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125.81369863013698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125.81369863013698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125.81369863013698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125.81369863013698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125.81369863013698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125.81369863013698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125.81369863013698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125.81369863013698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125.81369863013698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125.81369863013698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125.81369863013698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125.81369863013698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125.81369863013698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125.81369863013698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125.81369863013698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125.81369863013698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125.81369863013698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125.81369863013698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125.81369863013698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125.81369863013698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125.81369863013698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125.81369863013698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125.81369863013698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125.81369863013698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125.81369863013698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125.81369863013698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125.81369863013698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125.81369863013698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125.81369863013698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125.81369863013698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125.81369863013698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125.81369863013698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125.81369863013698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125.81369863013698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125.81369863013698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125.81369863013698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125.81369863013698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125.81369863013698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125.81369863013698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125.81369863013698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125.81369863013698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125.81369863013698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125.81369863013698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125.81369863013698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125.81369863013698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125.81369863013698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125.81369863013698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125.81369863013698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125.81369863013698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125.81369863013698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125.81369863013698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125.81369863013698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125.81369863013698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125.81369863013698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125.81369863013698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125.81369863013698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125.81369863013698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125.81369863013698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125.81369863013698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125.81369863013698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125.81369863013698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125.81369863013698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125.81369863013698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125.81369863013698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125.81369863013698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125.81369863013698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125.81369863013698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125.81369863013698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125.81369863013698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125.81369863013698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125.81369863013698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125.81369863013698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125.81369863013698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125.81369863013698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125.81369863013698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125.81369863013698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125.81369863013698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125.81369863013698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125.81369863013698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125.81369863013698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125.81369863013698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125.81369863013698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125.81369863013698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125.81369863013698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125.81369863013698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125.81369863013698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125.81369863013698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125.81369863013698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125.81369863013698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125.81369863013698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125.81369863013698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125.81369863013698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125.81369863013698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125.81369863013698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125.81369863013698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125.81369863013698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125.81369863013698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125.81369863013698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125.81369863013698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125.81369863013698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125.81369863013698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125.81369863013698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125.81369863013698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125.81369863013698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125.81369863013698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125.81369863013698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125.81369863013698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125.81369863013698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125.81369863013698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125.81369863013698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125.81369863013698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125.81369863013698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125.81369863013698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125.81369863013698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125.81369863013698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125.81369863013698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125.81369863013698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125.81369863013698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125.81369863013698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125.81369863013698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125.81369863013698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125.81369863013698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125.81369863013698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125.81369863013698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125.81369863013698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125.81369863013698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125.81369863013698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125.81369863013698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125.81369863013698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125.81369863013698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125.81369863013698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125.81369863013698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125.81369863013698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125.81369863013698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125.81369863013698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125.81369863013698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125.81369863013698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125.81369863013698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125.81369863013698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125.81369863013698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125.81369863013698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125.81369863013698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125.81369863013698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125.81369863013698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125.81369863013698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125.81369863013698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125.81369863013698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125.81369863013698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125.81369863013698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125.81369863013698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125.81369863013698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125.81369863013698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125.81369863013698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125.81369863013698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125.81369863013698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125.81369863013698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125.81369863013698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125.81369863013698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125.81369863013698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125.81369863013698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125.81369863013698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125.81369863013698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125.81369863013698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125.81369863013698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125.81369863013698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125.81369863013698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125.81369863013698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125.81369863013698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125.81369863013698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125.81369863013698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125.81369863013698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125.81369863013698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125.81369863013698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125.81369863013698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125.81369863013698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125.81369863013698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125.81369863013698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125.81369863013698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125.81369863013698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125.81369863013698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125.81369863013698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125.81369863013698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125.81369863013698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125.81369863013698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125.81369863013698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125.81369863013698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125.81369863013698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125.81369863013698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125.81369863013698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125.81369863013698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125.81369863013698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125.81369863013698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125.81369863013698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125.81369863013698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125.81369863013698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125.81369863013698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125.81369863013698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125.81369863013698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125.81369863013698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125.81369863013698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125.81369863013698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125.81369863013698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125.81369863013698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125.81369863013698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125.81369863013698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125.81369863013698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125.81369863013698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125.81369863013698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125.81369863013698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125.81369863013698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125.81369863013698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125.81369863013698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125.81369863013698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125.81369863013698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125.81369863013698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125.81369863013698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125.81369863013698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125.81369863013698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125.81369863013698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125.81369863013698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125.81369863013698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125.81369863013698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125.81369863013698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125.81369863013698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125.81369863013698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125.81369863013698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125.81369863013698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125.81369863013698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125.81369863013698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125.81369863013698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125.81369863013698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125.81369863013698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125.81369863013698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125.81369863013698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125.81369863013698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125.81369863013698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125.81369863013698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125.81369863013698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125.81369863013698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125.81369863013698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125.81369863013698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125.81369863013698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125.81369863013698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125.81369863013698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125.81369863013698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125.81369863013698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125.81369863013698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125.81369863013698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125.81369863013698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125.81369863013698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125.81369863013698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125.81369863013698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125.81369863013698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125.81369863013698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125.81369863013698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125.81369863013698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125.81369863013698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125.81369863013698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125.81369863013698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125.81369863013698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125.81369863013698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125.81369863013698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125.81369863013698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125.81369863013698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125.81369863013698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125.81369863013698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125.81369863013698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125.81369863013698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125.81369863013698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125.81369863013698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125.81369863013698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125.81369863013698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125.81369863013698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125.81369863013698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125.81369863013698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125.81369863013698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125.81369863013698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125.81369863013698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125.81369863013698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125.81369863013698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125.81369863013698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125.81369863013698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125.81369863013698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125.81369863013698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125.81369863013698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125.81369863013698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125.81369863013698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125.81369863013698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125.81369863013698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125.81369863013698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125.81369863013698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125.81369863013698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125.81369863013698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125.81369863013698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125.81369863013698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125.81369863013698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125.81369863013698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125.81369863013698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125.81369863013698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125.81369863013698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125.81369863013698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125.81369863013698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125.81369863013698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125.81369863013698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125.81369863013698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125.81369863013698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125.81369863013698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125.81369863013698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125.81369863013698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125.81369863013698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125.81369863013698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125.81369863013698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125.81369863013698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125.81369863013698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125.81369863013698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125.81369863013698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125.81369863013698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125.81369863013698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125.81369863013698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125.81369863013698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125.81369863013698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125.81369863013698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125.81369863013698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125.81369863013698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125.81369863013698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125.81369863013698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125.81369863013698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125.81369863013698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125.81369863013698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125.81369863013698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125.81369863013698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125.81369863013698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125.81369863013698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125.81369863013698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125.81369863013698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125.81369863013698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125.81369863013698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125.81369863013698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125.81369863013698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125.81369863013698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125.81369863013698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125.81369863013698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125.81369863013698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125.81369863013698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125.81369863013698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125.81369863013698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125.81369863013698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125.81369863013698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125.81369863013698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125.81369863013698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125.81369863013698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125.81369863013698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125.81369863013698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125.81369863013698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125.81369863013698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125.81369863013698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125.81369863013698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125.81369863013698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125.81369863013698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125.81369863013698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125.81369863013698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125.81369863013698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125.81369863013698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125.81369863013698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125.81369863013698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125.81369863013698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125.81369863013698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125.81369863013698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125.81369863013698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125.81369863013698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125.81369863013698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125.81369863013698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125.81369863013698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125.81369863013698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125.81369863013698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125.81369863013698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125.81369863013698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125.81369863013698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125.81369863013698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125.81369863013698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125.81369863013698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125.81369863013698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125.81369863013698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125.81369863013698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125.81369863013698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125.81369863013698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125.81369863013698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125.81369863013698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125.81369863013698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125.81369863013698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125.81369863013698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125.81369863013698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125.81369863013698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125.81369863013698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125.81369863013698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125.81369863013698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125.81369863013698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125.81369863013698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125.81369863013698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125.81369863013698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125.81369863013698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125.81369863013698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125.81369863013698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125.81369863013698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125.81369863013698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125.81369863013698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125.81369863013698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125.81369863013698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125.81369863013698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125.81369863013698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125.81369863013698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125.81369863013698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125.81369863013698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125.81369863013698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125.81369863013698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125.81369863013698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125.81369863013698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125.81369863013698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125.81369863013698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125.81369863013698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125.81369863013698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125.81369863013698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125.81369863013698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125.81369863013698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125.81369863013698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125.81369863013698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125.81369863013698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125.81369863013698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125.81369863013698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125.81369863013698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125.81369863013698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125.81369863013698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125.81369863013698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125.81369863013698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125.81369863013698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125.81369863013698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125.81369863013698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125.81369863013698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125.81369863013698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125.81369863013698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125.81369863013698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125.81369863013698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125.81369863013698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125.81369863013698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125.81369863013698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125.81369863013698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125.81369863013698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125.81369863013698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125.81369863013698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125.81369863013698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125.81369863013698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125.81369863013698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125.81369863013698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125.81369863013698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125.81369863013698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125.81369863013698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125.81369863013698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125.81369863013698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125.81369863013698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125.81369863013698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125.81369863013698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125.81369863013698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125.81369863013698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125.81369863013698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125.81369863013698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125.81369863013698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125.81369863013698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125.81369863013698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125.81369863013698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125.81369863013698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125.81369863013698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125.81369863013698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125.81369863013698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125.81369863013698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125.81369863013698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125.81369863013698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125.81369863013698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125.81369863013698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125.81369863013698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125.81369863013698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125.81369863013698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125.81369863013698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125.81369863013698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125.81369863013698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125.81369863013698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125.81369863013698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125.81369863013698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125.81369863013698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125.81369863013698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125.81369863013698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125.81369863013698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125.81369863013698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125.81369863013698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125.81369863013698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125.81369863013698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125.81369863013698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125.81369863013698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125.81369863013698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125.81369863013698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125.81369863013698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125.81369863013698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125.81369863013698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125.81369863013698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125.81369863013698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125.81369863013698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125.81369863013698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125.81369863013698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125.81369863013698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125.81369863013698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125.81369863013698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125.81369863013698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125.81369863013698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125.81369863013698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125.81369863013698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125.81369863013698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125.81369863013698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125.81369863013698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125.81369863013698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125.81369863013698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125.81369863013698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125.81369863013698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125.81369863013698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125.81369863013698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125.81369863013698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125.81369863013698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125.81369863013698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125.81369863013698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125.81369863013698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125.81369863013698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125.81369863013698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125.81369863013698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125.81369863013698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125.81369863013698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125.81369863013698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125.81369863013698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125.81369863013698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125.81369863013698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125.81369863013698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125.81369863013698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125.81369863013698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125.81369863013698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125.81369863013698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125.81369863013698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125.81369863013698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125.81369863013698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125.81369863013698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125.81369863013698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125.81369863013698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125.81369863013698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125.81369863013698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125.81369863013698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125.81369863013698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125.81369863013698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125.81369863013698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125.81369863013698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125.81369863013698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125.81369863013698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125.81369863013698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125.81369863013698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125.81369863013698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125.81369863013698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125.81369863013698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125.81369863013698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125.81369863013698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125.81369863013698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125.81369863013698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125.81369863013698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125.81369863013698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125.81369863013698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125.81369863013698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125.81369863013698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125.81369863013698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125.81369863013698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125.81369863013698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125.81369863013698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125.81369863013698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125.81369863013698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125.81369863013698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125.81369863013698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125.81369863013698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125.81369863013698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125.81369863013698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125.81369863013698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125.81369863013698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125.81369863013698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125.81369863013698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125.81369863013698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125.81369863013698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125.81369863013698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125.81369863013698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125.81369863013698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125.81369863013698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125.81369863013698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125.81369863013698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125.81369863013698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125.81369863013698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125.81369863013698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125.81369863013698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125.81369863013698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125.81369863013698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125.81369863013698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125.81369863013698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125.81369863013698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125.81369863013698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125.81369863013698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125.81369863013698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125.81369863013698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125.81369863013698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125.81369863013698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125.81369863013698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125.81369863013698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125.81369863013698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125.81369863013698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125.81369863013698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125.81369863013698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125.81369863013698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125.81369863013698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125.81369863013698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125.81369863013698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125.81369863013698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125.81369863013698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125.81369863013698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125.81369863013698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125.81369863013698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125.81369863013698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125.81369863013698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125.81369863013698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125.81369863013698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125.81369863013698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125.81369863013698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125.81369863013698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125.81369863013698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125.81369863013698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125.81369863013698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125.81369863013698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125.81369863013698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125.81369863013698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125.81369863013698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125.81369863013698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125.81369863013698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125.81369863013698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125.81369863013698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125.81369863013698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125.81369863013698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125.81369863013698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125.81369863013698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125.81369863013698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125.81369863013698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125.81369863013698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125.81369863013698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125.81369863013698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125.81369863013698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125.81369863013698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125.81369863013698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125.81369863013698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125.81369863013698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125.81369863013698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125.81369863013698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125.81369863013698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125.81369863013698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125.81369863013698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125.81369863013698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125.81369863013698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125.81369863013698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125.81369863013698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125.81369863013698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125.81369863013698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125.81369863013698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125.81369863013698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125.81369863013698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125.81369863013698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125.81369863013698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125.81369863013698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125.81369863013698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125.81369863013698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125.81369863013698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125.81369863013698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125.81369863013698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125.81369863013698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125.81369863013698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125.81369863013698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125.81369863013698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125.81369863013698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125.81369863013698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125.81369863013698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125.81369863013698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125.81369863013698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125.81369863013698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125.81369863013698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125.81369863013698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125.81369863013698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125.81369863013698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125.81369863013698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125.81369863013698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125.81369863013698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125.81369863013698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125.81369863013698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125.81369863013698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125.81369863013698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125.81369863013698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125.81369863013698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125.81369863013698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125.81369863013698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125.81369863013698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125.81369863013698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125.81369863013698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125.81369863013698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125.81369863013698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125.81369863013698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125.81369863013698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125.81369863013698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125.81369863013698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125.81369863013698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125.81369863013698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125.81369863013698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125.81369863013698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125.81369863013698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125.81369863013698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125.81369863013698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125.81369863013698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125.81369863013698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125.81369863013698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125.81369863013698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125.81369863013698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125.81369863013698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125.81369863013698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125.81369863013698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125.81369863013698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125.81369863013698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125.81369863013698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125.81369863013698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125.81369863013698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125.81369863013698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125.81369863013698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125.81369863013698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125.81369863013698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125.81369863013698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125.81369863013698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125.81369863013698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125.81369863013698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125.81369863013698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125.81369863013698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125.81369863013698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125.81369863013698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125.81369863013698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125.81369863013698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125.81369863013698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125.81369863013698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125.81369863013698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125.81369863013698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125.81369863013698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125.81369863013698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125.81369863013698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125.81369863013698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125.81369863013698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125.81369863013698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125.81369863013698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125.81369863013698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125.81369863013698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125.81369863013698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125.81369863013698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125.81369863013698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125.81369863013698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125.81369863013698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125.81369863013698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125.81369863013698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125.81369863013698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125.81369863013698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125.81369863013698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125.81369863013698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125.81369863013698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125.81369863013698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125.81369863013698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125.81369863013698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125.81369863013698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125.81369863013698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125.81369863013698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125.81369863013698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125.81369863013698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125.81369863013698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125.81369863013698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125.81369863013698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125.81369863013698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125.81369863013698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125.81369863013698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125.81369863013698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125.81369863013698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125.81369863013698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125.81369863013698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125.81369863013698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125.81369863013698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125.81369863013698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125.81369863013698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125.81369863013698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125.81369863013698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125.81369863013698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125.81369863013698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125.81369863013698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125.81369863013698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125.81369863013698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125.81369863013698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125.81369863013698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125.81369863013698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125.81369863013698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125.81369863013698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125.81369863013698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125.81369863013698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125.81369863013698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125.81369863013698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125.81369863013698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125.81369863013698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125.81369863013698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125.81369863013698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125.81369863013698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125.81369863013698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125.81369863013698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125.81369863013698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125.81369863013698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125.81369863013698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125.81369863013698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125.81369863013698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125.81369863013698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125.81369863013698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125.81369863013698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125.81369863013698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125.81369863013698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125.81369863013698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125.81369863013698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125.81369863013698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125.81369863013698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125.81369863013698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125.81369863013698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125.81369863013698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125.81369863013698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125.81369863013698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125.81369863013698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125.81369863013698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125.81369863013698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125.81369863013698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125.81369863013698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125.81369863013698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125.81369863013698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125.81369863013698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125.81369863013698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125.81369863013698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125.81369863013698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125.81369863013698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125.81369863013698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125.81369863013698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125.81369863013698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125.81369863013698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125.81369863013698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125.81369863013698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125.81369863013698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125.81369863013698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125.81369863013698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125.81369863013698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125.81369863013698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125.81369863013698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125.81369863013698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125.81369863013698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125.81369863013698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125.81369863013698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125.81369863013698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125.81369863013698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125.81369863013698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125.81369863013698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125.81369863013698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125.81369863013698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125.81369863013698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125.81369863013698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125.81369863013698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125.81369863013698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125.81369863013698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125.81369863013698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125.81369863013698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125.81369863013698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125.81369863013698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125.81369863013698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125.81369863013698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125.81369863013698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125.81369863013698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125.81369863013698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125.81369863013698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125.81369863013698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125.81369863013698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125.81369863013698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125.81369863013698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125.81369863013698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125.81369863013698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125.81369863013698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125.81369863013698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125.81369863013698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125.81369863013698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125.81369863013698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125.81369863013698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125.81369863013698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125.81369863013698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125.81369863013698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125.81369863013698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125.81369863013698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125.81369863013698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125.81369863013698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125.81369863013698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125.81369863013698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125.81369863013698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125.81369863013698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125.81369863013698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125.81369863013698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125.81369863013698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125.81369863013698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125.81369863013698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125.81369863013698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125.81369863013698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125.81369863013698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125.81369863013698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125.81369863013698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125.81369863013698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125.81369863013698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125.81369863013698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125.81369863013698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125.81369863013698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125.81369863013698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125.81369863013698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125.81369863013698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125.81369863013698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125.81369863013698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125.81369863013698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125.81369863013698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125.81369863013698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125.81369863013698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125.81369863013698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125.81369863013698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125.81369863013698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125.81369863013698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125.81369863013698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125.81369863013698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125.81369863013698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125.81369863013698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125.81369863013698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125.81369863013698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125.81369863013698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125.81369863013698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125.81369863013698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125.81369863013698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125.81369863013698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125.81369863013698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125.81369863013698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125.81369863013698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125.81369863013698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125.81369863013698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125.81369863013698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125.81369863013698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125.81369863013698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125.81369863013698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125.81369863013698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125.81369863013698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125.81369863013698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125.81369863013698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125.81369863013698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125.81369863013698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125.81369863013698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125.81369863013698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125.81369863013698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125.81369863013698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125.81369863013698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125.81369863013698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125.81369863013698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125.81369863013698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125.81369863013698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125.81369863013698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125.81369863013698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125.81369863013698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125.81369863013698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125.81369863013698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125.81369863013698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125.81369863013698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125.81369863013698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125.81369863013698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125.81369863013698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125.81369863013698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125.81369863013698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125.81369863013698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125.81369863013698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125.81369863013698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125.81369863013698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125.81369863013698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125.81369863013698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125.81369863013698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125.81369863013698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125.81369863013698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125.81369863013698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125.81369863013698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125.81369863013698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125.81369863013698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125.81369863013698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125.81369863013698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125.81369863013698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125.81369863013698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125.81369863013698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125.81369863013698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125.81369863013698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125.81369863013698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125.81369863013698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125.81369863013698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125.81369863013698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125.81369863013698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125.81369863013698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125.81369863013698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125.81369863013698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125.81369863013698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125.81369863013698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125.81369863013698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125.81369863013698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125.81369863013698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125.81369863013698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125.81369863013698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125.81369863013698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125.81369863013698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125.81369863013698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125.81369863013698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125.81369863013698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125.81369863013698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125.81369863013698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125.81369863013698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125.81369863013698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125.81369863013698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125.81369863013698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125.81369863013698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125.81369863013698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125.81369863013698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125.81369863013698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125.81369863013698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125.81369863013698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125.81369863013698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125.81369863013698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125.81369863013698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125.81369863013698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125.81369863013698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125.81369863013698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125.81369863013698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125.81369863013698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125.81369863013698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125.81369863013698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125.81369863013698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125.81369863013698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125.81369863013698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125.81369863013698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125.81369863013698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125.81369863013698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125.81369863013698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125.81369863013698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125.81369863013698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125.81369863013698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125.81369863013698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125.81369863013698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125.81369863013698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125.81369863013698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125.81369863013698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125.81369863013698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125.81369863013698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125.81369863013698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125.81369863013698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125.81369863013698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125.81369863013698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125.81369863013698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125.81369863013698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125.81369863013698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125.81369863013698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125.81369863013698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125.81369863013698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125.81369863013698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125.81369863013698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125.81369863013698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125.81369863013698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125.81369863013698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125.81369863013698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125.81369863013698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125.81369863013698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125.81369863013698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125.81369863013698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125.81369863013698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125.81369863013698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125.81369863013698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125.81369863013698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125.81369863013698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125.81369863013698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125.81369863013698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125.81369863013698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125.81369863013698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125.81369863013698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125.81369863013698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125.81369863013698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125.81369863013698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125.81369863013698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125.81369863013698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125.81369863013698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125.81369863013698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125.81369863013698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125.81369863013698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125.81369863013698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125.81369863013698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125.81369863013698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125.81369863013698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125.81369863013698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125.81369863013698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125.81369863013698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125.81369863013698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125.81369863013698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125.81369863013698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125.81369863013698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125.81369863013698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125.81369863013698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125.81369863013698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125.81369863013698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125.81369863013698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125.81369863013698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125.81369863013698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125.81369863013698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125.81369863013698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125.81369863013698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125.81369863013698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125.81369863013698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125.81369863013698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125.81369863013698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125.81369863013698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125.81369863013698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125.81369863013698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125.81369863013698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125.81369863013698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125.81369863013698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125.81369863013698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125.81369863013698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125.81369863013698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125.81369863013698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125.81369863013698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125.81369863013698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125.81369863013698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125.81369863013698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125.81369863013698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125.81369863013698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125.81369863013698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125.81369863013698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125.81369863013698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125.81369863013698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125.81369863013698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125.81369863013698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125.81369863013698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125.81369863013698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125.81369863013698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125.81369863013698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125.81369863013698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125.81369863013698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125.81369863013698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125.81369863013698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125.81369863013698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125.81369863013698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125.81369863013698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125.81369863013698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125.81369863013698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125.81369863013698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125.81369863013698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125.81369863013698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125.81369863013698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125.81369863013698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125.81369863013698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125.81369863013698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125.81369863013698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125.81369863013698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125.81369863013698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125.81369863013698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125.81369863013698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125.81369863013698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125.81369863013698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125.81369863013698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125.81369863013698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125.81369863013698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125.81369863013698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125.81369863013698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125.81369863013698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125.81369863013698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125.81369863013698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125.81369863013698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125.81369863013698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125.81369863013698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125.81369863013698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125.81369863013698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125.81369863013698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125.81369863013698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125.81369863013698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125.81369863013698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125.81369863013698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125.81369863013698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125.81369863013698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125.81369863013698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125.81369863013698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125.81369863013698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125.81369863013698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125.81369863013698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125.81369863013698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125.81369863013698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125.81369863013698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125.81369863013698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125.81369863013698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125.81369863013698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125.81369863013698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125.81369863013698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125.81369863013698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125.81369863013698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125.81369863013698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125.81369863013698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125.81369863013698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125.81369863013698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125.81369863013698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125.81369863013698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125.81369863013698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125.81369863013698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125.81369863013698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125.81369863013698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125.81369863013698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125.81369863013698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125.81369863013698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125.81369863013698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125.81369863013698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125.81369863013698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125.81369863013698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125.81369863013698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125.81369863013698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125.81369863013698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125.81369863013698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125.81369863013698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125.81369863013698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125.81369863013698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125.81369863013698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125.81369863013698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125.81369863013698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125.81369863013698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125.81369863013698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125.81369863013698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125.81369863013698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125.81369863013698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125.81369863013698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125.81369863013698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125.81369863013698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125.81369863013698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125.81369863013698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125.81369863013698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125.81369863013698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125.81369863013698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125.81369863013698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125.81369863013698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125.81369863013698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125.81369863013698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125.81369863013698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125.81369863013698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125.81369863013698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125.81369863013698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125.81369863013698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125.81369863013698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125.81369863013698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125.81369863013698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125.81369863013698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125.81369863013698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125.81369863013698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125.81369863013698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125.81369863013698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125.81369863013698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125.81369863013698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125.81369863013698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125.81369863013698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125.81369863013698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125.81369863013698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125.81369863013698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125.81369863013698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125.81369863013698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125.81369863013698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125.81369863013698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125.81369863013698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125.81369863013698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125.81369863013698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125.81369863013698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125.81369863013698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125.81369863013698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125.81369863013698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125.81369863013698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125.81369863013698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125.81369863013698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125.81369863013698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125.81369863013698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125.81369863013698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125.81369863013698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125.81369863013698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125.81369863013698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125.81369863013698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125.81369863013698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125.81369863013698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125.81369863013698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125.81369863013698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125.81369863013698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125.81369863013698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125.81369863013698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125.81369863013698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125.81369863013698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125.81369863013698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125.81369863013698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125.81369863013698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125.81369863013698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125.81369863013698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125.81369863013698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125.81369863013698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125.81369863013698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125.81369863013698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125.81369863013698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125.81369863013698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125.81369863013698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125.81369863013698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125.81369863013698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125.81369863013698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125.81369863013698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125.81369863013698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125.81369863013698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125.81369863013698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125.81369863013698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125.81369863013698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125.81369863013698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125.81369863013698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125.81369863013698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125.81369863013698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125.81369863013698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125.81369863013698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125.81369863013698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125.81369863013698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125.81369863013698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125.81369863013698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125.81369863013698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125.81369863013698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125.81369863013698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125.81369863013698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125.81369863013698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125.81369863013698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125.81369863013698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125.81369863013698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125.81369863013698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125.81369863013698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125.81369863013698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125.81369863013698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125.81369863013698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125.81369863013698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125.81369863013698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125.81369863013698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125.81369863013698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125.81369863013698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125.81369863013698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125.81369863013698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125.81369863013698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125.81369863013698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125.81369863013698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125.81369863013698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125.81369863013698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125.81369863013698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125.81369863013698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125.81369863013698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125.81369863013698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125.81369863013698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125.81369863013698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125.81369863013698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125.81369863013698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125.81369863013698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125.81369863013698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125.81369863013698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125.81369863013698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125.81369863013698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125.81369863013698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125.81369863013698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125.81369863013698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125.81369863013698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125.81369863013698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125.81369863013698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125.81369863013698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125.81369863013698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125.81369863013698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125.81369863013698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125.81369863013698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125.81369863013698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125.81369863013698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125.81369863013698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125.81369863013698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125.81369863013698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125.81369863013698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125.81369863013698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125.81369863013698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125.81369863013698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125.81369863013698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125.81369863013698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125.81369863013698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125.81369863013698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125.81369863013698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125.81369863013698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125.81369863013698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125.81369863013698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125.81369863013698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125.81369863013698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125.81369863013698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125.81369863013698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125.81369863013698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125.81369863013698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125.81369863013698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125.81369863013698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125.81369863013698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125.81369863013698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125.81369863013698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125.81369863013698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125.81369863013698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125.81369863013698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125.81369863013698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125.81369863013698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125.81369863013698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125.81369863013698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125.81369863013698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125.81369863013698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125.81369863013698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125.81369863013698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125.81369863013698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125.81369863013698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125.81369863013698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125.81369863013698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125.81369863013698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125.81369863013698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125.81369863013698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125.81369863013698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125.81369863013698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125.81369863013698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125.81369863013698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125.81369863013698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125.81369863013698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125.81369863013698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125.81369863013698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125.81369863013698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125.81369863013698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125.81369863013698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125.81369863013698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125.81369863013698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125.81369863013698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125.81369863013698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125.81369863013698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125.81369863013698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125.81369863013698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125.81369863013698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125.81369863013698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125.81369863013698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125.81369863013698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125.81369863013698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125.81369863013698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125.81369863013698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125.81369863013698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125.81369863013698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125.81369863013698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125.81369863013698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125.81369863013698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125.81369863013698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125.81369863013698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125.81369863013698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125.81369863013698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125.81369863013698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125.81369863013698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125.81369863013698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125.81369863013698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125.81369863013698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125.81369863013698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125.81369863013698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125.81369863013698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125.81369863013698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125.81369863013698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125.81369863013698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125.81369863013698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125.81369863013698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125.81369863013698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125.81369863013698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125.81369863013698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125.81369863013698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125.81369863013698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125.81369863013698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125.81369863013698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125.81369863013698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125.81369863013698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125.81369863013698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125.81369863013698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125.81369863013698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125.81369863013698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125.81369863013698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125.81369863013698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125.81369863013698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125.81369863013698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125.81369863013698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125.81369863013698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125.81369863013698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125.81369863013698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125.81369863013698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125.81369863013698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125.81369863013698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125.81369863013698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125.81369863013698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125.81369863013698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125.81369863013698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125.81369863013698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125.81369863013698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125.81369863013698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125.81369863013698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125.81369863013698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125.81369863013698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125.81369863013698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125.81369863013698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125.81369863013698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125.81369863013698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125.81369863013698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125.81369863013698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125.81369863013698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125.81369863013698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125.81369863013698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125.81369863013698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125.81369863013698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125.81369863013698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125.81369863013698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125.81369863013698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125.81369863013698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125.81369863013698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125.81369863013698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125.81369863013698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125.81369863013698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125.81369863013698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125.81369863013698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125.81369863013698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125.81369863013698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125.81369863013698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125.81369863013698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125.81369863013698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125.81369863013698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125.81369863013698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125.81369863013698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125.81369863013698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125.81369863013698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125.81369863013698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125.81369863013698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125.81369863013698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125.81369863013698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125.81369863013698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125.81369863013698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125.81369863013698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125.81369863013698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125.81369863013698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125.81369863013698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125.81369863013698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125.81369863013698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125.81369863013698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125.81369863013698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125.81369863013698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125.81369863013698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125.81369863013698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125.81369863013698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125.81369863013698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125.81369863013698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125.81369863013698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125.81369863013698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125.81369863013698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125.81369863013698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125.81369863013698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125.81369863013698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125.81369863013698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125.81369863013698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125.81369863013698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125.81369863013698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125.81369863013698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125.81369863013698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125.81369863013698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125.81369863013698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125.81369863013698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125.81369863013698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125.81369863013698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125.81369863013698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125.81369863013698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125.81369863013698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125.81369863013698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125.81369863013698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125.81369863013698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125.81369863013698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125.81369863013698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125.81369863013698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125.81369863013698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125.81369863013698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125.81369863013698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125.81369863013698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125.81369863013698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125.81369863013698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125.81369863013698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125.81369863013698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125.81369863013698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125.81369863013698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125.81369863013698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125.81369863013698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125.81369863013698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125.81369863013698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125.81369863013698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125.81369863013698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125.81369863013698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125.81369863013698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125.81369863013698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125.81369863013698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125.81369863013698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125.81369863013698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125.81369863013698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125.81369863013698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125.81369863013698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125.81369863013698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125.81369863013698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125.81369863013698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125.81369863013698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125.81369863013698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125.81369863013698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125.81369863013698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125.81369863013698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125.81369863013698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125.81369863013698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125.81369863013698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125.81369863013698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125.81369863013698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125.81369863013698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125.81369863013698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125.81369863013698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125.81369863013698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125.81369863013698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125.81369863013698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125.81369863013698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125.81369863013698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125.81369863013698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125.81369863013698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125.81369863013698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125.81369863013698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125.81369863013698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125.81369863013698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125.81369863013698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125.81369863013698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125.81369863013698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125.81369863013698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125.81369863013698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125.81369863013698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125.81369863013698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125.81369863013698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125.81369863013698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125.81369863013698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125.81369863013698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125.81369863013698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125.81369863013698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125.81369863013698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125.81369863013698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125.81369863013698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125.81369863013698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125.81369863013698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125.81369863013698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125.81369863013698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125.81369863013698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125.81369863013698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125.81369863013698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125.81369863013698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125.81369863013698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125.81369863013698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125.81369863013698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125.81369863013698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125.81369863013698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125.81369863013698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125.81369863013698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125.81369863013698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125.81369863013698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125.81369863013698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125.81369863013698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125.81369863013698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125.81369863013698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125.81369863013698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125.81369863013698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125.81369863013698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125.81369863013698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125.81369863013698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125.81369863013698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125.81369863013698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125.81369863013698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125.81369863013698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125.81369863013698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125.81369863013698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125.81369863013698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125.81369863013698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125.81369863013698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125.81369863013698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125.81369863013698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125.81369863013698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125.81369863013698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125.81369863013698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125.81369863013698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125.81369863013698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125.81369863013698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125.81369863013698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125.81369863013698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125.81369863013698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125.81369863013698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125.81369863013698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125.81369863013698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125.81369863013698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125.81369863013698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125.81369863013698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125.81369863013698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125.81369863013698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125.81369863013698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125.81369863013698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125.81369863013698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125.81369863013698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125.81369863013698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125.81369863013698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125.81369863013698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125.81369863013698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125.81369863013698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125.81369863013698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125.81369863013698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125.81369863013698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125.81369863013698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125.81369863013698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125.81369863013698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125.81369863013698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125.81369863013698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125.81369863013698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125.81369863013698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125.81369863013698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125.81369863013698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125.81369863013698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125.81369863013698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125.81369863013698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125.81369863013698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125.81369863013698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125.81369863013698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125.81369863013698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125.81369863013698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125.81369863013698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125.81369863013698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125.81369863013698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125.81369863013698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125.81369863013698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125.81369863013698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125.81369863013698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125.81369863013698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125.81369863013698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125.81369863013698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125.81369863013698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125.81369863013698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125.81369863013698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125.81369863013698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125.81369863013698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125.81369863013698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125.81369863013698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125.81369863013698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125.81369863013698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125.81369863013698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125.81369863013698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125.81369863013698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125.81369863013698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125.81369863013698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125.81369863013698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125.81369863013698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125.81369863013698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125.81369863013698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125.81369863013698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125.81369863013698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125.81369863013698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125.81369863013698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125.81369863013698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125.81369863013698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125.81369863013698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125.81369863013698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125.81369863013698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125.81369863013698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125.81369863013698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125.81369863013698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125.81369863013698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125.81369863013698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125.81369863013698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125.81369863013698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125.81369863013698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125.81369863013698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125.81369863013698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125.81369863013698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125.81369863013698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125.81369863013698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125.81369863013698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125.81369863013698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125.81369863013698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125.81369863013698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125.81369863013698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125.81369863013698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125.81369863013698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125.81369863013698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125.81369863013698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125.81369863013698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125.81369863013698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125.81369863013698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125.81369863013698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125.81369863013698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125.81369863013698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125.81369863013698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125.81369863013698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125.81369863013698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125.81369863013698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125.81369863013698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125.81369863013698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125.81369863013698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125.81369863013698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125.81369863013698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125.81369863013698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125.81369863013698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125.81369863013698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125.81369863013698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125.81369863013698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125.81369863013698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125.81369863013698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125.81369863013698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125.81369863013698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125.81369863013698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125.81369863013698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125.81369863013698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125.81369863013698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125.81369863013698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125.81369863013698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125.81369863013698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125.81369863013698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125.81369863013698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125.81369863013698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125.81369863013698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125.81369863013698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125.81369863013698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125.81369863013698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125.81369863013698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125.81369863013698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125.81369863013698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125.81369863013698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125.81369863013698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125.81369863013698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125.81369863013698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125.81369863013698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125.81369863013698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125.81369863013698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125.81369863013698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125.81369863013698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125.81369863013698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125.81369863013698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125.81369863013698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125.81369863013698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125.81369863013698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125.81369863013698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125.81369863013698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125.81369863013698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125.81369863013698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125.81369863013698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125.81369863013698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125.81369863013698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125.81369863013698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125.81369863013698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125.81369863013698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125.81369863013698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125.81369863013698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125.81369863013698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125.81369863013698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125.81369863013698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125.81369863013698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125.81369863013698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125.81369863013698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125.81369863013698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125.81369863013698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125.81369863013698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125.81369863013698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125.81369863013698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125.81369863013698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125.81369863013698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125.81369863013698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125.81369863013698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125.81369863013698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125.81369863013698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125.81369863013698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125.81369863013698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125.81369863013698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125.81369863013698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125.81369863013698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125.81369863013698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125.81369863013698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125.81369863013698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125.81369863013698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125.81369863013698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125.81369863013698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125.81369863013698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125.81369863013698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125.81369863013698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125.81369863013698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125.81369863013698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125.81369863013698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125.81369863013698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125.81369863013698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125.81369863013698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125.81369863013698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125.81369863013698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125.81369863013698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125.81369863013698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125.81369863013698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125.81369863013698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125.81369863013698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125.81369863013698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125.81369863013698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125.81369863013698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125.81369863013698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125.81369863013698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125.81369863013698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125.81369863013698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125.81369863013698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125.81369863013698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125.81369863013698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125.81369863013698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125.81369863013698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125.81369863013698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125.81369863013698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125.81369863013698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125.81369863013698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125.81369863013698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125.81369863013698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125.81369863013698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125.81369863013698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125.81369863013698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125.81369863013698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125.81369863013698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125.81369863013698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125.81369863013698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125.81369863013698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125.81369863013698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125.81369863013698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125.81369863013698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125.81369863013698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125.81369863013698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125.81369863013698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125.81369863013698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125.81369863013698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125.81369863013698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125.81369863013698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125.81369863013698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125.81369863013698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125.81369863013698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125.81369863013698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125.81369863013698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125.81369863013698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125.81369863013698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125.81369863013698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125.81369863013698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125.81369863013698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125.81369863013698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125.81369863013698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125.81369863013698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125.81369863013698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125.81369863013698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125.81369863013698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125.81369863013698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125.81369863013698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125.81369863013698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125.81369863013698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125.81369863013698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125.81369863013698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125.81369863013698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125.81369863013698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125.81369863013698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125.81369863013698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125.81369863013698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125.81369863013698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125.81369863013698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125.81369863013698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125.81369863013698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125.81369863013698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125.81369863013698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125.81369863013698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125.81369863013698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125.81369863013698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125.81369863013698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125.81369863013698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125.81369863013698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125.81369863013698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125.81369863013698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125.81369863013698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125.81369863013698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125.81369863013698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125.81369863013698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125.81369863013698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125.81369863013698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125.81369863013698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125.81369863013698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125.81369863013698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125.81369863013698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125.81369863013698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125.81369863013698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125.81369863013698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125.81369863013698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125.81369863013698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125.81369863013698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125.81369863013698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125.81369863013698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125.81369863013698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125.81369863013698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125.81369863013698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125.81369863013698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125.81369863013698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125.81369863013698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125.81369863013698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125.81369863013698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125.81369863013698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125.81369863013698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125.81369863013698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125.81369863013698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125.81369863013698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125.81369863013698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125.81369863013698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125.81369863013698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125.81369863013698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125.81369863013698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125.81369863013698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125.81369863013698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125.81369863013698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125.81369863013698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125.81369863013698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125.81369863013698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125.81369863013698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125.81369863013698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125.81369863013698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125.81369863013698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125.81369863013698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125.81369863013698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125.81369863013698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125.81369863013698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125.81369863013698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125.81369863013698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125.81369863013698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125.81369863013698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125.81369863013698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125.81369863013698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125.81369863013698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125.81369863013698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125.81369863013698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125.81369863013698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125.81369863013698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125.81369863013698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125.81369863013698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125.81369863013698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125.81369863013698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125.81369863013698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125.81369863013698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125.81369863013698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125.81369863013698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125.81369863013698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125.81369863013698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125.81369863013698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125.81369863013698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125.81369863013698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125.81369863013698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125.81369863013698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125.81369863013698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125.81369863013698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125.81369863013698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125.81369863013698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125.81369863013698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125.81369863013698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125.81369863013698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125.81369863013698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125.81369863013698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125.81369863013698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125.81369863013698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125.81369863013698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125.81369863013698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125.81369863013698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125.81369863013698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125.81369863013698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125.81369863013698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125.81369863013698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125.81369863013698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125.81369863013698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125.81369863013698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125.81369863013698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125.81369863013698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125.81369863013698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125.81369863013698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125.81369863013698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125.81369863013698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125.81369863013698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125.81369863013698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125.81369863013698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125.81369863013698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125.81369863013698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125.81369863013698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125.81369863013698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125.81369863013698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125.81369863013698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125.81369863013698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125.81369863013698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125.81369863013698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125.81369863013698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125.81369863013698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125.81369863013698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125.81369863013698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125.81369863013698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125.81369863013698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125.81369863013698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125.81369863013698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125.81369863013698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125.81369863013698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125.81369863013698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125.81369863013698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125.81369863013698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125.81369863013698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125.81369863013698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125.81369863013698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125.81369863013698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125.81369863013698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125.81369863013698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125.81369863013698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125.81369863013698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125.81369863013698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125.81369863013698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125.81369863013698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125.81369863013698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125.81369863013698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125.81369863013698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125.81369863013698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125.81369863013698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125.81369863013698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125.81369863013698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125.81369863013698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125.81369863013698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125.81369863013698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125.81369863013698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125.81369863013698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125.81369863013698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125.81369863013698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125.81369863013698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125.81369863013698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125.81369863013698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125.81369863013698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125.81369863013698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125.81369863013698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125.81369863013698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125.81369863013698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125.81369863013698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125.81369863013698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125.81369863013698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125.81369863013698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125.81369863013698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125.81369863013698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125.81369863013698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125.81369863013698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125.81369863013698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125.81369863013698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125.81369863013698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125.81369863013698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125.81369863013698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125.81369863013698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125.81369863013698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125.81369863013698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125.81369863013698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125.81369863013698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125.81369863013698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125.81369863013698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125.81369863013698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125.81369863013698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125.81369863013698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125.81369863013698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125.81369863013698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125.81369863013698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125.81369863013698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125.81369863013698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125.81369863013698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125.81369863013698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125.81369863013698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125.81369863013698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125.81369863013698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125.81369863013698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125.81369863013698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125.81369863013698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125.81369863013698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125.81369863013698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125.81369863013698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125.81369863013698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125.81369863013698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125.81369863013698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125.81369863013698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125.81369863013698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125.81369863013698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125.81369863013698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125.81369863013698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125.81369863013698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125.81369863013698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125.81369863013698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125.81369863013698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125.81369863013698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125.81369863013698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125.81369863013698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125.81369863013698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125.81369863013698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125.81369863013698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125.81369863013698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125.81369863013698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125.81369863013698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125.81369863013698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125.81369863013698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125.81369863013698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125.81369863013698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125.81369863013698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125.81369863013698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125.81369863013698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125.81369863013698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125.81369863013698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125.81369863013698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125.81369863013698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125.81369863013698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125.81369863013698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125.81369863013698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125.81369863013698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125.81369863013698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125.81369863013698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125.81369863013698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125.81369863013698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125.81369863013698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125.81369863013698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125.81369863013698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125.81369863013698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125.81369863013698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125.81369863013698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125.81369863013698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125.81369863013698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125.81369863013698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125.81369863013698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125.81369863013698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125.81369863013698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125.81369863013698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125.81369863013698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125.81369863013698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125.81369863013698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125.81369863013698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125.81369863013698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125.81369863013698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125.81369863013698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125.81369863013698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125.81369863013698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125.81369863013698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125.81369863013698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125.81369863013698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125.81369863013698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125.81369863013698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125.81369863013698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125.81369863013698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125.81369863013698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125.81369863013698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125.81369863013698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125.81369863013698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125.81369863013698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125.81369863013698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125.81369863013698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125.81369863013698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125.81369863013698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125.81369863013698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125.81369863013698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125.81369863013698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125.81369863013698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125.81369863013698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125.81369863013698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125.81369863013698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125.81369863013698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125.81369863013698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125.81369863013698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125.81369863013698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125.81369863013698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125.81369863013698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125.81369863013698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125.81369863013698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125.81369863013698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125.81369863013698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125.81369863013698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125.81369863013698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125.81369863013698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125.81369863013698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125.81369863013698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125.81369863013698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125.81369863013698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125.81369863013698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125.81369863013698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125.81369863013698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125.81369863013698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125.81369863013698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125.81369863013698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125.81369863013698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125.81369863013698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125.81369863013698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125.81369863013698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125.81369863013698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125.81369863013698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125.81369863013698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125.81369863013698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125.81369863013698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125.81369863013698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125.81369863013698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125.81369863013698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125.81369863013698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125.81369863013698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125.81369863013698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125.81369863013698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125.81369863013698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125.81369863013698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125.81369863013698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125.81369863013698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125.81369863013698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125.81369863013698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125.81369863013698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125.81369863013698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125.81369863013698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125.81369863013698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125.81369863013698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125.81369863013698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125.81369863013698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125.81369863013698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125.81369863013698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125.81369863013698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125.81369863013698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125.81369863013698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125.81369863013698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125.81369863013698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125.81369863013698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125.81369863013698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125.81369863013698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125.81369863013698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125.81369863013698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125.81369863013698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125.81369863013698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125.81369863013698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125.81369863013698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125.81369863013698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125.81369863013698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125.81369863013698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125.81369863013698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125.81369863013698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125.81369863013698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125.81369863013698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125.81369863013698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125.81369863013698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125.81369863013698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125.81369863013698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125.81369863013698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125.81369863013698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125.81369863013698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125.81369863013698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125.81369863013698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125.81369863013698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125.81369863013698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125.81369863013698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125.81369863013698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125.81369863013698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125.81369863013698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125.81369863013698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125.81369863013698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125.81369863013698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125.81369863013698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125.81369863013698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125.81369863013698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125.81369863013698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125.81369863013698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125.81369863013698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125.81369863013698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125.81369863013698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125.81369863013698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125.81369863013698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125.81369863013698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125.81369863013698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125.81369863013698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125.81369863013698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125.81369863013698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125.81369863013698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125.81369863013698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125.81369863013698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125.81369863013698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125.81369863013698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125.81369863013698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125.81369863013698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125.81369863013698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125.81369863013698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125.81369863013698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125.81369863013698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125.81369863013698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125.81369863013698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125.81369863013698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125.81369863013698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125.81369863013698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125.81369863013698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125.81369863013698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125.81369863013698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125.81369863013698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125.81369863013698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125.81369863013698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125.81369863013698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125.81369863013698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125.81369863013698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125.81369863013698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125.81369863013698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125.81369863013698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125.81369863013698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125.81369863013698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125.81369863013698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125.81369863013698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125.81369863013698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125.81369863013698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125.81369863013698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125.81369863013698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125.81369863013698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125.81369863013698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125.81369863013698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125.81369863013698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125.81369863013698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125.81369863013698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125.81369863013698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125.81369863013698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125.81369863013698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125.81369863013698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125.81369863013698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125.81369863013698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125.81369863013698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125.81369863013698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125.81369863013698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125.81369863013698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125.81369863013698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125.81369863013698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125.81369863013698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125.81369863013698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125.81369863013698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125.81369863013698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125.81369863013698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125.81369863013698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125.81369863013698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125.81369863013698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125.81369863013698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125.81369863013698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125.81369863013698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125.81369863013698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125.81369863013698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125.81369863013698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125.81369863013698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125.81369863013698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125.81369863013698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125.81369863013698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125.81369863013698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125.81369863013698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125.81369863013698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125.81369863013698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125.81369863013698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125.81369863013698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125.81369863013698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125.81369863013698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125.81369863013698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125.81369863013698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125.81369863013698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125.81369863013698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125.81369863013698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125.81369863013698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125.81369863013698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125.81369863013698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125.81369863013698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125.81369863013698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125.81369863013698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125.81369863013698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125.81369863013698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125.81369863013698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125.81369863013698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125.81369863013698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125.81369863013698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125.81369863013698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125.81369863013698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125.81369863013698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125.81369863013698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125.81369863013698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125.81369863013698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125.81369863013698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125.81369863013698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125.81369863013698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125.81369863013698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125.81369863013698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125.81369863013698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125.81369863013698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125.81369863013698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125.81369863013698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125.81369863013698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125.81369863013698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125.81369863013698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125.81369863013698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125.81369863013698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125.81369863013698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125.81369863013698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125.81369863013698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125.81369863013698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125.81369863013698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125.81369863013698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125.81369863013698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125.81369863013698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125.81369863013698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125.81369863013698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125.81369863013698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125.81369863013698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125.81369863013698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125.81369863013698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125.81369863013698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125.81369863013698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125.81369863013698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125.81369863013698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125.81369863013698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125.81369863013698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125.81369863013698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125.81369863013698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125.81369863013698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125.81369863013698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125.81369863013698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125.81369863013698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125.81369863013698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125.81369863013698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125.81369863013698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125.81369863013698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125.81369863013698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125.81369863013698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125.81369863013698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125.81369863013698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125.81369863013698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125.81369863013698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125.81369863013698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125.81369863013698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125.81369863013698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125.81369863013698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125.81369863013698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125.81369863013698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125.81369863013698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125.81369863013698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125.81369863013698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125.81369863013698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125.81369863013698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125.81369863013698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125.81369863013698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125.81369863013698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125.81369863013698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125.81369863013698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125.81369863013698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125.81369863013698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125.81369863013698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125.81369863013698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125.81369863013698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125.81369863013698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125.81369863013698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125.81369863013698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125.81369863013698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125.81369863013698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125.81369863013698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125.81369863013698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125.81369863013698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125.81369863013698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125.81369863013698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125.81369863013698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125.81369863013698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125.81369863013698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125.81369863013698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125.81369863013698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125.81369863013698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125.81369863013698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125.81369863013698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125.81369863013698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125.81369863013698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125.81369863013698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125.81369863013698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125.81369863013698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125.81369863013698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125.81369863013698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125.81369863013698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125.81369863013698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125.81369863013698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125.81369863013698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125.81369863013698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125.81369863013698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125.81369863013698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125.81369863013698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125.81369863013698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125.81369863013698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125.81369863013698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125.81369863013698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125.81369863013698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125.81369863013698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125.81369863013698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125.81369863013698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125.81369863013698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125.81369863013698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125.81369863013698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125.81369863013698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125.81369863013698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125.81369863013698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125.81369863013698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125.81369863013698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125.81369863013698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125.81369863013698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125.81369863013698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125.81369863013698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125.81369863013698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125.81369863013698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125.81369863013698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125.81369863013698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125.81369863013698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125.81369863013698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125.81369863013698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125.81369863013698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125.81369863013698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125.81369863013698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125.81369863013698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125.81369863013698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125.81369863013698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125.81369863013698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125.81369863013698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125.81369863013698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125.81369863013698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125.81369863013698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125.81369863013698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125.81369863013698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125.81369863013698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125.81369863013698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125.81369863013698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125.81369863013698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125.81369863013698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125.81369863013698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125.81369863013698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125.81369863013698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125.81369863013698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125.81369863013698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125.81369863013698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125.81369863013698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125.81369863013698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125.81369863013698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125.81369863013698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125.81369863013698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125.81369863013698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125.81369863013698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125.81369863013698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125.81369863013698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125.81369863013698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125.81369863013698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125.81369863013698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125.81369863013698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125.81369863013698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125.81369863013698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125.81369863013698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125.81369863013698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125.81369863013698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125.81369863013698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125.81369863013698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125.81369863013698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125.81369863013698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125.81369863013698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125.81369863013698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125.81369863013698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125.81369863013698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125.81369863013698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125.81369863013698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125.81369863013698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125.81369863013698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125.81369863013698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125.81369863013698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125.81369863013698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125.81369863013698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125.81369863013698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125.81369863013698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125.81369863013698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125.81369863013698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125.81369863013698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125.81369863013698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125.81369863013698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125.81369863013698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125.81369863013698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125.81369863013698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125.81369863013698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125.81369863013698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125.81369863013698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125.81369863013698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125.81369863013698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125.81369863013698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125.81369863013698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125.81369863013698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125.81369863013698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125.81369863013698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125.81369863013698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125.81369863013698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125.81369863013698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125.81369863013698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125.81369863013698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125.81369863013698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125.81369863013698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125.81369863013698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125.81369863013698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125.81369863013698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125.81369863013698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125.81369863013698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125.81369863013698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125.81369863013698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125.81369863013698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125.81369863013698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125.81369863013698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125.81369863013698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125.81369863013698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125.81369863013698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125.81369863013698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125.81369863013698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125.81369863013698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125.81369863013698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125.81369863013698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125.81369863013698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125.81369863013698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125.81369863013698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125.81369863013698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125.81369863013698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125.81369863013698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125.81369863013698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125.81369863013698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125.81369863013698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125.81369863013698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125.81369863013698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125.81369863013698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125.81369863013698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125.81369863013698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125.81369863013698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125.81369863013698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125.81369863013698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125.81369863013698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125.81369863013698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125.81369863013698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125.81369863013698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125.81369863013698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125.81369863013698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125.81369863013698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125.81369863013698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125.81369863013698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125.81369863013698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125.81369863013698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125.81369863013698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125.81369863013698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125.81369863013698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125.81369863013698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125.81369863013698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125.81369863013698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125.81369863013698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125.81369863013698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125.81369863013698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125.81369863013698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125.81369863013698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125.81369863013698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125.81369863013698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125.81369863013698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125.81369863013698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125.81369863013698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125.81369863013698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125.81369863013698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125.81369863013698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125.81369863013698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125.81369863013698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125.81369863013698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125.81369863013698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125.81369863013698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125.81369863013698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125.81369863013698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125.81369863013698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125.81369863013698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125.81369863013698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125.81369863013698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125.81369863013698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125.81369863013698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125.81369863013698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125.81369863013698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125.81369863013698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125.81369863013698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125.81369863013698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125.81369863013698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125.81369863013698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125.81369863013698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125.81369863013698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125.81369863013698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125.81369863013698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125.81369863013698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125.81369863013698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125.81369863013698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125.81369863013698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125.81369863013698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125.81369863013698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125.81369863013698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125.81369863013698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125.81369863013698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125.81369863013698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125.81369863013698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125.81369863013698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125.81369863013698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125.81369863013698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125.81369863013698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125.81369863013698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125.81369863013698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125.81369863013698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125.81369863013698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125.81369863013698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125.81369863013698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125.81369863013698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125.81369863013698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125.81369863013698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125.81369863013698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125.81369863013698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125.81369863013698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125.81369863013698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125.81369863013698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125.81369863013698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125.81369863013698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125.81369863013698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125.81369863013698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125.81369863013698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125.81369863013698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125.81369863013698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125.81369863013698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125.81369863013698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125.81369863013698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125.81369863013698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125.81369863013698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125.81369863013698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125.81369863013698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125.81369863013698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125.81369863013698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125.81369863013698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125.81369863013698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125.81369863013698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125.81369863013698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125.81369863013698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125.81369863013698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125.81369863013698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125.81369863013698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125.81369863013698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125.81369863013698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125.81369863013698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125.81369863013698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125.81369863013698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125.81369863013698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125.81369863013698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125.81369863013698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125.81369863013698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125.81369863013698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125.81369863013698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125.81369863013698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125.81369863013698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125.81369863013698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125.81369863013698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125.81369863013698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125.81369863013698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125.81369863013698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125.81369863013698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125.81369863013698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125.81369863013698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125.81369863013698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125.81369863013698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125.81369863013698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125.81369863013698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125.81369863013698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125.81369863013698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125.81369863013698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125.81369863013698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125.81369863013698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125.81369863013698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125.81369863013698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125.81369863013698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125.81369863013698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125.81369863013698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125.81369863013698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125.81369863013698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125.81369863013698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125.81369863013698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125.81369863013698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125.81369863013698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125.81369863013698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125.81369863013698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125.81369863013698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125.81369863013698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125.81369863013698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125.81369863013698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125.81369863013698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125.81369863013698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125.81369863013698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125.81369863013698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125.81369863013698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125.81369863013698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125.81369863013698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125.81369863013698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125.81369863013698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125.81369863013698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125.81369863013698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125.81369863013698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125.81369863013698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125.81369863013698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125.81369863013698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125.81369863013698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125.81369863013698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125.81369863013698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125.81369863013698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125.81369863013698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125.81369863013698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125.81369863013698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125.81369863013698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125.81369863013698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125.81369863013698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125.81369863013698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125.81369863013698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125.81369863013698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125.81369863013698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125.81369863013698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125.81369863013698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125.81369863013698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125.81369863013698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125.81369863013698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125.81369863013698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125.81369863013698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125.81369863013698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125.81369863013698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125.81369863013698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125.81369863013698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125.81369863013698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125.81369863013698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125.81369863013698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125.81369863013698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125.81369863013698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125.81369863013698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125.81369863013698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125.81369863013698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125.81369863013698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125.81369863013698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125.81369863013698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125.81369863013698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125.81369863013698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125.81369863013698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125.81369863013698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125.81369863013698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125.81369863013698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125.81369863013698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125.81369863013698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125.81369863013698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125.81369863013698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125.81369863013698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125.81369863013698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125.81369863013698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125.81369863013698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125.81369863013698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125.81369863013698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125.81369863013698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125.81369863013698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125.81369863013698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125.81369863013698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125.81369863013698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125.81369863013698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125.81369863013698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125.81369863013698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125.81369863013698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125.81369863013698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125.81369863013698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125.81369863013698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125.81369863013698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125.81369863013698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125.81369863013698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125.81369863013698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125.81369863013698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125.81369863013698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125.81369863013698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125.81369863013698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125.81369863013698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125.81369863013698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125.81369863013698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125.81369863013698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125.81369863013698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125.81369863013698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125.81369863013698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125.81369863013698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125.81369863013698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125.81369863013698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125.81369863013698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125.81369863013698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125.81369863013698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125.81369863013698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125.81369863013698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125.81369863013698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125.81369863013698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125.81369863013698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125.81369863013698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125.81369863013698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125.81369863013698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125.81369863013698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125.81369863013698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125.81369863013698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125.81369863013698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125.81369863013698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125.81369863013698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125.81369863013698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125.81369863013698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125.81369863013698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125.81369863013698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125.81369863013698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125.81369863013698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125.81369863013698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125.81369863013698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125.81369863013698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125.81369863013698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125.81369863013698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125.81369863013698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125.81369863013698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125.81369863013698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125.81369863013698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125.81369863013698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125.81369863013698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125.81369863013698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125.81369863013698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125.81369863013698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125.81369863013698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125.81369863013698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125.81369863013698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125.81369863013698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125.81369863013698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125.81369863013698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125.81369863013698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125.81369863013698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125.81369863013698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125.81369863013698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125.81369863013698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125.81369863013698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125.81369863013698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125.81369863013698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125.81369863013698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125.81369863013698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125.81369863013698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125.81369863013698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125.81369863013698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125.81369863013698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125.81369863013698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125.81369863013698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125.81369863013698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125.81369863013698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125.81369863013698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125.81369863013698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125.81369863013698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125.81369863013698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125.81369863013698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125.81369863013698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125.81369863013698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125.81369863013698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125.81369863013698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125.81369863013698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125.81369863013698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125.81369863013698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125.81369863013698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125.81369863013698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125.81369863013698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125.81369863013698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125.81369863013698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125.81369863013698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125.81369863013698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125.81369863013698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125.81369863013698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125.81369863013698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125.81369863013698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125.81369863013698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125.81369863013698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125.81369863013698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125.81369863013698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125.81369863013698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125.81369863013698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125.81369863013698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125.81369863013698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125.81369863013698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125.81369863013698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125.81369863013698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125.81369863013698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125.81369863013698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125.81369863013698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125.81369863013698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125.81369863013698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125.81369863013698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125.81369863013698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125.81369863013698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125.81369863013698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125.81369863013698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125.81369863013698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125.81369863013698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125.81369863013698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125.81369863013698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125.81369863013698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125.81369863013698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125.81369863013698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125.81369863013698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125.81369863013698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125.81369863013698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125.81369863013698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125.81369863013698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125.81369863013698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125.81369863013698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125.81369863013698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125.81369863013698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125.81369863013698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125.81369863013698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125.81369863013698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125.81369863013698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125.81369863013698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125.81369863013698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125.81369863013698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125.81369863013698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125.81369863013698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125.81369863013698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125.81369863013698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125.81369863013698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125.81369863013698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125.81369863013698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125.81369863013698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125.81369863013698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125.81369863013698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125.81369863013698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125.81369863013698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125.81369863013698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125.81369863013698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125.81369863013698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125.81369863013698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125.81369863013698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125.81369863013698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125.81369863013698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125.81369863013698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125.81369863013698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125.81369863013698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125.81369863013698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125.81369863013698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125.81369863013698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125.81369863013698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125.81369863013698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125.81369863013698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125.81369863013698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125.81369863013698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125.81369863013698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125.81369863013698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125.81369863013698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125.81369863013698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125.81369863013698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125.81369863013698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125.81369863013698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125.81369863013698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125.81369863013698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125.81369863013698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125.81369863013698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125.81369863013698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125.81369863013698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125.81369863013698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125.81369863013698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125.81369863013698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125.81369863013698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125.81369863013698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125.81369863013698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125.81369863013698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125.81369863013698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125.81369863013698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125.81369863013698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125.81369863013698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125.81369863013698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125.81369863013698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125.81369863013698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125.81369863013698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125.81369863013698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125.81369863013698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125.81369863013698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125.81369863013698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125.81369863013698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125.81369863013698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125.81369863013698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125.81369863013698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125.81369863013698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125.81369863013698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125.81369863013698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125.81369863013698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125.81369863013698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125.81369863013698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125.81369863013698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125.81369863013698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125.81369863013698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125.81369863013698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125.81369863013698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125.81369863013698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125.81369863013698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125.81369863013698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125.81369863013698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125.81369863013698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125.81369863013698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125.81369863013698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125.81369863013698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125.81369863013698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125.81369863013698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125.81369863013698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125.81369863013698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125.81369863013698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125.81369863013698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125.81369863013698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125.81369863013698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125.81369863013698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125.81369863013698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125.81369863013698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125.81369863013698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125.81369863013698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125.81369863013698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125.81369863013698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125.81369863013698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125.81369863013698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125.81369863013698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125.81369863013698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125.81369863013698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125.81369863013698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125.81369863013698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125.81369863013698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125.81369863013698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125.81369863013698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125.81369863013698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125.81369863013698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125.81369863013698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125.81369863013698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125.81369863013698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125.81369863013698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125.81369863013698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125.81369863013698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125.81369863013698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125.81369863013698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125.81369863013698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125.81369863013698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125.81369863013698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125.81369863013698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125.81369863013698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125.81369863013698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125.81369863013698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125.81369863013698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125.81369863013698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125.81369863013698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125.81369863013698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125.81369863013698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125.81369863013698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125.81369863013698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125.81369863013698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125.81369863013698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125.81369863013698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125.81369863013698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125.81369863013698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125.81369863013698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125.81369863013698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125.81369863013698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125.81369863013698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125.81369863013698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125.81369863013698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125.81369863013698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125.81369863013698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125.81369863013698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125.81369863013698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125.81369863013698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125.81369863013698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125.81369863013698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125.81369863013698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125.81369863013698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125.81369863013698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125.81369863013698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125.81369863013698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125.81369863013698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125.81369863013698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125.81369863013698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125.81369863013698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125.81369863013698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125.81369863013698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125.81369863013698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125.81369863013698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125.81369863013698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125.81369863013698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125.81369863013698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125.81369863013698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125.81369863013698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125.81369863013698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125.81369863013698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125.81369863013698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125.81369863013698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125.81369863013698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125.81369863013698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125.81369863013698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125.81369863013698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125.81369863013698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125.81369863013698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125.81369863013698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125.81369863013698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125.81369863013698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125.81369863013698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125.81369863013698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125.81369863013698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125.81369863013698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125.81369863013698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125.81369863013698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125.81369863013698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125.81369863013698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125.81369863013698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125.81369863013698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125.81369863013698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125.81369863013698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125.81369863013698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125.81369863013698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125.81369863013698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125.81369863013698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125.81369863013698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125.81369863013698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125.81369863013698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125.81369863013698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125.81369863013698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125.81369863013698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125.81369863013698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125.81369863013698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125.81369863013698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125.81369863013698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125.81369863013698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125.81369863013698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125.81369863013698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125.81369863013698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125.81369863013698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125.81369863013698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125.81369863013698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125.81369863013698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125.81369863013698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125.81369863013698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125.81369863013698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125.81369863013698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125.81369863013698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125.81369863013698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125.81369863013698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125.81369863013698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125.81369863013698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125.81369863013698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125.81369863013698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125.81369863013698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125.81369863013698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125.81369863013698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125.81369863013698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125.81369863013698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125.81369863013698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125.81369863013698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125.81369863013698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125.81369863013698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125.81369863013698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125.81369863013698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125.81369863013698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125.81369863013698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125.81369863013698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125.81369863013698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125.81369863013698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125.81369863013698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125.81369863013698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125.81369863013698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125.81369863013698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125.81369863013698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125.81369863013698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125.81369863013698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125.81369863013698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125.81369863013698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125.81369863013698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125.81369863013698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125.81369863013698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125.81369863013698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125.81369863013698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125.81369863013698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125.81369863013698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125.81369863013698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125.81369863013698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125.81369863013698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125.81369863013698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125.81369863013698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125.81369863013698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125.81369863013698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125.81369863013698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125.81369863013698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125.81369863013698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125.81369863013698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125.81369863013698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125.81369863013698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125.81369863013698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125.81369863013698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125.81369863013698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125.81369863013698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125.81369863013698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125.81369863013698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125.81369863013698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125.81369863013698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125.81369863013698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125.81369863013698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125.81369863013698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125.81369863013698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125.81369863013698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125.81369863013698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125.81369863013698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125.81369863013698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125.81369863013698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125.81369863013698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125.81369863013698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125.81369863013698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125.81369863013698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125.81369863013698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125.81369863013698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125.81369863013698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125.81369863013698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125.81369863013698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125.81369863013698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125.81369863013698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125.81369863013698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125.81369863013698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125.81369863013698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125.81369863013698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125.81369863013698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125.81369863013698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125.81369863013698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125.81369863013698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125.81369863013698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125.81369863013698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125.81369863013698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125.81369863013698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125.81369863013698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125.81369863013698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125.81369863013698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125.81369863013698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125.81369863013698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125.81369863013698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125.81369863013698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125.81369863013698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125.81369863013698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125.81369863013698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125.81369863013698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125.81369863013698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125.81369863013698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125.81369863013698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125.81369863013698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125.81369863013698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125.81369863013698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125.81369863013698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125.81369863013698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125.81369863013698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125.81369863013698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125.81369863013698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125.81369863013698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125.81369863013698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125.81369863013698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125.81369863013698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125.81369863013698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125.81369863013698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125.81369863013698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125.81369863013698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125.81369863013698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125.81369863013698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125.81369863013698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125.81369863013698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125.81369863013698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125.81369863013698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125.81369863013698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125.81369863013698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125.81369863013698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125.81369863013698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125.81369863013698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125.81369863013698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125.81369863013698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125.81369863013698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125.81369863013698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125.81369863013698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125.81369863013698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125.81369863013698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125.81369863013698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125.81369863013698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125.81369863013698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125.81369863013698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125.81369863013698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125.81369863013698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125.81369863013698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125.81369863013698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125.81369863013698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125.81369863013698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125.81369863013698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125.81369863013698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125.81369863013698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125.81369863013698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125.81369863013698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125.81369863013698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125.81369863013698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125.81369863013698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125.81369863013698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125.81369863013698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125.81369863013698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125.81369863013698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125.81369863013698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125.81369863013698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125.81369863013698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125.81369863013698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125.81369863013698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125.81369863013698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125.81369863013698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125.81369863013698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125.81369863013698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125.81369863013698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125.81369863013698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125.81369863013698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125.81369863013698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125.81369863013698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125.81369863013698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125.81369863013698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125.81369863013698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125.81369863013698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125.81369863013698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125.81369863013698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125.81369863013698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125.81369863013698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125.81369863013698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125.81369863013698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125.81369863013698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125.81369863013698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125.81369863013698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125.81369863013698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125.81369863013698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125.81369863013698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125.81369863013698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125.81369863013698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125.81369863013698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125.81369863013698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125.81369863013698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125.81369863013698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125.81369863013698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125.81369863013698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125.81369863013698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125.81369863013698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125.81369863013698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125.81369863013698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125.81369863013698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125.81369863013698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125.81369863013698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125.81369863013698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125.81369863013698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125.81369863013698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125.81369863013698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125.81369863013698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125.81369863013698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125.81369863013698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125.81369863013698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125.81369863013698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125.81369863013698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125.81369863013698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125.81369863013698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125.81369863013698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125.81369863013698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125.81369863013698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125.81369863013698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125.81369863013698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125.81369863013698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125.81369863013698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125.81369863013698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125.81369863013698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125.81369863013698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125.81369863013698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125.81369863013698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125.81369863013698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125.81369863013698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125.81369863013698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125.81369863013698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125.81369863013698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125.81369863013698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125.81369863013698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125.81369863013698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125.81369863013698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125.81369863013698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125.81369863013698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125.81369863013698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125.81369863013698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125.81369863013698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125.81369863013698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125.81369863013698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125.81369863013698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125.81369863013698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125.81369863013698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125.81369863013698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125.81369863013698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125.81369863013698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125.81369863013698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125.81369863013698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125.81369863013698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125.81369863013698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125.81369863013698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125.81369863013698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125.81369863013698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125.81369863013698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125.81369863013698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125.81369863013698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125.81369863013698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125.81369863013698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125.81369863013698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125.81369863013698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125.81369863013698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125.81369863013698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125.81369863013698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125.81369863013698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125.81369863013698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125.81369863013698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125.81369863013698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125.81369863013698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125.81369863013698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125.81369863013698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125.81369863013698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125.81369863013698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125.81369863013698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125.81369863013698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125.81369863013698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125.81369863013698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125.81369863013698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125.81369863013698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125.81369863013698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125.81369863013698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125.81369863013698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125.81369863013698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125.81369863013698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125.81369863013698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125.81369863013698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125.81369863013698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125.81369863013698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125.81369863013698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125.81369863013698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125.81369863013698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125.81369863013698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125.81369863013698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125.81369863013698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125.81369863013698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125.81369863013698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125.81369863013698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125.81369863013698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125.81369863013698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125.81369863013698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125.81369863013698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125.81369863013698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125.81369863013698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125.81369863013698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125.81369863013698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125.81369863013698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125.81369863013698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125.81369863013698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125.81369863013698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125.81369863013698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125.81369863013698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125.81369863013698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125.81369863013698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125.81369863013698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125.81369863013698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125.81369863013698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125.81369863013698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125.81369863013698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125.81369863013698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125.81369863013698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125.81369863013698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125.81369863013698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125.81369863013698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125.81369863013698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125.81369863013698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125.81369863013698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125.81369863013698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125.81369863013698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125.81369863013698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125.81369863013698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125.81369863013698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125.81369863013698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125.81369863013698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125.81369863013698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125.81369863013698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125.81369863013698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125.81369863013698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125.81369863013698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125.81369863013698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125.81369863013698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125.81369863013698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125.81369863013698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125.81369863013698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125.81369863013698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125.81369863013698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125.81369863013698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125.81369863013698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125.81369863013698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125.81369863013698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125.81369863013698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125.81369863013698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125.81369863013698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125.81369863013698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125.81369863013698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125.81369863013698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125.81369863013698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125.81369863013698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125.81369863013698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125.81369863013698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125.81369863013698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125.81369863013698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125.81369863013698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125.81369863013698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125.81369863013698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125.81369863013698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125.81369863013698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125.81369863013698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125.81369863013698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125.81369863013698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125.81369863013698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125.81369863013698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125.81369863013698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125.81369863013698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125.81369863013698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125.81369863013698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125.81369863013698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125.81369863013698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125.81369863013698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125.81369863013698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125.81369863013698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125.81369863013698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125.81369863013698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125.81369863013698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125.81369863013698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125.81369863013698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125.81369863013698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125.81369863013698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125.81369863013698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125.81369863013698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125.81369863013698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125.81369863013698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125.81369863013698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125.81369863013698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125.81369863013698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125.81369863013698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125.81369863013698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125.81369863013698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125.81369863013698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125.81369863013698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125.81369863013698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125.81369863013698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125.81369863013698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125.81369863013698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125.81369863013698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125.81369863013698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125.81369863013698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125.81369863013698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125.81369863013698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125.81369863013698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hyperlinks>
    <hyperlink ref="H2256" r:id="rId1"/>
    <hyperlink ref="H2278" r:id="rId2"/>
  </hyperlinks>
  <pageMargins left="0.7" right="0.7" top="0.75" bottom="0.75" header="0.3" footer="0.3"/>
  <pageSetup paperSize="9" scale="92" orientation="portrait" horizontalDpi="0" verticalDpi="0" r:id="rId3"/>
  <colBreaks count="1" manualBreakCount="1">
    <brk id="7" max="1048575" man="1"/>
  </colBreaks>
  <drawing r:id="rId4"/>
  <tableParts count="1"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2257" zoomScale="98" zoomScaleNormal="98" workbookViewId="0">
      <selection activeCell="H2279" sqref="H2279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60" t="s">
        <v>71</v>
      </c>
      <c r="B8" s="160"/>
      <c r="C8" s="160"/>
      <c r="D8" s="160"/>
      <c r="E8" s="160"/>
      <c r="F8" s="160"/>
      <c r="G8" s="160"/>
      <c r="H8" s="160"/>
      <c r="I8" s="160"/>
      <c r="J8" s="160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ADOLECENTE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ADULTO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ADULTO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>
        <f t="shared" si="102"/>
        <v>2817</v>
      </c>
      <c r="C2220" s="122">
        <v>45913</v>
      </c>
      <c r="D2220" s="122">
        <f>YEAR(REGISTROS[[#This Row],[FECHA]])</f>
        <v>2025</v>
      </c>
      <c r="E2220" s="112">
        <f>MONTH(REGISTROS[[#This Row],[FECHA]])</f>
        <v>9</v>
      </c>
      <c r="F2220" t="s">
        <v>384</v>
      </c>
      <c r="G2220" s="11" t="str">
        <f ca="1">VLOOKUP(EXAMENES!F2220,PACIENTE[[APELLIDO / NOMBRE]:[GRUPO ETARIO]],4,0)</f>
        <v>ADOLECENTE</v>
      </c>
      <c r="H2220" s="10" t="s">
        <v>1778</v>
      </c>
      <c r="I2220" s="10" t="s">
        <v>20</v>
      </c>
      <c r="J2220" s="46">
        <f>VLOOKUP(REGISTROS[[#This Row],[TIPO DE EXAMEN ]],SERVICIOS[],2,0)</f>
        <v>10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>
        <f t="shared" si="102"/>
        <v>2818</v>
      </c>
      <c r="C2221" s="122">
        <v>45913</v>
      </c>
      <c r="D2221" s="122">
        <f>YEAR(REGISTROS[[#This Row],[FECHA]])</f>
        <v>2025</v>
      </c>
      <c r="E2221" s="112">
        <f>MONTH(REGISTROS[[#This Row],[FECHA]])</f>
        <v>9</v>
      </c>
      <c r="F2221" t="s">
        <v>4440</v>
      </c>
      <c r="G2221" s="11" t="str">
        <f ca="1">VLOOKUP(EXAMENES!F2221,PACIENTE[[APELLIDO / NOMBRE]:[GRUPO ETARIO]],4,0)</f>
        <v>ADULTO</v>
      </c>
      <c r="H2221" s="10" t="s">
        <v>161</v>
      </c>
      <c r="I2221" s="10" t="s">
        <v>5</v>
      </c>
      <c r="J2221" s="46">
        <f>VLOOKUP(REGISTROS[[#This Row],[TIPO DE EXAMEN ]],SERVICIOS[],2,0)</f>
        <v>20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>
        <f t="shared" si="102"/>
        <v>2819</v>
      </c>
      <c r="C2222" s="122">
        <v>45913</v>
      </c>
      <c r="D2222" s="122">
        <f>YEAR(REGISTROS[[#This Row],[FECHA]])</f>
        <v>2025</v>
      </c>
      <c r="E2222" s="112">
        <f>MONTH(REGISTROS[[#This Row],[FECHA]])</f>
        <v>9</v>
      </c>
      <c r="F2222" t="s">
        <v>1739</v>
      </c>
      <c r="G2222" s="11" t="str">
        <f ca="1">VLOOKUP(EXAMENES!F2222,PACIENTE[[APELLIDO / NOMBRE]:[GRUPO ETARIO]],4,0)</f>
        <v>NIÑO</v>
      </c>
      <c r="H2222" s="10" t="s">
        <v>161</v>
      </c>
      <c r="I2222" s="10" t="s">
        <v>5</v>
      </c>
      <c r="J2222" s="46">
        <f>VLOOKUP(REGISTROS[[#This Row],[TIPO DE EXAMEN ]],SERVICIOS[],2,0)</f>
        <v>20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>
        <f t="shared" si="102"/>
        <v>2820</v>
      </c>
      <c r="C2223" s="122">
        <v>45913</v>
      </c>
      <c r="D2223" s="122">
        <f>YEAR(REGISTROS[[#This Row],[FECHA]])</f>
        <v>2025</v>
      </c>
      <c r="E2223" s="112">
        <f>MONTH(REGISTROS[[#This Row],[FECHA]])</f>
        <v>9</v>
      </c>
      <c r="F2223" t="s">
        <v>4443</v>
      </c>
      <c r="G2223" s="11" t="str">
        <f ca="1">VLOOKUP(EXAMENES!F2223,PACIENTE[[APELLIDO / NOMBRE]:[GRUPO ETARIO]],4,0)</f>
        <v>ADULTO</v>
      </c>
      <c r="H2223" s="10" t="s">
        <v>161</v>
      </c>
      <c r="I2223" s="10" t="s">
        <v>5</v>
      </c>
      <c r="J2223" s="46">
        <f>VLOOKUP(REGISTROS[[#This Row],[TIPO DE EXAMEN ]],SERVICIOS[],2,0)</f>
        <v>20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>
        <f t="shared" si="102"/>
        <v>2821</v>
      </c>
      <c r="C2224" s="122">
        <v>45915</v>
      </c>
      <c r="D2224" s="122">
        <f>YEAR(REGISTROS[[#This Row],[FECHA]])</f>
        <v>2025</v>
      </c>
      <c r="E2224" s="112">
        <f>MONTH(REGISTROS[[#This Row],[FECHA]])</f>
        <v>9</v>
      </c>
      <c r="F2224" t="s">
        <v>4444</v>
      </c>
      <c r="G2224" s="11" t="str">
        <f ca="1">VLOOKUP(EXAMENES!F2224,PACIENTE[[APELLIDO / NOMBRE]:[GRUPO ETARIO]],4,0)</f>
        <v>ADULTO</v>
      </c>
      <c r="H2224" s="10" t="s">
        <v>1788</v>
      </c>
      <c r="I2224" s="10" t="s">
        <v>20</v>
      </c>
      <c r="J2224" s="46">
        <f>VLOOKUP(REGISTROS[[#This Row],[TIPO DE EXAMEN ]],SERVICIOS[],2,0)</f>
        <v>10</v>
      </c>
      <c r="K2224" s="10" t="s">
        <v>67</v>
      </c>
      <c r="L2224">
        <v>1313422931</v>
      </c>
      <c r="M2224" s="10"/>
      <c r="N2224" s="10"/>
    </row>
    <row r="2225" spans="1:14" x14ac:dyDescent="0.25">
      <c r="A2225" s="110">
        <f t="shared" si="103"/>
        <v>2215</v>
      </c>
      <c r="B2225" s="45">
        <f t="shared" si="102"/>
        <v>2822</v>
      </c>
      <c r="C2225" s="122">
        <v>45915</v>
      </c>
      <c r="D2225" s="122">
        <f>YEAR(REGISTROS[[#This Row],[FECHA]])</f>
        <v>2025</v>
      </c>
      <c r="E2225" s="112">
        <f>MONTH(REGISTROS[[#This Row],[FECHA]])</f>
        <v>9</v>
      </c>
      <c r="F2225" t="s">
        <v>4446</v>
      </c>
      <c r="G2225" s="11" t="str">
        <f ca="1">VLOOKUP(EXAMENES!F2225,PACIENTE[[APELLIDO / NOMBRE]:[GRUPO ETARIO]],4,0)</f>
        <v>ADULTO</v>
      </c>
      <c r="H2225" s="10" t="s">
        <v>27</v>
      </c>
      <c r="I2225" s="10" t="s">
        <v>5</v>
      </c>
      <c r="J2225" s="46">
        <f>VLOOKUP(REGISTROS[[#This Row],[TIPO DE EXAMEN ]],SERVICIOS[],2,0)</f>
        <v>20</v>
      </c>
      <c r="K2225" s="10" t="s">
        <v>67</v>
      </c>
      <c r="L2225">
        <v>1314086693</v>
      </c>
      <c r="M2225" s="10"/>
      <c r="N2225" s="10"/>
    </row>
    <row r="2226" spans="1:14" x14ac:dyDescent="0.25">
      <c r="A2226" s="110">
        <f t="shared" si="103"/>
        <v>2216</v>
      </c>
      <c r="B2226" s="45">
        <f t="shared" si="102"/>
        <v>2823</v>
      </c>
      <c r="C2226" s="122">
        <v>45915</v>
      </c>
      <c r="D2226" s="122">
        <f>YEAR(REGISTROS[[#This Row],[FECHA]])</f>
        <v>2025</v>
      </c>
      <c r="E2226" s="112">
        <f>MONTH(REGISTROS[[#This Row],[FECHA]])</f>
        <v>9</v>
      </c>
      <c r="F2226" t="s">
        <v>4448</v>
      </c>
      <c r="G2226" s="11" t="str">
        <f ca="1">VLOOKUP(EXAMENES!F2226,PACIENTE[[APELLIDO / NOMBRE]:[GRUPO ETARIO]],4,0)</f>
        <v>ADULTO</v>
      </c>
      <c r="H2226" s="10" t="s">
        <v>161</v>
      </c>
      <c r="I2226" s="10" t="s">
        <v>20</v>
      </c>
      <c r="J2226" s="46">
        <f>VLOOKUP(REGISTROS[[#This Row],[TIPO DE EXAMEN ]],SERVICIOS[],2,0)</f>
        <v>10</v>
      </c>
      <c r="K2226" s="10" t="s">
        <v>67</v>
      </c>
      <c r="L2226">
        <v>1314651066</v>
      </c>
      <c r="M2226" s="10"/>
      <c r="N2226" s="10"/>
    </row>
    <row r="2227" spans="1:14" x14ac:dyDescent="0.25">
      <c r="A2227" s="110">
        <f t="shared" si="103"/>
        <v>2217</v>
      </c>
      <c r="B2227" s="45">
        <f t="shared" si="102"/>
        <v>2824</v>
      </c>
      <c r="C2227" s="122">
        <v>45915</v>
      </c>
      <c r="D2227" s="122">
        <f>YEAR(REGISTROS[[#This Row],[FECHA]])</f>
        <v>2025</v>
      </c>
      <c r="E2227" s="112">
        <f>MONTH(REGISTROS[[#This Row],[FECHA]])</f>
        <v>9</v>
      </c>
      <c r="F2227" t="s">
        <v>4337</v>
      </c>
      <c r="G2227" s="11" t="str">
        <f ca="1">VLOOKUP(EXAMENES!F2227,PACIENTE[[APELLIDO / NOMBRE]:[GRUPO ETARIO]],4,0)</f>
        <v>ADULTO</v>
      </c>
      <c r="H2227" s="10" t="s">
        <v>2293</v>
      </c>
      <c r="I2227" s="10" t="s">
        <v>20</v>
      </c>
      <c r="J2227" s="46">
        <f>VLOOKUP(REGISTROS[[#This Row],[TIPO DE EXAMEN ]],SERVICIOS[],2,0)</f>
        <v>10</v>
      </c>
      <c r="K2227" s="10" t="s">
        <v>68</v>
      </c>
      <c r="L2227">
        <v>1313350314</v>
      </c>
      <c r="M2227" s="10"/>
      <c r="N2227" s="10"/>
    </row>
    <row r="2228" spans="1:14" x14ac:dyDescent="0.25">
      <c r="A2228" s="110">
        <f t="shared" si="103"/>
        <v>2218</v>
      </c>
      <c r="B2228" s="45">
        <f t="shared" si="102"/>
        <v>2825</v>
      </c>
      <c r="C2228" s="122">
        <v>45915</v>
      </c>
      <c r="D2228" s="122">
        <f>YEAR(REGISTROS[[#This Row],[FECHA]])</f>
        <v>2025</v>
      </c>
      <c r="E2228" s="112">
        <f>MONTH(REGISTROS[[#This Row],[FECHA]])</f>
        <v>9</v>
      </c>
      <c r="F2228" t="s">
        <v>4450</v>
      </c>
      <c r="G2228" s="11" t="str">
        <f ca="1">VLOOKUP(EXAMENES!F2228,PACIENTE[[APELLIDO / NOMBRE]:[GRUPO ETARIO]],4,0)</f>
        <v>ADULTO</v>
      </c>
      <c r="H2228" s="10" t="s">
        <v>3805</v>
      </c>
      <c r="I2228" s="10" t="s">
        <v>5</v>
      </c>
      <c r="J2228" s="46">
        <f>VLOOKUP(REGISTROS[[#This Row],[TIPO DE EXAMEN ]],SERVICIOS[],2,0)</f>
        <v>20</v>
      </c>
      <c r="K2228" s="10" t="s">
        <v>68</v>
      </c>
      <c r="L2228">
        <v>1350488555</v>
      </c>
      <c r="M2228" s="10"/>
      <c r="N2228" s="10"/>
    </row>
    <row r="2229" spans="1:14" x14ac:dyDescent="0.25">
      <c r="A2229" s="110">
        <f t="shared" si="103"/>
        <v>2219</v>
      </c>
      <c r="B2229" s="45">
        <f t="shared" si="102"/>
        <v>2826</v>
      </c>
      <c r="C2229" s="122">
        <v>45915</v>
      </c>
      <c r="D2229" s="122">
        <f>YEAR(REGISTROS[[#This Row],[FECHA]])</f>
        <v>2025</v>
      </c>
      <c r="E2229" s="112">
        <f>MONTH(REGISTROS[[#This Row],[FECHA]])</f>
        <v>9</v>
      </c>
      <c r="F2229" t="s">
        <v>4450</v>
      </c>
      <c r="G2229" s="11" t="str">
        <f ca="1">VLOOKUP(EXAMENES!F2229,PACIENTE[[APELLIDO / NOMBRE]:[GRUPO ETARIO]],4,0)</f>
        <v>ADULTO</v>
      </c>
      <c r="H2229" s="10" t="s">
        <v>3805</v>
      </c>
      <c r="I2229" s="10" t="s">
        <v>20</v>
      </c>
      <c r="J2229" s="46">
        <f>VLOOKUP(REGISTROS[[#This Row],[TIPO DE EXAMEN ]],SERVICIOS[],2,0)</f>
        <v>10</v>
      </c>
      <c r="K2229" s="10" t="s">
        <v>68</v>
      </c>
      <c r="L2229">
        <v>1350488555</v>
      </c>
      <c r="M2229" s="10"/>
      <c r="N2229" s="10"/>
    </row>
    <row r="2230" spans="1:14" x14ac:dyDescent="0.25">
      <c r="A2230" s="110">
        <f t="shared" si="103"/>
        <v>2220</v>
      </c>
      <c r="B2230" s="45">
        <f t="shared" si="102"/>
        <v>2827</v>
      </c>
      <c r="C2230" s="122">
        <v>45915</v>
      </c>
      <c r="D2230" s="122">
        <f>YEAR(REGISTROS[[#This Row],[FECHA]])</f>
        <v>2025</v>
      </c>
      <c r="E2230" s="112">
        <f>MONTH(REGISTROS[[#This Row],[FECHA]])</f>
        <v>9</v>
      </c>
      <c r="F2230" t="s">
        <v>4452</v>
      </c>
      <c r="G2230" s="11" t="str">
        <f ca="1">VLOOKUP(EXAMENES!F2230,PACIENTE[[APELLIDO / NOMBRE]:[GRUPO ETARIO]],4,0)</f>
        <v>ADULTO</v>
      </c>
      <c r="H2230" s="10" t="s">
        <v>3805</v>
      </c>
      <c r="I2230" s="10" t="s">
        <v>5</v>
      </c>
      <c r="J2230" s="46">
        <f>VLOOKUP(REGISTROS[[#This Row],[TIPO DE EXAMEN ]],SERVICIOS[],2,0)</f>
        <v>20</v>
      </c>
      <c r="K2230" s="10" t="s">
        <v>67</v>
      </c>
      <c r="L2230">
        <v>1316785706</v>
      </c>
      <c r="M2230" s="10"/>
      <c r="N2230" s="10"/>
    </row>
    <row r="2231" spans="1:14" x14ac:dyDescent="0.25">
      <c r="A2231" s="110">
        <f t="shared" si="103"/>
        <v>2221</v>
      </c>
      <c r="B2231" s="45">
        <f t="shared" si="102"/>
        <v>2828</v>
      </c>
      <c r="C2231" s="122">
        <v>45915</v>
      </c>
      <c r="D2231" s="122">
        <f>YEAR(REGISTROS[[#This Row],[FECHA]])</f>
        <v>2025</v>
      </c>
      <c r="E2231" s="112">
        <f>MONTH(REGISTROS[[#This Row],[FECHA]])</f>
        <v>9</v>
      </c>
      <c r="F2231" t="s">
        <v>4454</v>
      </c>
      <c r="G2231" s="11" t="str">
        <f ca="1">VLOOKUP(EXAMENES!F2231,PACIENTE[[APELLIDO / NOMBRE]:[GRUPO ETARIO]],4,0)</f>
        <v>ADULTO</v>
      </c>
      <c r="H2231" s="10" t="s">
        <v>1788</v>
      </c>
      <c r="I2231" s="10" t="s">
        <v>20</v>
      </c>
      <c r="J2231" s="46">
        <f>VLOOKUP(REGISTROS[[#This Row],[TIPO DE EXAMEN ]],SERVICIOS[],2,0)</f>
        <v>10</v>
      </c>
      <c r="K2231" s="10" t="s">
        <v>67</v>
      </c>
      <c r="L2231" s="10">
        <v>1308868825</v>
      </c>
      <c r="M2231" s="10"/>
      <c r="N2231" s="10"/>
    </row>
    <row r="2232" spans="1:14" x14ac:dyDescent="0.25">
      <c r="A2232" s="110">
        <f t="shared" si="103"/>
        <v>2222</v>
      </c>
      <c r="B2232" s="45">
        <f t="shared" si="102"/>
        <v>2829</v>
      </c>
      <c r="C2232" s="122">
        <v>45915</v>
      </c>
      <c r="D2232" s="122">
        <f>YEAR(REGISTROS[[#This Row],[FECHA]])</f>
        <v>2025</v>
      </c>
      <c r="E2232" s="112">
        <f>MONTH(REGISTROS[[#This Row],[FECHA]])</f>
        <v>9</v>
      </c>
      <c r="F2232" t="s">
        <v>4456</v>
      </c>
      <c r="G2232" s="11" t="str">
        <f ca="1">VLOOKUP(EXAMENES!F2232,PACIENTE[[APELLIDO / NOMBRE]:[GRUPO ETARIO]],4,0)</f>
        <v>ADULTO</v>
      </c>
      <c r="H2232" s="10" t="s">
        <v>161</v>
      </c>
      <c r="I2232" s="10" t="s">
        <v>20</v>
      </c>
      <c r="J2232" s="46">
        <f>VLOOKUP(REGISTROS[[#This Row],[TIPO DE EXAMEN ]],SERVICIOS[],2,0)</f>
        <v>10</v>
      </c>
      <c r="K2232" s="10" t="s">
        <v>67</v>
      </c>
      <c r="L2232" s="10">
        <v>1313484436</v>
      </c>
      <c r="M2232" s="10"/>
      <c r="N2232" s="10"/>
    </row>
    <row r="2233" spans="1:14" x14ac:dyDescent="0.25">
      <c r="A2233" s="110">
        <f t="shared" si="103"/>
        <v>2223</v>
      </c>
      <c r="B2233" s="45">
        <f t="shared" si="102"/>
        <v>2830</v>
      </c>
      <c r="C2233" s="122">
        <v>45915</v>
      </c>
      <c r="D2233" s="122">
        <f>YEAR(REGISTROS[[#This Row],[FECHA]])</f>
        <v>2025</v>
      </c>
      <c r="E2233" s="112">
        <f>MONTH(REGISTROS[[#This Row],[FECHA]])</f>
        <v>9</v>
      </c>
      <c r="F2233" t="s">
        <v>4458</v>
      </c>
      <c r="G2233" s="11" t="str">
        <f ca="1">VLOOKUP(EXAMENES!F2233,PACIENTE[[APELLIDO / NOMBRE]:[GRUPO ETARIO]],4,0)</f>
        <v>TERCERA EDAD</v>
      </c>
      <c r="H2233" s="10" t="s">
        <v>27</v>
      </c>
      <c r="I2233" s="10" t="s">
        <v>20</v>
      </c>
      <c r="J2233" s="46">
        <f>VLOOKUP(REGISTROS[[#This Row],[TIPO DE EXAMEN ]],SERVICIOS[],2,0)</f>
        <v>10</v>
      </c>
      <c r="K2233" s="10" t="s">
        <v>68</v>
      </c>
      <c r="L2233" s="10">
        <v>1301813059</v>
      </c>
      <c r="M2233" s="10"/>
      <c r="N2233" s="10"/>
    </row>
    <row r="2234" spans="1:14" x14ac:dyDescent="0.25">
      <c r="A2234" s="110">
        <f t="shared" si="103"/>
        <v>2224</v>
      </c>
      <c r="B2234" s="45">
        <f t="shared" ref="B2234:B2297" si="104">IF(F2234&lt;&gt;"",1+B2233,"")</f>
        <v>2831</v>
      </c>
      <c r="C2234" s="122">
        <v>45915</v>
      </c>
      <c r="D2234" s="122">
        <f>YEAR(REGISTROS[[#This Row],[FECHA]])</f>
        <v>2025</v>
      </c>
      <c r="E2234" s="112">
        <f>MONTH(REGISTROS[[#This Row],[FECHA]])</f>
        <v>9</v>
      </c>
      <c r="F2234" t="s">
        <v>4460</v>
      </c>
      <c r="G2234" s="11" t="str">
        <f ca="1">VLOOKUP(EXAMENES!F2234,PACIENTE[[APELLIDO / NOMBRE]:[GRUPO ETARIO]],4,0)</f>
        <v>ADOLECENTE</v>
      </c>
      <c r="H2234" s="10" t="s">
        <v>27</v>
      </c>
      <c r="I2234" s="10" t="s">
        <v>5</v>
      </c>
      <c r="J2234" s="46">
        <f>VLOOKUP(REGISTROS[[#This Row],[TIPO DE EXAMEN ]],SERVICIOS[],2,0)</f>
        <v>20</v>
      </c>
      <c r="K2234" s="10" t="s">
        <v>67</v>
      </c>
      <c r="L2234" s="10">
        <v>1309436002</v>
      </c>
      <c r="M2234" s="10"/>
      <c r="N2234" s="10"/>
    </row>
    <row r="2235" spans="1:14" x14ac:dyDescent="0.25">
      <c r="A2235" s="110">
        <f t="shared" si="103"/>
        <v>2225</v>
      </c>
      <c r="B2235" s="45">
        <f t="shared" si="104"/>
        <v>2832</v>
      </c>
      <c r="C2235" s="122">
        <v>45915</v>
      </c>
      <c r="D2235" s="122">
        <f>YEAR(REGISTROS[[#This Row],[FECHA]])</f>
        <v>2025</v>
      </c>
      <c r="E2235" s="112">
        <f>MONTH(REGISTROS[[#This Row],[FECHA]])</f>
        <v>9</v>
      </c>
      <c r="F2235" t="s">
        <v>4462</v>
      </c>
      <c r="G2235" s="11" t="str">
        <f ca="1">VLOOKUP(EXAMENES!F2235,PACIENTE[[APELLIDO / NOMBRE]:[GRUPO ETARIO]],4,0)</f>
        <v>ADULTO</v>
      </c>
      <c r="H2235" s="10" t="s">
        <v>127</v>
      </c>
      <c r="I2235" s="10" t="s">
        <v>5</v>
      </c>
      <c r="J2235" s="46">
        <f>VLOOKUP(REGISTROS[[#This Row],[TIPO DE EXAMEN ]],SERVICIOS[],2,0)</f>
        <v>20</v>
      </c>
      <c r="K2235" s="10" t="s">
        <v>67</v>
      </c>
      <c r="L2235" s="10">
        <v>2300103146</v>
      </c>
      <c r="M2235" s="10"/>
      <c r="N2235" s="10"/>
    </row>
    <row r="2236" spans="1:14" x14ac:dyDescent="0.25">
      <c r="A2236" s="110">
        <f t="shared" si="103"/>
        <v>2226</v>
      </c>
      <c r="B2236" s="45">
        <f t="shared" si="104"/>
        <v>2833</v>
      </c>
      <c r="C2236" s="122">
        <v>45915</v>
      </c>
      <c r="D2236" s="122">
        <f>YEAR(REGISTROS[[#This Row],[FECHA]])</f>
        <v>2025</v>
      </c>
      <c r="E2236" s="112">
        <f>MONTH(REGISTROS[[#This Row],[FECHA]])</f>
        <v>9</v>
      </c>
      <c r="F2236" t="s">
        <v>4464</v>
      </c>
      <c r="G2236" s="11" t="str">
        <f ca="1">VLOOKUP(EXAMENES!F2236,PACIENTE[[APELLIDO / NOMBRE]:[GRUPO ETARIO]],4,0)</f>
        <v>ADULTO</v>
      </c>
      <c r="H2236" s="10" t="s">
        <v>127</v>
      </c>
      <c r="I2236" s="10" t="s">
        <v>20</v>
      </c>
      <c r="J2236" s="46">
        <f>VLOOKUP(REGISTROS[[#This Row],[TIPO DE EXAMEN ]],SERVICIOS[],2,0)</f>
        <v>10</v>
      </c>
      <c r="K2236" s="10" t="s">
        <v>67</v>
      </c>
      <c r="L2236" s="10">
        <v>1722037700</v>
      </c>
      <c r="M2236" s="10"/>
      <c r="N2236" s="10"/>
    </row>
    <row r="2237" spans="1:14" x14ac:dyDescent="0.25">
      <c r="A2237" s="110">
        <f t="shared" si="103"/>
        <v>2227</v>
      </c>
      <c r="B2237" s="45">
        <f t="shared" si="104"/>
        <v>2834</v>
      </c>
      <c r="C2237" s="122">
        <v>45915</v>
      </c>
      <c r="D2237" s="122">
        <f>YEAR(REGISTROS[[#This Row],[FECHA]])</f>
        <v>2025</v>
      </c>
      <c r="E2237" s="112">
        <f>MONTH(REGISTROS[[#This Row],[FECHA]])</f>
        <v>9</v>
      </c>
      <c r="F2237" t="s">
        <v>4465</v>
      </c>
      <c r="G2237" s="11" t="str">
        <f ca="1">VLOOKUP(EXAMENES!F2237,PACIENTE[[APELLIDO / NOMBRE]:[GRUPO ETARIO]],4,0)</f>
        <v>ADULTO</v>
      </c>
      <c r="H2237" s="10" t="s">
        <v>161</v>
      </c>
      <c r="I2237" s="10" t="s">
        <v>20</v>
      </c>
      <c r="J2237" s="46">
        <f>VLOOKUP(REGISTROS[[#This Row],[TIPO DE EXAMEN ]],SERVICIOS[],2,0)</f>
        <v>10</v>
      </c>
      <c r="K2237" s="10" t="s">
        <v>67</v>
      </c>
      <c r="L2237" s="10">
        <v>1351724339</v>
      </c>
      <c r="M2237" s="10"/>
      <c r="N2237" s="10"/>
    </row>
    <row r="2238" spans="1:14" x14ac:dyDescent="0.25">
      <c r="A2238" s="110">
        <f t="shared" si="103"/>
        <v>2228</v>
      </c>
      <c r="B2238" s="45">
        <f t="shared" si="104"/>
        <v>2835</v>
      </c>
      <c r="C2238" s="122">
        <v>45915</v>
      </c>
      <c r="D2238" s="122">
        <f>YEAR(REGISTROS[[#This Row],[FECHA]])</f>
        <v>2025</v>
      </c>
      <c r="E2238" s="112">
        <f>MONTH(REGISTROS[[#This Row],[FECHA]])</f>
        <v>9</v>
      </c>
      <c r="F2238" t="s">
        <v>4467</v>
      </c>
      <c r="G2238" s="11" t="str">
        <f ca="1">VLOOKUP(EXAMENES!F2238,PACIENTE[[APELLIDO / NOMBRE]:[GRUPO ETARIO]],4,0)</f>
        <v>ADULTO</v>
      </c>
      <c r="H2238" s="10" t="s">
        <v>127</v>
      </c>
      <c r="I2238" s="10" t="s">
        <v>20</v>
      </c>
      <c r="J2238" s="46">
        <f>VLOOKUP(REGISTROS[[#This Row],[TIPO DE EXAMEN ]],SERVICIOS[],2,0)</f>
        <v>10</v>
      </c>
      <c r="K2238" s="10" t="s">
        <v>67</v>
      </c>
      <c r="L2238" s="10">
        <v>1712810777</v>
      </c>
      <c r="M2238" s="10"/>
      <c r="N2238" s="10"/>
    </row>
    <row r="2239" spans="1:14" x14ac:dyDescent="0.25">
      <c r="A2239" s="110">
        <f t="shared" si="103"/>
        <v>2229</v>
      </c>
      <c r="B2239" s="45">
        <f t="shared" si="104"/>
        <v>2836</v>
      </c>
      <c r="C2239" s="122">
        <v>45915</v>
      </c>
      <c r="D2239" s="122">
        <f>YEAR(REGISTROS[[#This Row],[FECHA]])</f>
        <v>2025</v>
      </c>
      <c r="E2239" s="112">
        <f>MONTH(REGISTROS[[#This Row],[FECHA]])</f>
        <v>9</v>
      </c>
      <c r="F2239" t="s">
        <v>4467</v>
      </c>
      <c r="G2239" s="11" t="str">
        <f ca="1">VLOOKUP(EXAMENES!F2239,PACIENTE[[APELLIDO / NOMBRE]:[GRUPO ETARIO]],4,0)</f>
        <v>ADULTO</v>
      </c>
      <c r="H2239" s="10" t="s">
        <v>127</v>
      </c>
      <c r="I2239" s="10" t="s">
        <v>20</v>
      </c>
      <c r="J2239" s="46">
        <f>VLOOKUP(REGISTROS[[#This Row],[TIPO DE EXAMEN ]],SERVICIOS[],2,0)</f>
        <v>10</v>
      </c>
      <c r="K2239" s="10" t="s">
        <v>67</v>
      </c>
      <c r="L2239" s="10">
        <v>1712810777</v>
      </c>
      <c r="M2239" s="10"/>
      <c r="N2239" s="10"/>
    </row>
    <row r="2240" spans="1:14" x14ac:dyDescent="0.25">
      <c r="A2240" s="110">
        <f t="shared" si="103"/>
        <v>2230</v>
      </c>
      <c r="B2240" s="45">
        <f t="shared" si="104"/>
        <v>2837</v>
      </c>
      <c r="C2240" s="122">
        <v>45916</v>
      </c>
      <c r="D2240" s="122">
        <f>YEAR(REGISTROS[[#This Row],[FECHA]])</f>
        <v>2025</v>
      </c>
      <c r="E2240" s="112">
        <f>MONTH(REGISTROS[[#This Row],[FECHA]])</f>
        <v>9</v>
      </c>
      <c r="F2240" s="10" t="s">
        <v>4470</v>
      </c>
      <c r="G2240" s="11" t="str">
        <f ca="1">VLOOKUP(EXAMENES!F2240,PACIENTE[[APELLIDO / NOMBRE]:[GRUPO ETARIO]],4,0)</f>
        <v>ADULTO</v>
      </c>
      <c r="H2240" s="10" t="s">
        <v>1771</v>
      </c>
      <c r="I2240" s="10" t="s">
        <v>5</v>
      </c>
      <c r="J2240" s="46">
        <f>VLOOKUP(REGISTROS[[#This Row],[TIPO DE EXAMEN ]],SERVICIOS[],2,0)</f>
        <v>20</v>
      </c>
      <c r="K2240" s="10" t="s">
        <v>68</v>
      </c>
      <c r="L2240" s="10">
        <v>1317490405</v>
      </c>
      <c r="M2240" s="10"/>
      <c r="N2240" s="10"/>
    </row>
    <row r="2241" spans="1:14" x14ac:dyDescent="0.25">
      <c r="A2241" s="110">
        <f t="shared" si="103"/>
        <v>2231</v>
      </c>
      <c r="B2241" s="45">
        <f t="shared" si="104"/>
        <v>2838</v>
      </c>
      <c r="C2241" s="122">
        <v>45916</v>
      </c>
      <c r="D2241" s="122">
        <f>YEAR(REGISTROS[[#This Row],[FECHA]])</f>
        <v>2025</v>
      </c>
      <c r="E2241" s="112">
        <f>MONTH(REGISTROS[[#This Row],[FECHA]])</f>
        <v>9</v>
      </c>
      <c r="F2241" s="10" t="s">
        <v>4471</v>
      </c>
      <c r="G2241" s="11" t="str">
        <f ca="1">VLOOKUP(EXAMENES!F2241,PACIENTE[[APELLIDO / NOMBRE]:[GRUPO ETARIO]],4,0)</f>
        <v>ADULTO</v>
      </c>
      <c r="H2241" s="10" t="s">
        <v>27</v>
      </c>
      <c r="I2241" s="10" t="s">
        <v>5</v>
      </c>
      <c r="J2241" s="46">
        <f>VLOOKUP(REGISTROS[[#This Row],[TIPO DE EXAMEN ]],SERVICIOS[],2,0)</f>
        <v>20</v>
      </c>
      <c r="K2241" s="10" t="s">
        <v>67</v>
      </c>
      <c r="L2241" s="10">
        <v>1316406287</v>
      </c>
      <c r="M2241" s="10"/>
      <c r="N2241" s="10"/>
    </row>
    <row r="2242" spans="1:14" x14ac:dyDescent="0.25">
      <c r="A2242" s="110">
        <f t="shared" si="103"/>
        <v>2232</v>
      </c>
      <c r="B2242" s="45">
        <f t="shared" si="104"/>
        <v>2839</v>
      </c>
      <c r="C2242" s="122">
        <v>45916</v>
      </c>
      <c r="D2242" s="122">
        <f>YEAR(REGISTROS[[#This Row],[FECHA]])</f>
        <v>2025</v>
      </c>
      <c r="E2242" s="112">
        <f>MONTH(REGISTROS[[#This Row],[FECHA]])</f>
        <v>9</v>
      </c>
      <c r="F2242" s="10" t="s">
        <v>4473</v>
      </c>
      <c r="G2242" s="11" t="str">
        <f ca="1">VLOOKUP(EXAMENES!F2242,PACIENTE[[APELLIDO / NOMBRE]:[GRUPO ETARIO]],4,0)</f>
        <v>NIÑO</v>
      </c>
      <c r="H2242" s="10" t="s">
        <v>27</v>
      </c>
      <c r="I2242" s="10" t="s">
        <v>5</v>
      </c>
      <c r="J2242" s="46">
        <f>VLOOKUP(REGISTROS[[#This Row],[TIPO DE EXAMEN ]],SERVICIOS[],2,0)</f>
        <v>20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>
        <f t="shared" si="104"/>
        <v>2840</v>
      </c>
      <c r="C2243" s="122">
        <v>45917</v>
      </c>
      <c r="D2243" s="122">
        <f>YEAR(REGISTROS[[#This Row],[FECHA]])</f>
        <v>2025</v>
      </c>
      <c r="E2243" s="112">
        <f>MONTH(REGISTROS[[#This Row],[FECHA]])</f>
        <v>9</v>
      </c>
      <c r="F2243" s="10" t="s">
        <v>3009</v>
      </c>
      <c r="G2243" s="11" t="str">
        <f ca="1">VLOOKUP(EXAMENES!F2243,PACIENTE[[APELLIDO / NOMBRE]:[GRUPO ETARIO]],4,0)</f>
        <v>ADOLECENTE</v>
      </c>
      <c r="H2243" s="10" t="s">
        <v>27</v>
      </c>
      <c r="I2243" s="10" t="s">
        <v>20</v>
      </c>
      <c r="J2243" s="46">
        <f>VLOOKUP(REGISTROS[[#This Row],[TIPO DE EXAMEN ]],SERVICIOS[],2,0)</f>
        <v>10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>
        <f t="shared" si="104"/>
        <v>2841</v>
      </c>
      <c r="C2244" s="122">
        <v>45917</v>
      </c>
      <c r="D2244" s="122">
        <f>YEAR(REGISTROS[[#This Row],[FECHA]])</f>
        <v>2025</v>
      </c>
      <c r="E2244" s="112">
        <f>MONTH(REGISTROS[[#This Row],[FECHA]])</f>
        <v>9</v>
      </c>
      <c r="F2244" s="10" t="s">
        <v>4475</v>
      </c>
      <c r="G2244" s="11" t="str">
        <f ca="1">VLOOKUP(EXAMENES!F2244,PACIENTE[[APELLIDO / NOMBRE]:[GRUPO ETARIO]],4,0)</f>
        <v>ADOLECENTE</v>
      </c>
      <c r="H2244" s="10" t="s">
        <v>27</v>
      </c>
      <c r="I2244" s="10" t="s">
        <v>5</v>
      </c>
      <c r="J2244" s="46">
        <f>VLOOKUP(REGISTROS[[#This Row],[TIPO DE EXAMEN ]],SERVICIOS[],2,0)</f>
        <v>20</v>
      </c>
      <c r="K2244" s="10" t="s">
        <v>68</v>
      </c>
      <c r="L2244" s="10">
        <v>1311387128</v>
      </c>
      <c r="M2244" s="10"/>
      <c r="N2244" s="10"/>
    </row>
    <row r="2245" spans="1:14" x14ac:dyDescent="0.25">
      <c r="A2245" s="110">
        <f t="shared" si="103"/>
        <v>2235</v>
      </c>
      <c r="B2245" s="45">
        <f t="shared" si="104"/>
        <v>2842</v>
      </c>
      <c r="C2245" s="122">
        <v>45917</v>
      </c>
      <c r="D2245" s="122">
        <f>YEAR(REGISTROS[[#This Row],[FECHA]])</f>
        <v>2025</v>
      </c>
      <c r="E2245" s="112">
        <f>MONTH(REGISTROS[[#This Row],[FECHA]])</f>
        <v>9</v>
      </c>
      <c r="F2245" s="10" t="s">
        <v>4477</v>
      </c>
      <c r="G2245" s="11" t="str">
        <f ca="1">VLOOKUP(EXAMENES!F2245,PACIENTE[[APELLIDO / NOMBRE]:[GRUPO ETARIO]],4,0)</f>
        <v>ADULTO</v>
      </c>
      <c r="H2245" s="10" t="s">
        <v>117</v>
      </c>
      <c r="I2245" s="10" t="s">
        <v>5</v>
      </c>
      <c r="J2245" s="46">
        <f>VLOOKUP(REGISTROS[[#This Row],[TIPO DE EXAMEN ]],SERVICIOS[],2,0)</f>
        <v>20</v>
      </c>
      <c r="K2245" s="10" t="s">
        <v>68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>
        <f t="shared" si="104"/>
        <v>2843</v>
      </c>
      <c r="C2246" s="122">
        <v>45918</v>
      </c>
      <c r="D2246" s="122">
        <f>YEAR(REGISTROS[[#This Row],[FECHA]])</f>
        <v>2025</v>
      </c>
      <c r="E2246" s="112">
        <f>MONTH(REGISTROS[[#This Row],[FECHA]])</f>
        <v>9</v>
      </c>
      <c r="F2246" t="s">
        <v>4478</v>
      </c>
      <c r="G2246" s="11" t="str">
        <f ca="1">VLOOKUP(EXAMENES!F2246,PACIENTE[[APELLIDO / NOMBRE]:[GRUPO ETARIO]],4,0)</f>
        <v>ADULTO</v>
      </c>
      <c r="H2246" s="10" t="s">
        <v>27</v>
      </c>
      <c r="I2246" s="10" t="s">
        <v>5</v>
      </c>
      <c r="J2246" s="46">
        <f>VLOOKUP(REGISTROS[[#This Row],[TIPO DE EXAMEN ]],SERVICIOS[],2,0)</f>
        <v>20</v>
      </c>
      <c r="K2246" s="10" t="s">
        <v>68</v>
      </c>
      <c r="L2246" s="10">
        <v>1725944878</v>
      </c>
      <c r="M2246" s="10"/>
      <c r="N2246" s="10"/>
    </row>
    <row r="2247" spans="1:14" x14ac:dyDescent="0.25">
      <c r="A2247" s="110">
        <f t="shared" si="103"/>
        <v>2237</v>
      </c>
      <c r="B2247" s="45">
        <f t="shared" si="104"/>
        <v>2844</v>
      </c>
      <c r="C2247" s="122">
        <v>45918</v>
      </c>
      <c r="D2247" s="122">
        <f>YEAR(REGISTROS[[#This Row],[FECHA]])</f>
        <v>2025</v>
      </c>
      <c r="E2247" s="112">
        <f>MONTH(REGISTROS[[#This Row],[FECHA]])</f>
        <v>9</v>
      </c>
      <c r="F2247" t="s">
        <v>4480</v>
      </c>
      <c r="G2247" s="11" t="str">
        <f ca="1">VLOOKUP(EXAMENES!F2247,PACIENTE[[APELLIDO / NOMBRE]:[GRUPO ETARIO]],4,0)</f>
        <v>NIÑO</v>
      </c>
      <c r="H2247" s="10" t="s">
        <v>1783</v>
      </c>
      <c r="I2247" s="10" t="s">
        <v>5</v>
      </c>
      <c r="J2247" s="46">
        <f>VLOOKUP(REGISTROS[[#This Row],[TIPO DE EXAMEN ]],SERVICIOS[],2,0)</f>
        <v>20</v>
      </c>
      <c r="K2247" s="10" t="s">
        <v>67</v>
      </c>
      <c r="L2247" s="10">
        <v>1752131613</v>
      </c>
      <c r="M2247" s="10"/>
      <c r="N2247" s="10"/>
    </row>
    <row r="2248" spans="1:14" x14ac:dyDescent="0.25">
      <c r="A2248" s="110">
        <f t="shared" si="103"/>
        <v>2238</v>
      </c>
      <c r="B2248" s="45">
        <f t="shared" si="104"/>
        <v>2845</v>
      </c>
      <c r="C2248" s="122">
        <v>45918</v>
      </c>
      <c r="D2248" s="122">
        <f>YEAR(REGISTROS[[#This Row],[FECHA]])</f>
        <v>2025</v>
      </c>
      <c r="E2248" s="112">
        <f>MONTH(REGISTROS[[#This Row],[FECHA]])</f>
        <v>9</v>
      </c>
      <c r="F2248" t="s">
        <v>4482</v>
      </c>
      <c r="G2248" s="11" t="str">
        <f ca="1">VLOOKUP(EXAMENES!F2248,PACIENTE[[APELLIDO / NOMBRE]:[GRUPO ETARIO]],4,0)</f>
        <v>ADULTO</v>
      </c>
      <c r="H2248" s="10" t="s">
        <v>1783</v>
      </c>
      <c r="I2248" s="10" t="s">
        <v>20</v>
      </c>
      <c r="J2248" s="46">
        <f>VLOOKUP(REGISTROS[[#This Row],[TIPO DE EXAMEN ]],SERVICIOS[],2,0)</f>
        <v>10</v>
      </c>
      <c r="K2248" s="10" t="s">
        <v>67</v>
      </c>
      <c r="L2248" s="10">
        <v>1315652444</v>
      </c>
      <c r="M2248" s="10"/>
      <c r="N2248" s="10"/>
    </row>
    <row r="2249" spans="1:14" x14ac:dyDescent="0.25">
      <c r="A2249" s="110">
        <f t="shared" si="103"/>
        <v>2239</v>
      </c>
      <c r="B2249" s="45">
        <f t="shared" si="104"/>
        <v>2846</v>
      </c>
      <c r="C2249" s="122">
        <v>45919</v>
      </c>
      <c r="D2249" s="122">
        <f>YEAR(REGISTROS[[#This Row],[FECHA]])</f>
        <v>2025</v>
      </c>
      <c r="E2249" s="112">
        <f>MONTH(REGISTROS[[#This Row],[FECHA]])</f>
        <v>9</v>
      </c>
      <c r="F2249" t="s">
        <v>4484</v>
      </c>
      <c r="G2249" s="11" t="str">
        <f ca="1">VLOOKUP(EXAMENES!F2249,PACIENTE[[APELLIDO / NOMBRE]:[GRUPO ETARIO]],4,0)</f>
        <v>TERCERA EDAD</v>
      </c>
      <c r="H2249" s="10" t="s">
        <v>161</v>
      </c>
      <c r="I2249" s="10" t="s">
        <v>5</v>
      </c>
      <c r="J2249" s="46">
        <f>VLOOKUP(REGISTROS[[#This Row],[TIPO DE EXAMEN ]],SERVICIOS[],2,0)</f>
        <v>20</v>
      </c>
      <c r="K2249" s="10" t="s">
        <v>67</v>
      </c>
      <c r="L2249" s="10">
        <v>1313024489</v>
      </c>
      <c r="M2249" s="10"/>
      <c r="N2249" s="10"/>
    </row>
    <row r="2250" spans="1:14" x14ac:dyDescent="0.25">
      <c r="A2250" s="110">
        <f t="shared" si="103"/>
        <v>2240</v>
      </c>
      <c r="B2250" s="45">
        <f t="shared" si="104"/>
        <v>2847</v>
      </c>
      <c r="C2250" s="122">
        <v>45919</v>
      </c>
      <c r="D2250" s="122">
        <f>YEAR(REGISTROS[[#This Row],[FECHA]])</f>
        <v>2025</v>
      </c>
      <c r="E2250" s="112">
        <f>MONTH(REGISTROS[[#This Row],[FECHA]])</f>
        <v>9</v>
      </c>
      <c r="F2250" t="s">
        <v>4486</v>
      </c>
      <c r="G2250" s="11" t="str">
        <f ca="1">VLOOKUP(EXAMENES!F2250,PACIENTE[[APELLIDO / NOMBRE]:[GRUPO ETARIO]],4,0)</f>
        <v>ADULTO</v>
      </c>
      <c r="H2250" s="10" t="s">
        <v>161</v>
      </c>
      <c r="I2250" s="10" t="s">
        <v>5</v>
      </c>
      <c r="J2250" s="46">
        <f>VLOOKUP(REGISTROS[[#This Row],[TIPO DE EXAMEN ]],SERVICIOS[],2,0)</f>
        <v>20</v>
      </c>
      <c r="K2250" s="10" t="s">
        <v>67</v>
      </c>
      <c r="L2250" s="10">
        <v>1351590144</v>
      </c>
      <c r="M2250" s="10"/>
      <c r="N2250" s="10"/>
    </row>
    <row r="2251" spans="1:14" x14ac:dyDescent="0.25">
      <c r="A2251" s="110">
        <f t="shared" si="103"/>
        <v>2241</v>
      </c>
      <c r="B2251" s="45">
        <f t="shared" si="104"/>
        <v>2848</v>
      </c>
      <c r="C2251" s="122">
        <v>45919</v>
      </c>
      <c r="D2251" s="122">
        <f>YEAR(REGISTROS[[#This Row],[FECHA]])</f>
        <v>2025</v>
      </c>
      <c r="E2251" s="112">
        <f>MONTH(REGISTROS[[#This Row],[FECHA]])</f>
        <v>9</v>
      </c>
      <c r="F2251" t="s">
        <v>4488</v>
      </c>
      <c r="G2251" s="11" t="str">
        <f ca="1">VLOOKUP(EXAMENES!F2251,PACIENTE[[APELLIDO / NOMBRE]:[GRUPO ETARIO]],4,0)</f>
        <v>ADULTO</v>
      </c>
      <c r="H2251" s="10" t="s">
        <v>127</v>
      </c>
      <c r="I2251" s="10" t="s">
        <v>5</v>
      </c>
      <c r="J2251" s="46">
        <f>VLOOKUP(REGISTROS[[#This Row],[TIPO DE EXAMEN ]],SERVICIOS[],2,0)</f>
        <v>20</v>
      </c>
      <c r="K2251" s="10" t="s">
        <v>67</v>
      </c>
      <c r="L2251" s="10">
        <v>1750239269</v>
      </c>
      <c r="M2251" s="10"/>
      <c r="N2251" s="10"/>
    </row>
    <row r="2252" spans="1:14" x14ac:dyDescent="0.25">
      <c r="A2252" s="110">
        <f t="shared" si="103"/>
        <v>2242</v>
      </c>
      <c r="B2252" s="45">
        <f t="shared" si="104"/>
        <v>2849</v>
      </c>
      <c r="C2252" s="122">
        <v>45919</v>
      </c>
      <c r="D2252" s="122">
        <f>YEAR(REGISTROS[[#This Row],[FECHA]])</f>
        <v>2025</v>
      </c>
      <c r="E2252" s="112">
        <f>MONTH(REGISTROS[[#This Row],[FECHA]])</f>
        <v>9</v>
      </c>
      <c r="F2252" t="s">
        <v>4491</v>
      </c>
      <c r="G2252" s="11" t="str">
        <f ca="1">VLOOKUP(EXAMENES!F2252,PACIENTE[[APELLIDO / NOMBRE]:[GRUPO ETARIO]],4,0)</f>
        <v>ADULTO</v>
      </c>
      <c r="H2252" s="10" t="s">
        <v>117</v>
      </c>
      <c r="I2252" s="10" t="s">
        <v>20</v>
      </c>
      <c r="J2252" s="46">
        <f>VLOOKUP(REGISTROS[[#This Row],[TIPO DE EXAMEN ]],SERVICIOS[],2,0)</f>
        <v>10</v>
      </c>
      <c r="K2252" s="10" t="s">
        <v>67</v>
      </c>
      <c r="L2252" s="10">
        <v>805353935</v>
      </c>
      <c r="M2252" s="10"/>
      <c r="N2252" s="10"/>
    </row>
    <row r="2253" spans="1:14" x14ac:dyDescent="0.25">
      <c r="A2253" s="110">
        <f t="shared" si="103"/>
        <v>2243</v>
      </c>
      <c r="B2253" s="45">
        <f t="shared" si="104"/>
        <v>2850</v>
      </c>
      <c r="C2253" s="122">
        <v>45919</v>
      </c>
      <c r="D2253" s="122">
        <f>YEAR(REGISTROS[[#This Row],[FECHA]])</f>
        <v>2025</v>
      </c>
      <c r="E2253" s="112">
        <f>MONTH(REGISTROS[[#This Row],[FECHA]])</f>
        <v>9</v>
      </c>
      <c r="F2253" t="s">
        <v>4492</v>
      </c>
      <c r="G2253" s="11" t="str">
        <f ca="1">VLOOKUP(EXAMENES!F2253,PACIENTE[[APELLIDO / NOMBRE]:[GRUPO ETARIO]],4,0)</f>
        <v>ADOLECENTE</v>
      </c>
      <c r="H2253" s="10" t="s">
        <v>1778</v>
      </c>
      <c r="I2253" s="10" t="s">
        <v>5</v>
      </c>
      <c r="J2253" s="46">
        <f>VLOOKUP(REGISTROS[[#This Row],[TIPO DE EXAMEN ]],SERVICIOS[],2,0)</f>
        <v>20</v>
      </c>
      <c r="K2253" s="10" t="s">
        <v>67</v>
      </c>
      <c r="L2253" s="10">
        <v>1313174367</v>
      </c>
      <c r="M2253" s="10"/>
      <c r="N2253" s="10"/>
    </row>
    <row r="2254" spans="1:14" x14ac:dyDescent="0.25">
      <c r="A2254" s="110">
        <f t="shared" si="103"/>
        <v>2244</v>
      </c>
      <c r="B2254" s="45">
        <f t="shared" si="104"/>
        <v>2851</v>
      </c>
      <c r="C2254" s="122">
        <v>45919</v>
      </c>
      <c r="D2254" s="122">
        <f>YEAR(REGISTROS[[#This Row],[FECHA]])</f>
        <v>2025</v>
      </c>
      <c r="E2254" s="112">
        <f>MONTH(REGISTROS[[#This Row],[FECHA]])</f>
        <v>9</v>
      </c>
      <c r="F2254" t="s">
        <v>4494</v>
      </c>
      <c r="G2254" s="11" t="str">
        <f ca="1">VLOOKUP(EXAMENES!F2254,PACIENTE[[APELLIDO / NOMBRE]:[GRUPO ETARIO]],4,0)</f>
        <v>ADULTO</v>
      </c>
      <c r="H2254" s="10" t="s">
        <v>117</v>
      </c>
      <c r="I2254" s="10" t="s">
        <v>20</v>
      </c>
      <c r="J2254" s="46">
        <f>VLOOKUP(REGISTROS[[#This Row],[TIPO DE EXAMEN ]],SERVICIOS[],2,0)</f>
        <v>10</v>
      </c>
      <c r="K2254" s="10" t="s">
        <v>67</v>
      </c>
      <c r="L2254" s="10">
        <v>1205641051</v>
      </c>
      <c r="M2254" s="10"/>
      <c r="N2254" s="10"/>
    </row>
    <row r="2255" spans="1:14" x14ac:dyDescent="0.25">
      <c r="A2255" s="110">
        <f t="shared" si="103"/>
        <v>2245</v>
      </c>
      <c r="B2255" s="45">
        <f t="shared" si="104"/>
        <v>2852</v>
      </c>
      <c r="C2255" s="122">
        <v>45919</v>
      </c>
      <c r="D2255" s="122">
        <f>YEAR(REGISTROS[[#This Row],[FECHA]])</f>
        <v>2025</v>
      </c>
      <c r="E2255" s="112">
        <f>MONTH(REGISTROS[[#This Row],[FECHA]])</f>
        <v>9</v>
      </c>
      <c r="F2255" t="s">
        <v>4496</v>
      </c>
      <c r="G2255" s="11" t="str">
        <f ca="1">VLOOKUP(EXAMENES!F2255,PACIENTE[[APELLIDO / NOMBRE]:[GRUPO ETARIO]],4,0)</f>
        <v>ADULTO</v>
      </c>
      <c r="H2255" s="10" t="s">
        <v>117</v>
      </c>
      <c r="I2255" s="10" t="s">
        <v>20</v>
      </c>
      <c r="J2255" s="46">
        <f>VLOOKUP(REGISTROS[[#This Row],[TIPO DE EXAMEN ]],SERVICIOS[],2,0)</f>
        <v>10</v>
      </c>
      <c r="K2255" s="10" t="s">
        <v>67</v>
      </c>
      <c r="L2255" s="10">
        <v>1309810719</v>
      </c>
      <c r="M2255" s="10"/>
      <c r="N2255" s="10"/>
    </row>
    <row r="2256" spans="1:14" x14ac:dyDescent="0.25">
      <c r="A2256" s="110">
        <f t="shared" si="103"/>
        <v>2246</v>
      </c>
      <c r="B2256" s="45">
        <f t="shared" si="104"/>
        <v>2853</v>
      </c>
      <c r="C2256" s="122">
        <v>45919</v>
      </c>
      <c r="D2256" s="122">
        <f>YEAR(REGISTROS[[#This Row],[FECHA]])</f>
        <v>2025</v>
      </c>
      <c r="E2256" s="112">
        <f>MONTH(REGISTROS[[#This Row],[FECHA]])</f>
        <v>9</v>
      </c>
      <c r="F2256" t="s">
        <v>4497</v>
      </c>
      <c r="G2256" s="11" t="str">
        <f ca="1">VLOOKUP(EXAMENES!F2256,PACIENTE[[APELLIDO / NOMBRE]:[GRUPO ETARIO]],4,0)</f>
        <v>ADULTO</v>
      </c>
      <c r="H2256" s="10" t="s">
        <v>1782</v>
      </c>
      <c r="I2256" s="10" t="s">
        <v>5</v>
      </c>
      <c r="J2256" s="46">
        <f>VLOOKUP(REGISTROS[[#This Row],[TIPO DE EXAMEN ]],SERVICIOS[],2,0)</f>
        <v>20</v>
      </c>
      <c r="K2256" s="10" t="s">
        <v>67</v>
      </c>
      <c r="L2256" s="10">
        <v>1312974122</v>
      </c>
      <c r="M2256" s="10"/>
      <c r="N2256" s="10"/>
    </row>
    <row r="2257" spans="1:14" x14ac:dyDescent="0.25">
      <c r="A2257" s="110">
        <f t="shared" si="103"/>
        <v>2247</v>
      </c>
      <c r="B2257" s="45">
        <f t="shared" si="104"/>
        <v>2854</v>
      </c>
      <c r="C2257" s="122">
        <v>45919</v>
      </c>
      <c r="D2257" s="122">
        <f>YEAR(REGISTROS[[#This Row],[FECHA]])</f>
        <v>2025</v>
      </c>
      <c r="E2257" s="112">
        <f>MONTH(REGISTROS[[#This Row],[FECHA]])</f>
        <v>9</v>
      </c>
      <c r="F2257" t="s">
        <v>4500</v>
      </c>
      <c r="G2257" s="11" t="str">
        <f ca="1">VLOOKUP(EXAMENES!F2257,PACIENTE[[APELLIDO / NOMBRE]:[GRUPO ETARIO]],4,0)</f>
        <v>ADULTO</v>
      </c>
      <c r="H2257" s="10" t="s">
        <v>161</v>
      </c>
      <c r="I2257" s="10" t="s">
        <v>5</v>
      </c>
      <c r="J2257" s="46">
        <f>VLOOKUP(REGISTROS[[#This Row],[TIPO DE EXAMEN ]],SERVICIOS[],2,0)</f>
        <v>20</v>
      </c>
      <c r="K2257" s="10" t="s">
        <v>67</v>
      </c>
      <c r="L2257" s="10">
        <v>1351633084</v>
      </c>
      <c r="M2257" s="10"/>
      <c r="N2257" s="10"/>
    </row>
    <row r="2258" spans="1:14" x14ac:dyDescent="0.25">
      <c r="A2258" s="110">
        <f t="shared" si="103"/>
        <v>2248</v>
      </c>
      <c r="B2258" s="45">
        <f t="shared" si="104"/>
        <v>2855</v>
      </c>
      <c r="C2258" s="122">
        <v>45919</v>
      </c>
      <c r="D2258" s="122">
        <f>YEAR(REGISTROS[[#This Row],[FECHA]])</f>
        <v>2025</v>
      </c>
      <c r="E2258" s="112">
        <f>MONTH(REGISTROS[[#This Row],[FECHA]])</f>
        <v>9</v>
      </c>
      <c r="F2258" t="s">
        <v>4502</v>
      </c>
      <c r="G2258" s="11" t="str">
        <f ca="1">VLOOKUP(EXAMENES!F2258,PACIENTE[[APELLIDO / NOMBRE]:[GRUPO ETARIO]],4,0)</f>
        <v>ADOLECENTE</v>
      </c>
      <c r="H2258" s="10" t="s">
        <v>27</v>
      </c>
      <c r="I2258" s="10" t="s">
        <v>5</v>
      </c>
      <c r="J2258" s="46">
        <f>VLOOKUP(REGISTROS[[#This Row],[TIPO DE EXAMEN ]],SERVICIOS[],2,0)</f>
        <v>20</v>
      </c>
      <c r="K2258" s="10" t="s">
        <v>68</v>
      </c>
      <c r="L2258" s="10">
        <v>1313954180</v>
      </c>
      <c r="M2258" s="10"/>
      <c r="N2258" s="10"/>
    </row>
    <row r="2259" spans="1:14" x14ac:dyDescent="0.25">
      <c r="A2259" s="110">
        <f t="shared" si="103"/>
        <v>2249</v>
      </c>
      <c r="B2259" s="45">
        <f t="shared" si="104"/>
        <v>2856</v>
      </c>
      <c r="C2259" s="122">
        <v>45919</v>
      </c>
      <c r="D2259" s="122">
        <f>YEAR(REGISTROS[[#This Row],[FECHA]])</f>
        <v>2025</v>
      </c>
      <c r="E2259" s="112">
        <f>MONTH(REGISTROS[[#This Row],[FECHA]])</f>
        <v>9</v>
      </c>
      <c r="F2259" t="s">
        <v>4504</v>
      </c>
      <c r="G2259" s="11" t="str">
        <f ca="1">VLOOKUP(EXAMENES!F2259,PACIENTE[[APELLIDO / NOMBRE]:[GRUPO ETARIO]],4,0)</f>
        <v>ADULTO</v>
      </c>
      <c r="H2259" s="10" t="s">
        <v>27</v>
      </c>
      <c r="I2259" s="10" t="s">
        <v>5</v>
      </c>
      <c r="J2259" s="46">
        <f>VLOOKUP(REGISTROS[[#This Row],[TIPO DE EXAMEN ]],SERVICIOS[],2,0)</f>
        <v>20</v>
      </c>
      <c r="K2259" s="10" t="s">
        <v>68</v>
      </c>
      <c r="L2259" s="10">
        <v>1313954180</v>
      </c>
      <c r="M2259" s="10"/>
      <c r="N2259" s="10"/>
    </row>
    <row r="2260" spans="1:14" x14ac:dyDescent="0.25">
      <c r="A2260" s="110">
        <f t="shared" si="103"/>
        <v>2250</v>
      </c>
      <c r="B2260" s="45">
        <f t="shared" si="104"/>
        <v>2857</v>
      </c>
      <c r="C2260" s="122">
        <v>45920</v>
      </c>
      <c r="D2260" s="122">
        <f>YEAR(REGISTROS[[#This Row],[FECHA]])</f>
        <v>2025</v>
      </c>
      <c r="E2260" s="112">
        <f>MONTH(REGISTROS[[#This Row],[FECHA]])</f>
        <v>9</v>
      </c>
      <c r="F2260" t="s">
        <v>4505</v>
      </c>
      <c r="G2260" s="11" t="str">
        <f ca="1">VLOOKUP(EXAMENES!F2260,PACIENTE[[APELLIDO / NOMBRE]:[GRUPO ETARIO]],4,0)</f>
        <v>ADULTO</v>
      </c>
      <c r="H2260" s="10" t="s">
        <v>621</v>
      </c>
      <c r="I2260" s="10" t="s">
        <v>5</v>
      </c>
      <c r="J2260" s="46">
        <f>VLOOKUP(REGISTROS[[#This Row],[TIPO DE EXAMEN ]],SERVICIOS[],2,0)</f>
        <v>20</v>
      </c>
      <c r="K2260" s="10" t="s">
        <v>67</v>
      </c>
      <c r="L2260" s="10">
        <v>1310322894</v>
      </c>
      <c r="M2260" s="10"/>
      <c r="N2260" s="10"/>
    </row>
    <row r="2261" spans="1:14" x14ac:dyDescent="0.25">
      <c r="A2261" s="110">
        <f t="shared" si="103"/>
        <v>2251</v>
      </c>
      <c r="B2261" s="45">
        <f t="shared" si="104"/>
        <v>2858</v>
      </c>
      <c r="C2261" s="122">
        <v>45920</v>
      </c>
      <c r="D2261" s="122">
        <f>YEAR(REGISTROS[[#This Row],[FECHA]])</f>
        <v>2025</v>
      </c>
      <c r="E2261" s="112">
        <f>MONTH(REGISTROS[[#This Row],[FECHA]])</f>
        <v>9</v>
      </c>
      <c r="F2261" t="s">
        <v>4507</v>
      </c>
      <c r="G2261" s="11" t="str">
        <f ca="1">VLOOKUP(EXAMENES!F2261,PACIENTE[[APELLIDO / NOMBRE]:[GRUPO ETARIO]],4,0)</f>
        <v>ADULTO</v>
      </c>
      <c r="H2261" s="10" t="s">
        <v>161</v>
      </c>
      <c r="I2261" s="10" t="s">
        <v>5</v>
      </c>
      <c r="J2261" s="46">
        <f>VLOOKUP(REGISTROS[[#This Row],[TIPO DE EXAMEN ]],SERVICIOS[],2,0)</f>
        <v>20</v>
      </c>
      <c r="K2261" s="10" t="s">
        <v>67</v>
      </c>
      <c r="L2261" s="10">
        <v>1317567104</v>
      </c>
      <c r="M2261" s="10"/>
      <c r="N2261" s="10"/>
    </row>
    <row r="2262" spans="1:14" x14ac:dyDescent="0.25">
      <c r="A2262" s="110">
        <f t="shared" si="103"/>
        <v>2252</v>
      </c>
      <c r="B2262" s="45">
        <f t="shared" si="104"/>
        <v>2859</v>
      </c>
      <c r="C2262" s="122">
        <v>45920</v>
      </c>
      <c r="D2262" s="122">
        <f>YEAR(REGISTROS[[#This Row],[FECHA]])</f>
        <v>2025</v>
      </c>
      <c r="E2262" s="112">
        <f>MONTH(REGISTROS[[#This Row],[FECHA]])</f>
        <v>9</v>
      </c>
      <c r="F2262" t="s">
        <v>4509</v>
      </c>
      <c r="G2262" s="11" t="str">
        <f ca="1">VLOOKUP(EXAMENES!F2262,PACIENTE[[APELLIDO / NOMBRE]:[GRUPO ETARIO]],4,0)</f>
        <v>ADULTO</v>
      </c>
      <c r="H2262" s="10" t="s">
        <v>1789</v>
      </c>
      <c r="I2262" s="10" t="s">
        <v>5</v>
      </c>
      <c r="J2262" s="46">
        <f>VLOOKUP(REGISTROS[[#This Row],[TIPO DE EXAMEN ]],SERVICIOS[],2,0)</f>
        <v>20</v>
      </c>
      <c r="K2262" s="10" t="s">
        <v>67</v>
      </c>
      <c r="L2262" s="10">
        <v>1316298478</v>
      </c>
      <c r="M2262" s="10"/>
      <c r="N2262" s="10"/>
    </row>
    <row r="2263" spans="1:14" x14ac:dyDescent="0.25">
      <c r="A2263" s="110">
        <f t="shared" si="103"/>
        <v>2253</v>
      </c>
      <c r="B2263" s="45">
        <f t="shared" si="104"/>
        <v>2860</v>
      </c>
      <c r="C2263" s="122">
        <v>45920</v>
      </c>
      <c r="D2263" s="122">
        <f>YEAR(REGISTROS[[#This Row],[FECHA]])</f>
        <v>2025</v>
      </c>
      <c r="E2263" s="112">
        <f>MONTH(REGISTROS[[#This Row],[FECHA]])</f>
        <v>9</v>
      </c>
      <c r="F2263" t="s">
        <v>4511</v>
      </c>
      <c r="G2263" s="11" t="str">
        <f ca="1">VLOOKUP(EXAMENES!F2263,PACIENTE[[APELLIDO / NOMBRE]:[GRUPO ETARIO]],4,0)</f>
        <v>ADOLECENTE</v>
      </c>
      <c r="H2263" s="10" t="s">
        <v>2293</v>
      </c>
      <c r="I2263" s="10" t="s">
        <v>5</v>
      </c>
      <c r="J2263" s="46">
        <f>VLOOKUP(REGISTROS[[#This Row],[TIPO DE EXAMEN ]],SERVICIOS[],2,0)</f>
        <v>20</v>
      </c>
      <c r="K2263" s="10" t="s">
        <v>67</v>
      </c>
      <c r="L2263" s="10">
        <v>1350083513</v>
      </c>
      <c r="M2263" s="10"/>
      <c r="N2263" s="10"/>
    </row>
    <row r="2264" spans="1:14" x14ac:dyDescent="0.25">
      <c r="A2264" s="110">
        <f t="shared" si="103"/>
        <v>2254</v>
      </c>
      <c r="B2264" s="45">
        <f t="shared" si="104"/>
        <v>2861</v>
      </c>
      <c r="C2264" s="122">
        <v>45920</v>
      </c>
      <c r="D2264" s="122">
        <f>YEAR(REGISTROS[[#This Row],[FECHA]])</f>
        <v>2025</v>
      </c>
      <c r="E2264" s="112">
        <f>MONTH(REGISTROS[[#This Row],[FECHA]])</f>
        <v>9</v>
      </c>
      <c r="F2264" t="s">
        <v>4513</v>
      </c>
      <c r="G2264" s="11" t="str">
        <f ca="1">VLOOKUP(EXAMENES!F2264,PACIENTE[[APELLIDO / NOMBRE]:[GRUPO ETARIO]],4,0)</f>
        <v>ADULTO</v>
      </c>
      <c r="H2264" s="10" t="s">
        <v>161</v>
      </c>
      <c r="I2264" s="10" t="s">
        <v>5</v>
      </c>
      <c r="J2264" s="46">
        <f>VLOOKUP(REGISTROS[[#This Row],[TIPO DE EXAMEN ]],SERVICIOS[],2,0)</f>
        <v>20</v>
      </c>
      <c r="K2264" s="10" t="s">
        <v>67</v>
      </c>
      <c r="L2264" s="10">
        <v>1313026831</v>
      </c>
      <c r="M2264" s="10"/>
      <c r="N2264" s="10"/>
    </row>
    <row r="2265" spans="1:14" x14ac:dyDescent="0.25">
      <c r="A2265" s="110">
        <f t="shared" si="103"/>
        <v>2255</v>
      </c>
      <c r="B2265" s="45">
        <f t="shared" si="104"/>
        <v>2862</v>
      </c>
      <c r="C2265" s="122">
        <v>45920</v>
      </c>
      <c r="D2265" s="122">
        <f>YEAR(REGISTROS[[#This Row],[FECHA]])</f>
        <v>2025</v>
      </c>
      <c r="E2265" s="112">
        <f>MONTH(REGISTROS[[#This Row],[FECHA]])</f>
        <v>9</v>
      </c>
      <c r="F2265" t="s">
        <v>4515</v>
      </c>
      <c r="G2265" s="11" t="str">
        <f ca="1">VLOOKUP(EXAMENES!F2265,PACIENTE[[APELLIDO / NOMBRE]:[GRUPO ETARIO]],4,0)</f>
        <v>ADULTO</v>
      </c>
      <c r="H2265" s="10" t="s">
        <v>1771</v>
      </c>
      <c r="I2265" s="10" t="s">
        <v>5</v>
      </c>
      <c r="J2265" s="46">
        <f>VLOOKUP(REGISTROS[[#This Row],[TIPO DE EXAMEN ]],SERVICIOS[],2,0)</f>
        <v>20</v>
      </c>
      <c r="K2265" s="10" t="s">
        <v>67</v>
      </c>
      <c r="L2265" s="10">
        <v>1317447009</v>
      </c>
      <c r="M2265" s="10"/>
      <c r="N2265" s="10"/>
    </row>
    <row r="2266" spans="1:14" x14ac:dyDescent="0.25">
      <c r="A2266" s="110">
        <f t="shared" si="103"/>
        <v>2256</v>
      </c>
      <c r="B2266" s="45">
        <f t="shared" si="104"/>
        <v>2863</v>
      </c>
      <c r="C2266" s="122">
        <v>45920</v>
      </c>
      <c r="D2266" s="122">
        <f>YEAR(REGISTROS[[#This Row],[FECHA]])</f>
        <v>2025</v>
      </c>
      <c r="E2266" s="112">
        <f>MONTH(REGISTROS[[#This Row],[FECHA]])</f>
        <v>9</v>
      </c>
      <c r="F2266" t="s">
        <v>4517</v>
      </c>
      <c r="G2266" s="11" t="str">
        <f ca="1">VLOOKUP(EXAMENES!F2266,PACIENTE[[APELLIDO / NOMBRE]:[GRUPO ETARIO]],4,0)</f>
        <v>ADULTO</v>
      </c>
      <c r="H2266" s="10" t="s">
        <v>2293</v>
      </c>
      <c r="I2266" s="10" t="s">
        <v>5</v>
      </c>
      <c r="J2266" s="46">
        <f>VLOOKUP(REGISTROS[[#This Row],[TIPO DE EXAMEN ]],SERVICIOS[],2,0)</f>
        <v>20</v>
      </c>
      <c r="K2266" s="10" t="s">
        <v>67</v>
      </c>
      <c r="L2266" s="10">
        <v>1317956470</v>
      </c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>
        <f t="shared" si="104"/>
        <v>2864</v>
      </c>
      <c r="C2267" s="122">
        <v>45920</v>
      </c>
      <c r="D2267" s="122">
        <f>YEAR(REGISTROS[[#This Row],[FECHA]])</f>
        <v>2025</v>
      </c>
      <c r="E2267" s="112">
        <f>MONTH(REGISTROS[[#This Row],[FECHA]])</f>
        <v>9</v>
      </c>
      <c r="F2267" t="s">
        <v>4519</v>
      </c>
      <c r="G2267" s="11" t="str">
        <f ca="1">VLOOKUP(EXAMENES!F2267,PACIENTE[[APELLIDO / NOMBRE]:[GRUPO ETARIO]],4,0)</f>
        <v>ADOLECENTE</v>
      </c>
      <c r="H2267" s="10" t="s">
        <v>127</v>
      </c>
      <c r="I2267" s="10" t="s">
        <v>5</v>
      </c>
      <c r="J2267" s="46">
        <f>VLOOKUP(REGISTROS[[#This Row],[TIPO DE EXAMEN ]],SERVICIOS[],2,0)</f>
        <v>20</v>
      </c>
      <c r="K2267" s="10" t="s">
        <v>68</v>
      </c>
      <c r="L2267" s="10">
        <v>1316029543</v>
      </c>
      <c r="M2267" s="10"/>
      <c r="N2267" s="10"/>
    </row>
    <row r="2268" spans="1:14" x14ac:dyDescent="0.25">
      <c r="A2268" s="110">
        <f t="shared" si="105"/>
        <v>2258</v>
      </c>
      <c r="B2268" s="45">
        <f t="shared" si="104"/>
        <v>2865</v>
      </c>
      <c r="C2268" s="122">
        <v>45922</v>
      </c>
      <c r="D2268" s="122">
        <f>YEAR(REGISTROS[[#This Row],[FECHA]])</f>
        <v>2025</v>
      </c>
      <c r="E2268" s="112">
        <f>MONTH(REGISTROS[[#This Row],[FECHA]])</f>
        <v>9</v>
      </c>
      <c r="F2268" t="s">
        <v>4521</v>
      </c>
      <c r="G2268" s="11" t="str">
        <f ca="1">VLOOKUP(EXAMENES!F2268,PACIENTE[[APELLIDO / NOMBRE]:[GRUPO ETARIO]],4,0)</f>
        <v>ADULTO</v>
      </c>
      <c r="H2268" s="10" t="s">
        <v>27</v>
      </c>
      <c r="I2268" s="10" t="s">
        <v>20</v>
      </c>
      <c r="J2268" s="46">
        <f>VLOOKUP(REGISTROS[[#This Row],[TIPO DE EXAMEN ]],SERVICIOS[],2,0)</f>
        <v>10</v>
      </c>
      <c r="K2268" s="10" t="s">
        <v>67</v>
      </c>
      <c r="L2268" s="10">
        <v>1311184970</v>
      </c>
      <c r="M2268" s="10"/>
      <c r="N2268" s="10"/>
    </row>
    <row r="2269" spans="1:14" x14ac:dyDescent="0.25">
      <c r="A2269" s="110">
        <f t="shared" si="105"/>
        <v>2259</v>
      </c>
      <c r="B2269" s="45">
        <f t="shared" si="104"/>
        <v>2866</v>
      </c>
      <c r="C2269" s="122">
        <v>45922</v>
      </c>
      <c r="D2269" s="122">
        <f>YEAR(REGISTROS[[#This Row],[FECHA]])</f>
        <v>2025</v>
      </c>
      <c r="E2269" s="112">
        <f>MONTH(REGISTROS[[#This Row],[FECHA]])</f>
        <v>9</v>
      </c>
      <c r="F2269" t="s">
        <v>952</v>
      </c>
      <c r="G2269" s="11" t="str">
        <f ca="1">VLOOKUP(EXAMENES!F2269,PACIENTE[[APELLIDO / NOMBRE]:[GRUPO ETARIO]],4,0)</f>
        <v>ADOLECENTE</v>
      </c>
      <c r="H2269" s="10" t="s">
        <v>161</v>
      </c>
      <c r="I2269" s="10" t="s">
        <v>5</v>
      </c>
      <c r="J2269" s="46">
        <f>VLOOKUP(REGISTROS[[#This Row],[TIPO DE EXAMEN ]],SERVICIOS[],2,0)</f>
        <v>20</v>
      </c>
      <c r="K2269" s="10" t="s">
        <v>67</v>
      </c>
      <c r="L2269" s="10">
        <v>1312944778</v>
      </c>
      <c r="M2269" s="10"/>
      <c r="N2269" s="10"/>
    </row>
    <row r="2270" spans="1:14" x14ac:dyDescent="0.25">
      <c r="A2270" s="110">
        <f t="shared" si="105"/>
        <v>2260</v>
      </c>
      <c r="B2270" s="45">
        <f t="shared" si="104"/>
        <v>2867</v>
      </c>
      <c r="C2270" s="122">
        <v>45922</v>
      </c>
      <c r="D2270" s="122">
        <f>YEAR(REGISTROS[[#This Row],[FECHA]])</f>
        <v>2025</v>
      </c>
      <c r="E2270" s="112">
        <f>MONTH(REGISTROS[[#This Row],[FECHA]])</f>
        <v>9</v>
      </c>
      <c r="F2270" t="s">
        <v>4523</v>
      </c>
      <c r="G2270" s="11" t="str">
        <f ca="1">VLOOKUP(EXAMENES!F2270,PACIENTE[[APELLIDO / NOMBRE]:[GRUPO ETARIO]],4,0)</f>
        <v>NIÑO</v>
      </c>
      <c r="H2270" s="10" t="s">
        <v>117</v>
      </c>
      <c r="I2270" s="10" t="s">
        <v>20</v>
      </c>
      <c r="J2270" s="46">
        <f>VLOOKUP(REGISTROS[[#This Row],[TIPO DE EXAMEN ]],SERVICIOS[],2,0)</f>
        <v>10</v>
      </c>
      <c r="K2270" s="10" t="s">
        <v>67</v>
      </c>
      <c r="L2270" s="10">
        <v>1315364528</v>
      </c>
      <c r="M2270" s="10"/>
      <c r="N2270" s="10"/>
    </row>
    <row r="2271" spans="1:14" x14ac:dyDescent="0.25">
      <c r="A2271" s="110">
        <f t="shared" si="105"/>
        <v>2261</v>
      </c>
      <c r="B2271" s="45">
        <f t="shared" si="104"/>
        <v>2868</v>
      </c>
      <c r="C2271" s="122">
        <v>45922</v>
      </c>
      <c r="D2271" s="122">
        <f>YEAR(REGISTROS[[#This Row],[FECHA]])</f>
        <v>2025</v>
      </c>
      <c r="E2271" s="112">
        <f>MONTH(REGISTROS[[#This Row],[FECHA]])</f>
        <v>9</v>
      </c>
      <c r="F2271" t="s">
        <v>4525</v>
      </c>
      <c r="G2271" s="11" t="str">
        <f ca="1">VLOOKUP(EXAMENES!F2271,PACIENTE[[APELLIDO / NOMBRE]:[GRUPO ETARIO]],4,0)</f>
        <v>ADULTO</v>
      </c>
      <c r="H2271" s="10" t="s">
        <v>27</v>
      </c>
      <c r="I2271" s="10" t="s">
        <v>20</v>
      </c>
      <c r="J2271" s="46">
        <f>VLOOKUP(REGISTROS[[#This Row],[TIPO DE EXAMEN ]],SERVICIOS[],2,0)</f>
        <v>10</v>
      </c>
      <c r="K2271" s="10" t="s">
        <v>68</v>
      </c>
      <c r="L2271" s="10">
        <v>1310944374</v>
      </c>
      <c r="M2271" s="10"/>
      <c r="N2271" s="10"/>
    </row>
    <row r="2272" spans="1:14" x14ac:dyDescent="0.25">
      <c r="A2272" s="110">
        <f t="shared" si="105"/>
        <v>2262</v>
      </c>
      <c r="B2272" s="45">
        <f t="shared" si="104"/>
        <v>2869</v>
      </c>
      <c r="C2272" s="122">
        <v>45922</v>
      </c>
      <c r="D2272" s="122">
        <f>YEAR(REGISTROS[[#This Row],[FECHA]])</f>
        <v>2025</v>
      </c>
      <c r="E2272" s="112">
        <f>MONTH(REGISTROS[[#This Row],[FECHA]])</f>
        <v>9</v>
      </c>
      <c r="F2272" t="s">
        <v>696</v>
      </c>
      <c r="G2272" s="11" t="str">
        <f ca="1">VLOOKUP(EXAMENES!F2272,PACIENTE[[APELLIDO / NOMBRE]:[GRUPO ETARIO]],4,0)</f>
        <v>ADULTO</v>
      </c>
      <c r="H2272" s="10" t="s">
        <v>1771</v>
      </c>
      <c r="I2272" s="10" t="s">
        <v>5</v>
      </c>
      <c r="J2272" s="46">
        <f>VLOOKUP(REGISTROS[[#This Row],[TIPO DE EXAMEN ]],SERVICIOS[],2,0)</f>
        <v>20</v>
      </c>
      <c r="K2272" s="10" t="s">
        <v>67</v>
      </c>
      <c r="L2272" s="10">
        <v>2300253677</v>
      </c>
      <c r="M2272" s="10"/>
      <c r="N2272" s="10"/>
    </row>
    <row r="2273" spans="1:14" x14ac:dyDescent="0.25">
      <c r="A2273" s="110">
        <f t="shared" si="105"/>
        <v>2263</v>
      </c>
      <c r="B2273" s="45">
        <f t="shared" si="104"/>
        <v>2870</v>
      </c>
      <c r="C2273" s="122">
        <v>45922</v>
      </c>
      <c r="D2273" s="122">
        <f>YEAR(REGISTROS[[#This Row],[FECHA]])</f>
        <v>2025</v>
      </c>
      <c r="E2273" s="112">
        <f>MONTH(REGISTROS[[#This Row],[FECHA]])</f>
        <v>9</v>
      </c>
      <c r="F2273" t="s">
        <v>4530</v>
      </c>
      <c r="G2273" s="11" t="str">
        <f ca="1">VLOOKUP(EXAMENES!F2273,PACIENTE[[APELLIDO / NOMBRE]:[GRUPO ETARIO]],4,0)</f>
        <v>ADULTO</v>
      </c>
      <c r="H2273" s="10" t="s">
        <v>27</v>
      </c>
      <c r="I2273" s="10" t="s">
        <v>5</v>
      </c>
      <c r="J2273" s="46">
        <f>VLOOKUP(REGISTROS[[#This Row],[TIPO DE EXAMEN ]],SERVICIOS[],2,0)</f>
        <v>20</v>
      </c>
      <c r="K2273" s="10" t="s">
        <v>67</v>
      </c>
      <c r="L2273" s="10">
        <v>1315838815</v>
      </c>
      <c r="M2273" s="10"/>
      <c r="N2273" s="10"/>
    </row>
    <row r="2274" spans="1:14" x14ac:dyDescent="0.25">
      <c r="A2274" s="110">
        <f t="shared" si="105"/>
        <v>2264</v>
      </c>
      <c r="B2274" s="45">
        <f t="shared" si="104"/>
        <v>2871</v>
      </c>
      <c r="C2274" s="122">
        <v>45922</v>
      </c>
      <c r="D2274" s="122">
        <f>YEAR(REGISTROS[[#This Row],[FECHA]])</f>
        <v>2025</v>
      </c>
      <c r="E2274" s="112">
        <f>MONTH(REGISTROS[[#This Row],[FECHA]])</f>
        <v>9</v>
      </c>
      <c r="F2274" t="s">
        <v>4528</v>
      </c>
      <c r="G2274" s="11" t="str">
        <f ca="1">VLOOKUP(EXAMENES!F2274,PACIENTE[[APELLIDO / NOMBRE]:[GRUPO ETARIO]],4,0)</f>
        <v>ADULTO</v>
      </c>
      <c r="H2274" s="10" t="s">
        <v>161</v>
      </c>
      <c r="I2274" s="10" t="s">
        <v>20</v>
      </c>
      <c r="J2274" s="46">
        <f>VLOOKUP(REGISTROS[[#This Row],[TIPO DE EXAMEN ]],SERVICIOS[],2,0)</f>
        <v>10</v>
      </c>
      <c r="K2274" s="10" t="s">
        <v>67</v>
      </c>
      <c r="L2274" s="10">
        <v>1316027422</v>
      </c>
      <c r="M2274" s="10"/>
      <c r="N2274" s="10"/>
    </row>
    <row r="2275" spans="1:14" x14ac:dyDescent="0.25">
      <c r="A2275" s="110">
        <f t="shared" si="105"/>
        <v>2265</v>
      </c>
      <c r="B2275" s="45">
        <f t="shared" si="104"/>
        <v>2872</v>
      </c>
      <c r="C2275" s="122">
        <v>45922</v>
      </c>
      <c r="D2275" s="122">
        <f>YEAR(REGISTROS[[#This Row],[FECHA]])</f>
        <v>2025</v>
      </c>
      <c r="E2275" s="112">
        <f>MONTH(REGISTROS[[#This Row],[FECHA]])</f>
        <v>9</v>
      </c>
      <c r="F2275" t="s">
        <v>4531</v>
      </c>
      <c r="G2275" s="11" t="str">
        <f ca="1">VLOOKUP(EXAMENES!F2275,PACIENTE[[APELLIDO / NOMBRE]:[GRUPO ETARIO]],4,0)</f>
        <v>TERCERA EDAD</v>
      </c>
      <c r="H2275" s="10" t="s">
        <v>2293</v>
      </c>
      <c r="I2275" s="10" t="s">
        <v>5</v>
      </c>
      <c r="J2275" s="46">
        <f>VLOOKUP(REGISTROS[[#This Row],[TIPO DE EXAMEN ]],SERVICIOS[],2,0)</f>
        <v>20</v>
      </c>
      <c r="K2275" s="10" t="s">
        <v>67</v>
      </c>
      <c r="L2275" s="10">
        <v>1001191897</v>
      </c>
      <c r="M2275" s="10"/>
      <c r="N2275" s="10"/>
    </row>
    <row r="2276" spans="1:14" x14ac:dyDescent="0.25">
      <c r="A2276" s="110">
        <f t="shared" si="105"/>
        <v>2266</v>
      </c>
      <c r="B2276" s="45">
        <f t="shared" si="104"/>
        <v>2873</v>
      </c>
      <c r="C2276" s="122">
        <v>45922</v>
      </c>
      <c r="D2276" s="122">
        <f>YEAR(REGISTROS[[#This Row],[FECHA]])</f>
        <v>2025</v>
      </c>
      <c r="E2276" s="112">
        <f>MONTH(REGISTROS[[#This Row],[FECHA]])</f>
        <v>9</v>
      </c>
      <c r="F2276" t="s">
        <v>4532</v>
      </c>
      <c r="G2276" s="11" t="str">
        <f ca="1">VLOOKUP(EXAMENES!F2276,PACIENTE[[APELLIDO / NOMBRE]:[GRUPO ETARIO]],4,0)</f>
        <v>ADULTO</v>
      </c>
      <c r="H2276" s="10" t="s">
        <v>2293</v>
      </c>
      <c r="I2276" s="10" t="s">
        <v>5</v>
      </c>
      <c r="J2276" s="46">
        <f>VLOOKUP(REGISTROS[[#This Row],[TIPO DE EXAMEN ]],SERVICIOS[],2,0)</f>
        <v>20</v>
      </c>
      <c r="K2276" s="10" t="s">
        <v>67</v>
      </c>
      <c r="L2276" s="10">
        <v>920664901</v>
      </c>
      <c r="M2276" s="10"/>
      <c r="N2276" s="10"/>
    </row>
    <row r="2277" spans="1:14" x14ac:dyDescent="0.25">
      <c r="A2277" s="110">
        <f t="shared" si="105"/>
        <v>2267</v>
      </c>
      <c r="B2277" s="45">
        <f t="shared" si="104"/>
        <v>2874</v>
      </c>
      <c r="C2277" s="122">
        <v>45922</v>
      </c>
      <c r="D2277" s="122">
        <f>YEAR(REGISTROS[[#This Row],[FECHA]])</f>
        <v>2025</v>
      </c>
      <c r="E2277" s="112">
        <f>MONTH(REGISTROS[[#This Row],[FECHA]])</f>
        <v>9</v>
      </c>
      <c r="F2277" t="s">
        <v>4534</v>
      </c>
      <c r="G2277" s="11" t="str">
        <f ca="1">VLOOKUP(EXAMENES!F2277,PACIENTE[[APELLIDO / NOMBRE]:[GRUPO ETARIO]],4,0)</f>
        <v>ADOLECENTE</v>
      </c>
      <c r="H2277" s="10" t="s">
        <v>161</v>
      </c>
      <c r="I2277" s="10" t="s">
        <v>5</v>
      </c>
      <c r="J2277" s="46">
        <f>VLOOKUP(REGISTROS[[#This Row],[TIPO DE EXAMEN ]],SERVICIOS[],2,0)</f>
        <v>20</v>
      </c>
      <c r="K2277" s="10" t="s">
        <v>67</v>
      </c>
      <c r="L2277" s="10">
        <v>1316789120</v>
      </c>
      <c r="M2277" s="10"/>
      <c r="N2277" s="10"/>
    </row>
    <row r="2278" spans="1:14" x14ac:dyDescent="0.25">
      <c r="A2278" s="110">
        <f t="shared" si="105"/>
        <v>2268</v>
      </c>
      <c r="B2278" s="45">
        <f t="shared" si="104"/>
        <v>2875</v>
      </c>
      <c r="C2278" s="122">
        <v>45922</v>
      </c>
      <c r="D2278" s="122">
        <f>YEAR(REGISTROS[[#This Row],[FECHA]])</f>
        <v>2025</v>
      </c>
      <c r="E2278" s="112">
        <f>MONTH(REGISTROS[[#This Row],[FECHA]])</f>
        <v>9</v>
      </c>
      <c r="F2278" t="s">
        <v>4536</v>
      </c>
      <c r="G2278" s="11" t="str">
        <f ca="1">VLOOKUP(EXAMENES!F2278,PACIENTE[[APELLIDO / NOMBRE]:[GRUPO ETARIO]],4,0)</f>
        <v>ADULTO</v>
      </c>
      <c r="H2278" s="10" t="s">
        <v>155</v>
      </c>
      <c r="I2278" s="10" t="s">
        <v>5</v>
      </c>
      <c r="J2278" s="46">
        <f>VLOOKUP(REGISTROS[[#This Row],[TIPO DE EXAMEN ]],SERVICIOS[],2,0)</f>
        <v>20</v>
      </c>
      <c r="K2278" s="10" t="s">
        <v>67</v>
      </c>
      <c r="L2278" s="10">
        <v>603216268</v>
      </c>
      <c r="M2278" s="10"/>
      <c r="N2278" s="10"/>
    </row>
    <row r="2279" spans="1:14" x14ac:dyDescent="0.25">
      <c r="A2279" s="110">
        <f t="shared" si="105"/>
        <v>2269</v>
      </c>
      <c r="B2279" s="45">
        <f t="shared" si="104"/>
        <v>2876</v>
      </c>
      <c r="C2279" s="122">
        <v>45922</v>
      </c>
      <c r="D2279" s="122">
        <f>YEAR(REGISTROS[[#This Row],[FECHA]])</f>
        <v>2025</v>
      </c>
      <c r="E2279" s="112">
        <f>MONTH(REGISTROS[[#This Row],[FECHA]])</f>
        <v>9</v>
      </c>
      <c r="F2279" t="s">
        <v>4539</v>
      </c>
      <c r="G2279" s="11" t="str">
        <f ca="1">VLOOKUP(EXAMENES!F2279,PACIENTE[[APELLIDO / NOMBRE]:[GRUPO ETARIO]],4,0)</f>
        <v>TERCERA EDAD</v>
      </c>
      <c r="H2279" s="10" t="s">
        <v>1783</v>
      </c>
      <c r="I2279" s="10" t="s">
        <v>5</v>
      </c>
      <c r="J2279" s="46">
        <f>VLOOKUP(REGISTROS[[#This Row],[TIPO DE EXAMEN ]],SERVICIOS[],2,0)</f>
        <v>20</v>
      </c>
      <c r="K2279" s="10" t="s">
        <v>67</v>
      </c>
      <c r="L2279" s="10">
        <v>1303346017</v>
      </c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40:F2245 F2280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4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4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8" t="s">
        <v>42</v>
      </c>
      <c r="B8" s="168"/>
      <c r="C8" s="168"/>
      <c r="D8" s="15"/>
      <c r="E8" s="15"/>
      <c r="F8" s="15"/>
      <c r="G8" s="100" t="s">
        <v>65</v>
      </c>
      <c r="H8" s="99">
        <v>45901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9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30840</v>
      </c>
      <c r="D11" s="15"/>
      <c r="E11" s="73">
        <v>1</v>
      </c>
      <c r="F11" s="73">
        <f>COUNTIFS(REGISTROS[[TIPO DE EXAMEN ]],"RX PANORAMICA",REGISTROS[N° MES],$L$9,REGISTROS[N° ANO],M9)</f>
        <v>96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1920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6385</v>
      </c>
      <c r="D12" s="15"/>
      <c r="E12" s="73">
        <v>2</v>
      </c>
      <c r="F12" s="73">
        <f>COUNTIFS(REGISTROS[[TIPO DE EXAMEN ]],"RX PERIAPICAL",REGISTROS[N° MES],$L$9,REGISTROS[N° ANO],M9)</f>
        <v>40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400</v>
      </c>
      <c r="I12" s="15"/>
      <c r="J12" s="15"/>
      <c r="K12" s="30">
        <v>45383</v>
      </c>
      <c r="L12" s="15"/>
      <c r="M12" s="15"/>
      <c r="N12" s="161" t="s">
        <v>171</v>
      </c>
      <c r="O12" s="161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890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3120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820</v>
      </c>
      <c r="P16" s="93"/>
      <c r="Q16" s="15"/>
      <c r="R16" s="91"/>
      <c r="S16" s="91"/>
      <c r="T16" s="89"/>
      <c r="U16" s="15"/>
      <c r="V16" s="15"/>
      <c r="W16" s="102">
        <f>O14-O16</f>
        <v>-820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3940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5" t="s">
        <v>19</v>
      </c>
      <c r="C19" s="166">
        <f>SUM(C11:C18)</f>
        <v>38115</v>
      </c>
      <c r="D19" s="15"/>
      <c r="E19" s="15"/>
      <c r="F19" s="15"/>
      <c r="G19" s="169" t="s">
        <v>19</v>
      </c>
      <c r="H19" s="162">
        <f>SUM(H11:H18)</f>
        <v>2370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5"/>
      <c r="C20" s="167"/>
      <c r="D20" s="15"/>
      <c r="E20" s="15"/>
      <c r="F20" s="15"/>
      <c r="G20" s="169"/>
      <c r="H20" s="163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156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70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12</v>
      </c>
      <c r="P24" s="15"/>
      <c r="Q24" s="15"/>
      <c r="R24" s="15"/>
      <c r="S24" s="15"/>
      <c r="T24" s="89"/>
      <c r="U24" s="15"/>
      <c r="V24" s="15"/>
      <c r="W24" s="89">
        <f>W16-W22</f>
        <v>-1679.5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34" zoomScale="53" zoomScaleNormal="5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2" t="s">
        <v>60</v>
      </c>
      <c r="C7" s="192"/>
      <c r="D7" s="192"/>
      <c r="E7" s="51"/>
      <c r="N7" s="207" t="s">
        <v>43</v>
      </c>
      <c r="O7" s="207"/>
      <c r="P7" s="207"/>
      <c r="Q7" s="207"/>
    </row>
    <row r="8" spans="2:17" ht="18.75" x14ac:dyDescent="0.25">
      <c r="B8" s="193" t="s">
        <v>45</v>
      </c>
      <c r="C8" s="194">
        <v>45901</v>
      </c>
      <c r="D8" s="194"/>
      <c r="E8" s="33"/>
      <c r="N8" s="15"/>
      <c r="O8" s="15"/>
      <c r="P8" s="15"/>
      <c r="Q8" s="15"/>
    </row>
    <row r="9" spans="2:17" ht="18.75" x14ac:dyDescent="0.25">
      <c r="B9" s="193"/>
      <c r="C9" s="194"/>
      <c r="D9" s="194"/>
      <c r="E9" s="33"/>
      <c r="I9" s="201" t="s">
        <v>47</v>
      </c>
      <c r="J9" s="201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2" t="s">
        <v>41</v>
      </c>
      <c r="O10" s="213"/>
      <c r="P10" s="208" t="s">
        <v>85</v>
      </c>
      <c r="Q10" s="209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22</v>
      </c>
      <c r="D11" s="39">
        <f>COMISIONES[[#This Row],[CANTIDAD]]*2</f>
        <v>44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9</v>
      </c>
      <c r="L11">
        <f>YEAR(C8)</f>
        <v>2025</v>
      </c>
      <c r="M11" s="1" t="s">
        <v>51</v>
      </c>
      <c r="N11" s="214"/>
      <c r="O11" s="215"/>
      <c r="P11" s="210"/>
      <c r="Q11" s="211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7" t="s">
        <v>33</v>
      </c>
      <c r="O12" s="198"/>
      <c r="P12" s="216">
        <v>45292</v>
      </c>
      <c r="Q12" s="217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9"/>
      <c r="O13" s="200"/>
      <c r="P13" s="218"/>
      <c r="Q13" s="219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4</v>
      </c>
      <c r="D14" s="38">
        <f>COMISIONES[[#This Row],[CANTIDAD]]*2</f>
        <v>8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7" t="s">
        <v>32</v>
      </c>
      <c r="O14" s="198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9"/>
      <c r="O15" s="200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0</v>
      </c>
      <c r="D16" s="38">
        <f>COMISIONES[[#This Row],[CANTIDAD]]*2</f>
        <v>0</v>
      </c>
      <c r="E16" s="42"/>
      <c r="F16" s="96">
        <v>5359553600</v>
      </c>
      <c r="G16" s="96" t="s">
        <v>178</v>
      </c>
      <c r="I16" s="25">
        <v>45444</v>
      </c>
      <c r="N16" s="220" t="s">
        <v>34</v>
      </c>
      <c r="O16" s="220"/>
      <c r="P16" s="170">
        <f>P14*2</f>
        <v>4</v>
      </c>
      <c r="Q16" s="17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3</v>
      </c>
      <c r="D17" s="38">
        <f>COMISIONES[[#This Row],[CANTIDAD]]*2</f>
        <v>6</v>
      </c>
      <c r="E17" s="42" t="s">
        <v>55</v>
      </c>
      <c r="F17" s="96">
        <v>2201298391</v>
      </c>
      <c r="G17" s="96" t="s">
        <v>189</v>
      </c>
      <c r="I17" s="25">
        <v>45474</v>
      </c>
      <c r="N17" s="220"/>
      <c r="O17" s="220"/>
      <c r="P17" s="170"/>
      <c r="Q17" s="17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4</v>
      </c>
      <c r="D20" s="38">
        <f>COMISIONES[[#This Row],[CANTIDAD]]*2</f>
        <v>8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2</v>
      </c>
      <c r="D23" s="38">
        <f>COMISIONES[[#This Row],[CANTIDAD]]*2</f>
        <v>4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8">
        <f>COMISIONES[[#This Row],[CANTIDAD]]*2</f>
        <v>6</v>
      </c>
      <c r="E25" s="42"/>
      <c r="F25" s="96">
        <v>2206241941</v>
      </c>
      <c r="G25" s="96" t="s">
        <v>174</v>
      </c>
      <c r="I25" s="25">
        <v>45717</v>
      </c>
      <c r="N25" s="180" t="s">
        <v>41</v>
      </c>
      <c r="O25" s="180"/>
      <c r="P25" s="181" t="s">
        <v>81</v>
      </c>
      <c r="Q25" s="181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180"/>
      <c r="O26" s="180"/>
      <c r="P26" s="181"/>
      <c r="Q26" s="181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1" t="s">
        <v>33</v>
      </c>
      <c r="O27" s="172"/>
      <c r="P27" s="175" t="s">
        <v>57</v>
      </c>
      <c r="Q27" s="176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6</v>
      </c>
      <c r="D28" s="38">
        <f>COMISIONES[[#This Row],[CANTIDAD]]*2</f>
        <v>12</v>
      </c>
      <c r="E28" s="42"/>
      <c r="F28" s="96">
        <v>2207975417</v>
      </c>
      <c r="G28" s="96" t="s">
        <v>174</v>
      </c>
      <c r="I28" s="25">
        <v>45809</v>
      </c>
      <c r="N28" s="173"/>
      <c r="O28" s="174"/>
      <c r="P28" s="177"/>
      <c r="Q28" s="178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1" t="s">
        <v>44</v>
      </c>
      <c r="O29" s="172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3"/>
      <c r="O30" s="174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6" t="s">
        <v>34</v>
      </c>
      <c r="O31" s="206"/>
      <c r="P31" s="170">
        <f>P29*2</f>
        <v>28</v>
      </c>
      <c r="Q31" s="17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6"/>
      <c r="O32" s="206"/>
      <c r="P32" s="170"/>
      <c r="Q32" s="17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1" t="s">
        <v>1677</v>
      </c>
      <c r="O35" s="190"/>
      <c r="P35" s="170">
        <f>SUM(COMISIONES[VALOR A PAGAR])-(D11+D17+D21)</f>
        <v>142</v>
      </c>
      <c r="Q35" s="17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3"/>
      <c r="O36" s="191"/>
      <c r="P36" s="170"/>
      <c r="Q36" s="17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1</v>
      </c>
      <c r="D37" s="38">
        <f>COMISIONES[[#This Row],[CANTIDAD]]*2</f>
        <v>2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142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1868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26</v>
      </c>
      <c r="D41" s="38">
        <f>COMISIONES[[#This Row],[CANTIDAD]]*2</f>
        <v>52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8">
        <f>COMISIONES[[#This Row],[CANTIDAD]]*2</f>
        <v>4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8">
        <f>COMISIONES[[#This Row],[CANTIDAD]]*2</f>
        <v>2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1</v>
      </c>
      <c r="D55" s="38">
        <f>COMISIONES[[#This Row],[CANTIDAD]]*2</f>
        <v>2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2</v>
      </c>
      <c r="D56" s="38">
        <f>COMISIONES[[#This Row],[CANTIDAD]]*2</f>
        <v>4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6</v>
      </c>
      <c r="D60" s="38">
        <f>COMISIONES[[#This Row],[CANTIDAD]]*2</f>
        <v>12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6</v>
      </c>
      <c r="D62" s="38">
        <f>COMISIONES[[#This Row],[CANTIDAD]]*2</f>
        <v>12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2" t="s">
        <v>64</v>
      </c>
      <c r="C100" s="195">
        <f>SUM(C11:C98)</f>
        <v>96</v>
      </c>
      <c r="D100" s="204">
        <f>C100*2</f>
        <v>192</v>
      </c>
      <c r="E100" s="34"/>
    </row>
    <row r="101" spans="2:7" ht="15.75" x14ac:dyDescent="0.25">
      <c r="B101" s="203"/>
      <c r="C101" s="196"/>
      <c r="D101" s="205"/>
      <c r="E101" s="35"/>
    </row>
    <row r="103" spans="2:7" x14ac:dyDescent="0.25">
      <c r="C103" s="179" t="s">
        <v>62</v>
      </c>
      <c r="D103" s="189">
        <f>SUMIFS(COMISIONES[VALOR A PAGAR],COMISIONES[ESTADO],M11)</f>
        <v>0</v>
      </c>
    </row>
    <row r="104" spans="2:7" x14ac:dyDescent="0.25">
      <c r="C104" s="179"/>
      <c r="D104" s="189"/>
    </row>
    <row r="105" spans="2:7" x14ac:dyDescent="0.25">
      <c r="C105" s="182" t="s">
        <v>63</v>
      </c>
      <c r="D105" s="183">
        <f>D100-D103</f>
        <v>192</v>
      </c>
    </row>
    <row r="106" spans="2:7" x14ac:dyDescent="0.25">
      <c r="C106" s="182"/>
      <c r="D106" s="184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1" t="s">
        <v>70</v>
      </c>
      <c r="B8" s="221"/>
      <c r="C8" s="221"/>
      <c r="D8" s="221"/>
      <c r="E8" s="221"/>
      <c r="F8" s="221"/>
      <c r="G8" s="22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9" t="s">
        <v>22</v>
      </c>
      <c r="B8" s="159"/>
      <c r="C8" s="159"/>
      <c r="D8" s="159"/>
      <c r="E8" s="159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264</v>
      </c>
      <c r="C11" s="17">
        <f>COUNTIFS(REGISTROS[DR. SOLICITANTE],ESTADISTICA[[#This Row],[MEDICO ]],REGISTROS[[TIPO DE EXAMEN ]],"RX PERIAPICAL")</f>
        <v>91</v>
      </c>
      <c r="D11" s="17">
        <f>COUNTIFS(REGISTROS[DR. SOLICITANTE],ESTADISTICA[[#This Row],[MEDICO ]],REGISTROS[[TIPO DE EXAMEN ]],"RX PARCIAL")</f>
        <v>16</v>
      </c>
      <c r="E11" s="85">
        <f>ESTADISTICA[[#This Row],[RX PANORAMICA]]+ESTADISTICA[[#This Row],[RX PERIAPICAL ]]+ESTADISTICA[[#This Row],[RX PARCIAL]]</f>
        <v>371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10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25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33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114</v>
      </c>
      <c r="C16" s="17">
        <f>COUNTIFS(REGISTROS[DR. SOLICITANTE],ESTADISTICA[[#This Row],[MEDICO ]],REGISTROS[[TIPO DE EXAMEN ]],"RX PERIAPICAL")</f>
        <v>59</v>
      </c>
      <c r="D16" s="17">
        <f>COUNTIFS(REGISTROS[DR. SOLICITANTE],ESTADISTICA[[#This Row],[MEDICO ]],REGISTROS[[TIPO DE EXAMEN ]],"RX PARCIAL")</f>
        <v>5</v>
      </c>
      <c r="E16" s="85">
        <f>ESTADISTICA[[#This Row],[RX PANORAMICA]]+ESTADISTICA[[#This Row],[RX PERIAPICAL ]]+ESTADISTICA[[#This Row],[RX PARCIAL]]</f>
        <v>178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210</v>
      </c>
      <c r="C17" s="17">
        <f>COUNTIFS(REGISTROS[DR. SOLICITANTE],ESTADISTICA[[#This Row],[MEDICO ]],REGISTROS[[TIPO DE EXAMEN ]],"RX PERIAPICAL")</f>
        <v>180</v>
      </c>
      <c r="D17" s="17">
        <f>COUNTIFS(REGISTROS[DR. SOLICITANTE],ESTADISTICA[[#This Row],[MEDICO ]],REGISTROS[[TIPO DE EXAMEN ]],"RX PARCIAL")</f>
        <v>12</v>
      </c>
      <c r="E17" s="85">
        <f>ESTADISTICA[[#This Row],[RX PANORAMICA]]+ESTADISTICA[[#This Row],[RX PERIAPICAL ]]+ESTADISTICA[[#This Row],[RX PARCIAL]]</f>
        <v>402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34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34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71</v>
      </c>
      <c r="C23" s="17">
        <f>COUNTIFS(REGISTROS[DR. SOLICITANTE],ESTADISTICA[[#This Row],[MEDICO ]],REGISTROS[[TIPO DE EXAMEN ]],"RX PERIAPICAL")</f>
        <v>12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84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31</v>
      </c>
      <c r="C25" s="17">
        <f>COUNTIFS(REGISTROS[DR. SOLICITANTE],ESTADISTICA[[#This Row],[MEDICO ]],REGISTROS[[TIPO DE EXAMEN ]],"RX PERIAPICAL")</f>
        <v>18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49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25</v>
      </c>
      <c r="C28" s="17">
        <f>COUNTIFS(REGISTROS[DR. SOLICITANTE],ESTADISTICA[[#This Row],[MEDICO ]],REGISTROS[[TIPO DE EXAMEN ]],"RX PERIAPICAL")</f>
        <v>11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40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32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34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2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4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355</v>
      </c>
      <c r="C41" s="17">
        <f>COUNTIFS(REGISTROS[DR. SOLICITANTE],ESTADISTICA[[#This Row],[MEDICO ]],REGISTROS[[TIPO DE EXAMEN ]],"RX PERIAPICAL")</f>
        <v>129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528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21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4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6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13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13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28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28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4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4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17</v>
      </c>
      <c r="C60" s="17">
        <f>COUNTIFS(REGISTROS[DR. SOLICITANTE],ESTADISTICA[[#This Row],[MEDICO ]],REGISTROS[[TIPO DE EXAMEN ]],"RX PERIAPICAL")</f>
        <v>5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22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13</v>
      </c>
      <c r="C62" s="148">
        <f>COUNTIFS(REGISTROS[DR. SOLICITANTE],ESTADISTICA[[#This Row],[MEDICO ]],REGISTROS[[TIPO DE EXAMEN ]],"RX PERIAPICAL")</f>
        <v>5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18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2" t="s">
        <v>19</v>
      </c>
      <c r="B103" s="223">
        <f>SUM(B11:B101)</f>
        <v>1343</v>
      </c>
      <c r="C103" s="224">
        <f>SUM(ESTADISTICA[[RX PERIAPICAL ]])</f>
        <v>588</v>
      </c>
      <c r="D103" s="225">
        <f>SUM(ESTADISTICA[RX PARCIAL])</f>
        <v>85</v>
      </c>
      <c r="E103" s="226">
        <f>SUM(ESTADISTICA[TOTAL])</f>
        <v>2016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2"/>
      <c r="B104" s="223"/>
      <c r="C104" s="224"/>
      <c r="D104" s="225"/>
      <c r="E104" s="226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7" t="s">
        <v>73</v>
      </c>
      <c r="B6" s="227"/>
      <c r="C6" s="227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8" t="s">
        <v>1709</v>
      </c>
      <c r="C2" s="228"/>
      <c r="D2" s="228"/>
      <c r="E2" s="228"/>
      <c r="F2" s="228"/>
      <c r="G2" s="228"/>
      <c r="H2" s="228"/>
      <c r="I2" s="228"/>
      <c r="O2" s="228" t="s">
        <v>1710</v>
      </c>
      <c r="P2" s="228"/>
      <c r="Q2" s="228"/>
      <c r="R2" s="228"/>
      <c r="S2" s="228"/>
      <c r="T2" s="228"/>
      <c r="U2" s="228"/>
      <c r="V2" s="228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9">
        <v>2024</v>
      </c>
      <c r="D43" s="229"/>
      <c r="E43" s="229"/>
      <c r="F43" s="229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2025-09-22T22:02:19Z</dcterms:modified>
</cp:coreProperties>
</file>