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DOCTORES" sheetId="2" r:id="rId5"/>
    <sheet name="ESTADISTICAS" sheetId="7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" hidden="1">DOCTORES[]</definedName>
    <definedName name="_xlcn.WorksheetConnection_EXAMENESRAYOSRXREALIZADOS.xlsxESTADISTICA" hidden="1">ESTADISTICA[]</definedName>
    <definedName name="_xlcn.WorksheetConnection_EXAMENESRAYOSRXREALIZADOS.xlsxREGISTROS" hidden="1">REGISTROS[]</definedName>
    <definedName name="_xlcn.WorksheetConnection_EXAMENESRAYOSRXREALIZADOS.xlsxTabla312" hidden="1">INGRESOS_MES[]</definedName>
    <definedName name="_xlcn.WorksheetConnection_EXAMENESRAYOSRXREALIZADOS.xlsxTabla7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334" i="3" l="1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63" i="7" l="1"/>
  <c r="B63" i="7" s="1"/>
  <c r="A64" i="7"/>
  <c r="C64" i="7" s="1"/>
  <c r="A65" i="7"/>
  <c r="C65" i="7" s="1"/>
  <c r="A66" i="7"/>
  <c r="B66" i="11" s="1"/>
  <c r="A67" i="7"/>
  <c r="B67" i="7" s="1"/>
  <c r="A68" i="7"/>
  <c r="C68" i="7" s="1"/>
  <c r="A69" i="7"/>
  <c r="B69" i="7" s="1"/>
  <c r="A70" i="7"/>
  <c r="B70" i="7" s="1"/>
  <c r="A71" i="7"/>
  <c r="B71" i="7" s="1"/>
  <c r="A72" i="7"/>
  <c r="D72" i="7" s="1"/>
  <c r="A73" i="7"/>
  <c r="D73" i="7" s="1"/>
  <c r="A74" i="7"/>
  <c r="B74" i="11" s="1"/>
  <c r="D74" i="7"/>
  <c r="A75" i="7"/>
  <c r="B75" i="7" s="1"/>
  <c r="A76" i="7"/>
  <c r="C76" i="7" s="1"/>
  <c r="A77" i="7"/>
  <c r="C77" i="7" s="1"/>
  <c r="A78" i="7"/>
  <c r="B78" i="11" s="1"/>
  <c r="A79" i="7"/>
  <c r="B79" i="11" s="1"/>
  <c r="A80" i="7"/>
  <c r="B80" i="11" s="1"/>
  <c r="A81" i="7"/>
  <c r="B81" i="7" s="1"/>
  <c r="A82" i="7"/>
  <c r="B82" i="7" s="1"/>
  <c r="A83" i="7"/>
  <c r="B83" i="7" s="1"/>
  <c r="A84" i="7"/>
  <c r="D84" i="7" s="1"/>
  <c r="A85" i="7"/>
  <c r="B85" i="11" s="1"/>
  <c r="A86" i="7"/>
  <c r="B86" i="7" s="1"/>
  <c r="A87" i="7"/>
  <c r="B87" i="7" s="1"/>
  <c r="A88" i="7"/>
  <c r="C88" i="7" s="1"/>
  <c r="A89" i="7"/>
  <c r="C89" i="7" s="1"/>
  <c r="A90" i="7"/>
  <c r="C90" i="7" s="1"/>
  <c r="A91" i="7"/>
  <c r="B91" i="11" s="1"/>
  <c r="A92" i="7"/>
  <c r="B92" i="11" s="1"/>
  <c r="A93" i="7"/>
  <c r="B93" i="7" s="1"/>
  <c r="A94" i="7"/>
  <c r="B94" i="7" s="1"/>
  <c r="A95" i="7"/>
  <c r="D95" i="7" s="1"/>
  <c r="A96" i="7"/>
  <c r="D96" i="7" s="1"/>
  <c r="A97" i="7"/>
  <c r="B97" i="7" s="1"/>
  <c r="A98" i="7"/>
  <c r="C98" i="7" s="1"/>
  <c r="B98" i="7"/>
  <c r="A99" i="7"/>
  <c r="B99" i="7" s="1"/>
  <c r="A100" i="7"/>
  <c r="C100" i="7" s="1"/>
  <c r="A101" i="7"/>
  <c r="C101" i="7" s="1"/>
  <c r="A62" i="7"/>
  <c r="D62" i="7" s="1"/>
  <c r="C78" i="7" l="1"/>
  <c r="C72" i="7"/>
  <c r="D75" i="7"/>
  <c r="B101" i="7"/>
  <c r="B72" i="7"/>
  <c r="D67" i="7"/>
  <c r="B74" i="7"/>
  <c r="B77" i="7"/>
  <c r="C83" i="7"/>
  <c r="B100" i="7"/>
  <c r="B90" i="7"/>
  <c r="D80" i="7"/>
  <c r="B73" i="7"/>
  <c r="C91" i="7"/>
  <c r="B91" i="7"/>
  <c r="C75" i="7"/>
  <c r="B96" i="7"/>
  <c r="D78" i="7"/>
  <c r="C73" i="7"/>
  <c r="C95" i="7"/>
  <c r="B95" i="7"/>
  <c r="C87" i="7"/>
  <c r="C74" i="7"/>
  <c r="E74" i="7" s="1"/>
  <c r="B68" i="7"/>
  <c r="D85" i="7"/>
  <c r="D99" i="7"/>
  <c r="C99" i="7"/>
  <c r="B85" i="7"/>
  <c r="D66" i="7"/>
  <c r="B75" i="11"/>
  <c r="B72" i="11"/>
  <c r="C80" i="7"/>
  <c r="B87" i="11"/>
  <c r="D97" i="7"/>
  <c r="D92" i="7"/>
  <c r="B89" i="7"/>
  <c r="C85" i="7"/>
  <c r="B80" i="7"/>
  <c r="B76" i="7"/>
  <c r="B98" i="11"/>
  <c r="B86" i="11"/>
  <c r="B97" i="11"/>
  <c r="B73" i="11"/>
  <c r="C97" i="7"/>
  <c r="C92" i="7"/>
  <c r="B92" i="7"/>
  <c r="B88" i="7"/>
  <c r="D79" i="7"/>
  <c r="B96" i="11"/>
  <c r="B84" i="11"/>
  <c r="C66" i="7"/>
  <c r="B95" i="11"/>
  <c r="B83" i="11"/>
  <c r="B71" i="11"/>
  <c r="C84" i="7"/>
  <c r="C79" i="7"/>
  <c r="C96" i="7"/>
  <c r="E96" i="7" s="1"/>
  <c r="D91" i="7"/>
  <c r="D87" i="7"/>
  <c r="B84" i="7"/>
  <c r="B79" i="7"/>
  <c r="C71" i="7"/>
  <c r="B66" i="7"/>
  <c r="E66" i="7" s="1"/>
  <c r="B94" i="11"/>
  <c r="B82" i="11"/>
  <c r="B70" i="11"/>
  <c r="B93" i="11"/>
  <c r="B81" i="11"/>
  <c r="B69" i="11"/>
  <c r="B65" i="7"/>
  <c r="B68" i="11"/>
  <c r="D86" i="7"/>
  <c r="B67" i="11"/>
  <c r="B78" i="7"/>
  <c r="E78" i="7" s="1"/>
  <c r="D68" i="7"/>
  <c r="D64" i="7"/>
  <c r="B90" i="11"/>
  <c r="D98" i="7"/>
  <c r="D90" i="7"/>
  <c r="C86" i="7"/>
  <c r="B64" i="7"/>
  <c r="B89" i="11"/>
  <c r="B77" i="11"/>
  <c r="B65" i="11"/>
  <c r="B88" i="11"/>
  <c r="B76" i="11"/>
  <c r="B64" i="11"/>
  <c r="B63" i="11"/>
  <c r="C63" i="7"/>
  <c r="E72" i="7"/>
  <c r="E73" i="7"/>
  <c r="E98" i="7"/>
  <c r="E75" i="7"/>
  <c r="C67" i="7"/>
  <c r="E67" i="7" s="1"/>
  <c r="D93" i="7"/>
  <c r="D69" i="7"/>
  <c r="D100" i="7"/>
  <c r="E100" i="7" s="1"/>
  <c r="D76" i="7"/>
  <c r="D81" i="7"/>
  <c r="C93" i="7"/>
  <c r="D88" i="7"/>
  <c r="C81" i="7"/>
  <c r="C69" i="7"/>
  <c r="D83" i="7"/>
  <c r="E83" i="7" s="1"/>
  <c r="D71" i="7"/>
  <c r="D63" i="7"/>
  <c r="D70" i="7"/>
  <c r="D101" i="7"/>
  <c r="E101" i="7" s="1"/>
  <c r="C94" i="7"/>
  <c r="D89" i="7"/>
  <c r="C82" i="7"/>
  <c r="D77" i="7"/>
  <c r="E77" i="7" s="1"/>
  <c r="C70" i="7"/>
  <c r="D65" i="7"/>
  <c r="D94" i="7"/>
  <c r="D82" i="7"/>
  <c r="C62" i="7"/>
  <c r="B62" i="7"/>
  <c r="B62" i="11"/>
  <c r="E95" i="7" l="1"/>
  <c r="E90" i="7"/>
  <c r="E87" i="7"/>
  <c r="E79" i="7"/>
  <c r="E89" i="7"/>
  <c r="E68" i="7"/>
  <c r="E99" i="7"/>
  <c r="E91" i="7"/>
  <c r="E71" i="7"/>
  <c r="E85" i="7"/>
  <c r="E64" i="7"/>
  <c r="E97" i="7"/>
  <c r="E76" i="7"/>
  <c r="E84" i="7"/>
  <c r="E92" i="7"/>
  <c r="E80" i="7"/>
  <c r="E86" i="7"/>
  <c r="E65" i="7"/>
  <c r="E88" i="7"/>
  <c r="E63" i="7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 s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E48" i="12"/>
  <c r="E47" i="12"/>
  <c r="E46" i="12"/>
  <c r="F55" i="12"/>
  <c r="D56" i="12"/>
  <c r="E45" i="12"/>
  <c r="F54" i="12"/>
  <c r="D46" i="12"/>
  <c r="D47" i="12"/>
  <c r="D48" i="12"/>
  <c r="D49" i="12"/>
  <c r="D50" i="12"/>
  <c r="D51" i="12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G2073" i="1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G2141" i="1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G2145" i="1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G2149" i="1" s="1"/>
  <c r="D2150" i="3"/>
  <c r="E2150" i="3" s="1"/>
  <c r="G2150" i="1" s="1"/>
  <c r="D2151" i="3"/>
  <c r="E2151" i="3" s="1"/>
  <c r="G2151" i="1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G2158" i="1" s="1"/>
  <c r="D2159" i="3"/>
  <c r="E2159" i="3" s="1"/>
  <c r="G2159" i="1" s="1"/>
  <c r="D2160" i="3"/>
  <c r="E2160" i="3" s="1"/>
  <c r="G2160" i="1" s="1"/>
  <c r="D2161" i="3"/>
  <c r="E2161" i="3" s="1"/>
  <c r="G2161" i="1" s="1"/>
  <c r="D2162" i="3"/>
  <c r="E2162" i="3" s="1"/>
  <c r="G2162" i="1" s="1"/>
  <c r="D2163" i="3"/>
  <c r="E2163" i="3" s="1"/>
  <c r="G2163" i="1" s="1"/>
  <c r="D2164" i="3"/>
  <c r="E2164" i="3" s="1"/>
  <c r="G2164" i="1" s="1"/>
  <c r="D2165" i="3"/>
  <c r="E2165" i="3" s="1"/>
  <c r="G2165" i="1" s="1"/>
  <c r="D2166" i="3"/>
  <c r="E2166" i="3" s="1"/>
  <c r="G2166" i="1" s="1"/>
  <c r="D2167" i="3"/>
  <c r="E2167" i="3" s="1"/>
  <c r="G2167" i="1" s="1"/>
  <c r="D2168" i="3"/>
  <c r="E2168" i="3" s="1"/>
  <c r="G2168" i="1" s="1"/>
  <c r="D2169" i="3"/>
  <c r="E2169" i="3" s="1"/>
  <c r="G2169" i="1" s="1"/>
  <c r="D2170" i="3"/>
  <c r="E2170" i="3" s="1"/>
  <c r="G2170" i="1" s="1"/>
  <c r="D2171" i="3"/>
  <c r="E2171" i="3" s="1"/>
  <c r="G2171" i="1" s="1"/>
  <c r="D2172" i="3"/>
  <c r="E2172" i="3" s="1"/>
  <c r="G2172" i="1" s="1"/>
  <c r="D2173" i="3"/>
  <c r="E2173" i="3" s="1"/>
  <c r="G2173" i="1" s="1"/>
  <c r="D2174" i="3"/>
  <c r="E2174" i="3" s="1"/>
  <c r="D2175" i="3"/>
  <c r="E2175" i="3" s="1"/>
  <c r="G2175" i="1" s="1"/>
  <c r="D2176" i="3"/>
  <c r="E2176" i="3" s="1"/>
  <c r="G2176" i="1" s="1"/>
  <c r="D2177" i="3"/>
  <c r="E2177" i="3" s="1"/>
  <c r="G2177" i="1" s="1"/>
  <c r="D2178" i="3"/>
  <c r="E2178" i="3" s="1"/>
  <c r="G2178" i="1" s="1"/>
  <c r="D2179" i="3"/>
  <c r="E2179" i="3" s="1"/>
  <c r="G2179" i="1" s="1"/>
  <c r="D2180" i="3"/>
  <c r="E2180" i="3" s="1"/>
  <c r="G2180" i="1" s="1"/>
  <c r="D2181" i="3"/>
  <c r="E2181" i="3" s="1"/>
  <c r="G2181" i="1" s="1"/>
  <c r="D2182" i="3"/>
  <c r="E2182" i="3" s="1"/>
  <c r="G2182" i="1" s="1"/>
  <c r="D2183" i="3"/>
  <c r="E2183" i="3" s="1"/>
  <c r="G2183" i="1" s="1"/>
  <c r="D2184" i="3"/>
  <c r="E2184" i="3" s="1"/>
  <c r="G2184" i="1" s="1"/>
  <c r="D2185" i="3"/>
  <c r="E2185" i="3" s="1"/>
  <c r="G2185" i="1" s="1"/>
  <c r="D2186" i="3"/>
  <c r="E2186" i="3" s="1"/>
  <c r="G2186" i="1" s="1"/>
  <c r="D2187" i="3"/>
  <c r="E2187" i="3" s="1"/>
  <c r="G2187" i="1" s="1"/>
  <c r="D2188" i="3"/>
  <c r="E2188" i="3" s="1"/>
  <c r="D2189" i="3"/>
  <c r="E2189" i="3" s="1"/>
  <c r="G2189" i="1" s="1"/>
  <c r="D2190" i="3"/>
  <c r="E2190" i="3" s="1"/>
  <c r="G2190" i="1" s="1"/>
  <c r="D2191" i="3"/>
  <c r="E2191" i="3" s="1"/>
  <c r="D2192" i="3"/>
  <c r="E2192" i="3" s="1"/>
  <c r="G2192" i="1" s="1"/>
  <c r="D2193" i="3"/>
  <c r="E2193" i="3" s="1"/>
  <c r="G2193" i="1" s="1"/>
  <c r="D2194" i="3"/>
  <c r="E2194" i="3" s="1"/>
  <c r="G2194" i="1" s="1"/>
  <c r="D2195" i="3"/>
  <c r="E2195" i="3" s="1"/>
  <c r="G2195" i="1" s="1"/>
  <c r="D2196" i="3"/>
  <c r="E2196" i="3" s="1"/>
  <c r="G2196" i="1" s="1"/>
  <c r="D2197" i="3"/>
  <c r="E2197" i="3" s="1"/>
  <c r="G2197" i="1" s="1"/>
  <c r="D2198" i="3"/>
  <c r="E2198" i="3" s="1"/>
  <c r="G2198" i="1" s="1"/>
  <c r="D2199" i="3"/>
  <c r="E2199" i="3" s="1"/>
  <c r="G2199" i="1" s="1"/>
  <c r="D2200" i="3"/>
  <c r="E2200" i="3" s="1"/>
  <c r="G2200" i="1" s="1"/>
  <c r="D2201" i="3"/>
  <c r="E2201" i="3" s="1"/>
  <c r="G2201" i="1" s="1"/>
  <c r="D2202" i="3"/>
  <c r="E2202" i="3" s="1"/>
  <c r="G2202" i="1" s="1"/>
  <c r="D2203" i="3"/>
  <c r="E2203" i="3" s="1"/>
  <c r="G2203" i="1" s="1"/>
  <c r="D2204" i="3"/>
  <c r="E2204" i="3" s="1"/>
  <c r="G2204" i="1" s="1"/>
  <c r="D2205" i="3"/>
  <c r="E2205" i="3" s="1"/>
  <c r="G2205" i="1" s="1"/>
  <c r="D2206" i="3"/>
  <c r="E2206" i="3" s="1"/>
  <c r="G2206" i="1" s="1"/>
  <c r="D2207" i="3"/>
  <c r="E2207" i="3" s="1"/>
  <c r="G2207" i="1" s="1"/>
  <c r="D2208" i="3"/>
  <c r="E2208" i="3" s="1"/>
  <c r="G2208" i="1" s="1"/>
  <c r="D2209" i="3"/>
  <c r="E2209" i="3" s="1"/>
  <c r="G2209" i="1" s="1"/>
  <c r="D2210" i="3"/>
  <c r="E2210" i="3" s="1"/>
  <c r="G2210" i="1" s="1"/>
  <c r="D2211" i="3"/>
  <c r="E2211" i="3" s="1"/>
  <c r="G2211" i="1" s="1"/>
  <c r="D2212" i="3"/>
  <c r="E2212" i="3" s="1"/>
  <c r="G2212" i="1" s="1"/>
  <c r="D2213" i="3"/>
  <c r="E2213" i="3" s="1"/>
  <c r="G2213" i="1" s="1"/>
  <c r="D2214" i="3"/>
  <c r="E2214" i="3" s="1"/>
  <c r="G2214" i="1" s="1"/>
  <c r="D2215" i="3"/>
  <c r="E2215" i="3" s="1"/>
  <c r="G2215" i="1" s="1"/>
  <c r="D2216" i="3"/>
  <c r="E2216" i="3" s="1"/>
  <c r="G2216" i="1" s="1"/>
  <c r="D2217" i="3"/>
  <c r="E2217" i="3" s="1"/>
  <c r="G2217" i="1" s="1"/>
  <c r="D2218" i="3"/>
  <c r="E2218" i="3" s="1"/>
  <c r="G2218" i="1" s="1"/>
  <c r="D2219" i="3"/>
  <c r="E2219" i="3" s="1"/>
  <c r="G2219" i="1" s="1"/>
  <c r="D2220" i="3"/>
  <c r="E2220" i="3" s="1"/>
  <c r="D2221" i="3"/>
  <c r="E2221" i="3" s="1"/>
  <c r="G2221" i="1" s="1"/>
  <c r="D2222" i="3"/>
  <c r="E2222" i="3" s="1"/>
  <c r="D2223" i="3"/>
  <c r="E2223" i="3" s="1"/>
  <c r="G2223" i="1" s="1"/>
  <c r="D2224" i="3"/>
  <c r="E2224" i="3" s="1"/>
  <c r="G2224" i="1" s="1"/>
  <c r="D2225" i="3"/>
  <c r="E2225" i="3" s="1"/>
  <c r="G2225" i="1" s="1"/>
  <c r="D2226" i="3"/>
  <c r="E2226" i="3" s="1"/>
  <c r="G2226" i="1" s="1"/>
  <c r="D2227" i="3"/>
  <c r="E2227" i="3" s="1"/>
  <c r="D2228" i="3"/>
  <c r="E2228" i="3" s="1"/>
  <c r="G2229" i="1" s="1"/>
  <c r="D2229" i="3"/>
  <c r="E2229" i="3" s="1"/>
  <c r="D2230" i="3"/>
  <c r="E2230" i="3" s="1"/>
  <c r="G2230" i="1" s="1"/>
  <c r="D2231" i="3"/>
  <c r="E2231" i="3" s="1"/>
  <c r="G2231" i="1" s="1"/>
  <c r="D2232" i="3"/>
  <c r="E2232" i="3" s="1"/>
  <c r="G2232" i="1" s="1"/>
  <c r="D2233" i="3"/>
  <c r="E2233" i="3" s="1"/>
  <c r="G2233" i="1" s="1"/>
  <c r="D2234" i="3"/>
  <c r="E2234" i="3" s="1"/>
  <c r="G2234" i="1" s="1"/>
  <c r="D2235" i="3"/>
  <c r="E2235" i="3" s="1"/>
  <c r="G2235" i="1" s="1"/>
  <c r="D2236" i="3"/>
  <c r="E2236" i="3" s="1"/>
  <c r="G2236" i="1" s="1"/>
  <c r="D2237" i="3"/>
  <c r="E2237" i="3" s="1"/>
  <c r="G2237" i="1" s="1"/>
  <c r="D2238" i="3"/>
  <c r="E2238" i="3" s="1"/>
  <c r="G2238" i="1" s="1"/>
  <c r="D2239" i="3"/>
  <c r="E2239" i="3" s="1"/>
  <c r="D2240" i="3"/>
  <c r="E2240" i="3" s="1"/>
  <c r="G2240" i="1" s="1"/>
  <c r="D2241" i="3"/>
  <c r="E2241" i="3" s="1"/>
  <c r="G2241" i="1" s="1"/>
  <c r="D2242" i="3"/>
  <c r="E2242" i="3" s="1"/>
  <c r="G2242" i="1" s="1"/>
  <c r="D2243" i="3"/>
  <c r="E2243" i="3" s="1"/>
  <c r="D2244" i="3"/>
  <c r="E2244" i="3" s="1"/>
  <c r="G2244" i="1" s="1"/>
  <c r="D2245" i="3"/>
  <c r="E2245" i="3" s="1"/>
  <c r="G2245" i="1" s="1"/>
  <c r="D2246" i="3"/>
  <c r="E2246" i="3" s="1"/>
  <c r="G2246" i="1" s="1"/>
  <c r="D2247" i="3"/>
  <c r="E2247" i="3" s="1"/>
  <c r="G2247" i="1" s="1"/>
  <c r="D2248" i="3"/>
  <c r="E2248" i="3" s="1"/>
  <c r="G2248" i="1" s="1"/>
  <c r="D2249" i="3"/>
  <c r="E2249" i="3" s="1"/>
  <c r="G2249" i="1" s="1"/>
  <c r="D2250" i="3"/>
  <c r="E2250" i="3" s="1"/>
  <c r="G2250" i="1" s="1"/>
  <c r="D2251" i="3"/>
  <c r="E2251" i="3" s="1"/>
  <c r="G2251" i="1" s="1"/>
  <c r="D2252" i="3"/>
  <c r="E2252" i="3" s="1"/>
  <c r="G2252" i="1" s="1"/>
  <c r="D2253" i="3"/>
  <c r="E2253" i="3" s="1"/>
  <c r="G2253" i="1" s="1"/>
  <c r="D2254" i="3"/>
  <c r="E2254" i="3" s="1"/>
  <c r="G2254" i="1" s="1"/>
  <c r="D2255" i="3"/>
  <c r="E2255" i="3" s="1"/>
  <c r="G2255" i="1" s="1"/>
  <c r="D2256" i="3"/>
  <c r="E2256" i="3" s="1"/>
  <c r="G2256" i="1" s="1"/>
  <c r="D2257" i="3"/>
  <c r="E2257" i="3" s="1"/>
  <c r="G2257" i="1" s="1"/>
  <c r="D2258" i="3"/>
  <c r="E2258" i="3" s="1"/>
  <c r="G2258" i="1" s="1"/>
  <c r="D2259" i="3"/>
  <c r="E2259" i="3" s="1"/>
  <c r="G2259" i="1" s="1"/>
  <c r="D2260" i="3"/>
  <c r="E2260" i="3" s="1"/>
  <c r="G2260" i="1" s="1"/>
  <c r="D2261" i="3"/>
  <c r="E2261" i="3" s="1"/>
  <c r="G2261" i="1" s="1"/>
  <c r="D2262" i="3"/>
  <c r="E2262" i="3" s="1"/>
  <c r="G2262" i="1" s="1"/>
  <c r="D2263" i="3"/>
  <c r="E2263" i="3" s="1"/>
  <c r="G2263" i="1" s="1"/>
  <c r="D2264" i="3"/>
  <c r="E2264" i="3" s="1"/>
  <c r="G2264" i="1" s="1"/>
  <c r="D2265" i="3"/>
  <c r="E2265" i="3" s="1"/>
  <c r="G2265" i="1" s="1"/>
  <c r="D2266" i="3"/>
  <c r="E2266" i="3" s="1"/>
  <c r="G2266" i="1" s="1"/>
  <c r="D2267" i="3"/>
  <c r="E2267" i="3" s="1"/>
  <c r="G2267" i="1" s="1"/>
  <c r="D2268" i="3"/>
  <c r="E2268" i="3" s="1"/>
  <c r="G2268" i="1" s="1"/>
  <c r="D2269" i="3"/>
  <c r="E2269" i="3" s="1"/>
  <c r="D2270" i="3"/>
  <c r="E2270" i="3" s="1"/>
  <c r="G2270" i="1" s="1"/>
  <c r="D2271" i="3"/>
  <c r="E2271" i="3" s="1"/>
  <c r="G2271" i="1" s="1"/>
  <c r="D2272" i="3"/>
  <c r="E2272" i="3" s="1"/>
  <c r="D2273" i="3"/>
  <c r="E2273" i="3" s="1"/>
  <c r="G2273" i="1" s="1"/>
  <c r="D2274" i="3"/>
  <c r="E2274" i="3" s="1"/>
  <c r="G2274" i="1" s="1"/>
  <c r="D2275" i="3"/>
  <c r="E2275" i="3" s="1"/>
  <c r="G2275" i="1" s="1"/>
  <c r="D2276" i="3"/>
  <c r="E2276" i="3" s="1"/>
  <c r="G2276" i="1" s="1"/>
  <c r="D2277" i="3"/>
  <c r="E2277" i="3" s="1"/>
  <c r="G2277" i="1" s="1"/>
  <c r="D2278" i="3"/>
  <c r="E2278" i="3" s="1"/>
  <c r="G2278" i="1" s="1"/>
  <c r="D2279" i="3"/>
  <c r="E2279" i="3" s="1"/>
  <c r="G2279" i="1" s="1"/>
  <c r="D2280" i="3"/>
  <c r="E2280" i="3" s="1"/>
  <c r="G2280" i="1" s="1"/>
  <c r="D2281" i="3"/>
  <c r="E2281" i="3" s="1"/>
  <c r="G2281" i="1" s="1"/>
  <c r="D2282" i="3"/>
  <c r="E2282" i="3" s="1"/>
  <c r="G2282" i="1" s="1"/>
  <c r="D2283" i="3"/>
  <c r="E2283" i="3" s="1"/>
  <c r="G2283" i="1" s="1"/>
  <c r="D2284" i="3"/>
  <c r="E2284" i="3" s="1"/>
  <c r="G2284" i="1" s="1"/>
  <c r="D2285" i="3"/>
  <c r="E2285" i="3" s="1"/>
  <c r="G2285" i="1" s="1"/>
  <c r="D2286" i="3"/>
  <c r="E2286" i="3" s="1"/>
  <c r="G2286" i="1" s="1"/>
  <c r="D2287" i="3"/>
  <c r="E2287" i="3" s="1"/>
  <c r="G2287" i="1" s="1"/>
  <c r="D2288" i="3"/>
  <c r="E2288" i="3" s="1"/>
  <c r="G2288" i="1" s="1"/>
  <c r="D2289" i="3"/>
  <c r="E2289" i="3" s="1"/>
  <c r="G2289" i="1" s="1"/>
  <c r="D2290" i="3"/>
  <c r="E2290" i="3" s="1"/>
  <c r="G2290" i="1" s="1"/>
  <c r="D2291" i="3"/>
  <c r="E2291" i="3" s="1"/>
  <c r="G2291" i="1" s="1"/>
  <c r="D2292" i="3"/>
  <c r="E2292" i="3" s="1"/>
  <c r="G2292" i="1" s="1"/>
  <c r="D2293" i="3"/>
  <c r="E2293" i="3" s="1"/>
  <c r="G2293" i="1" s="1"/>
  <c r="D2294" i="3"/>
  <c r="E2294" i="3" s="1"/>
  <c r="G2294" i="1" s="1"/>
  <c r="D2295" i="3"/>
  <c r="E2295" i="3" s="1"/>
  <c r="G2295" i="1" s="1"/>
  <c r="D2296" i="3"/>
  <c r="E2296" i="3" s="1"/>
  <c r="G2296" i="1" s="1"/>
  <c r="D2297" i="3"/>
  <c r="E2297" i="3" s="1"/>
  <c r="G2297" i="1" s="1"/>
  <c r="D2298" i="3"/>
  <c r="E2298" i="3" s="1"/>
  <c r="G2298" i="1" s="1"/>
  <c r="D2299" i="3"/>
  <c r="E2299" i="3" s="1"/>
  <c r="G2299" i="1" s="1"/>
  <c r="D2300" i="3"/>
  <c r="E2300" i="3" s="1"/>
  <c r="G2300" i="1" s="1"/>
  <c r="D2301" i="3"/>
  <c r="E2301" i="3" s="1"/>
  <c r="G2301" i="1" s="1"/>
  <c r="D2302" i="3"/>
  <c r="E2302" i="3" s="1"/>
  <c r="G2302" i="1" s="1"/>
  <c r="D2303" i="3"/>
  <c r="E2303" i="3" s="1"/>
  <c r="G2303" i="1" s="1"/>
  <c r="D2304" i="3"/>
  <c r="E2304" i="3" s="1"/>
  <c r="G2304" i="1" s="1"/>
  <c r="D2305" i="3"/>
  <c r="E2305" i="3" s="1"/>
  <c r="G2305" i="1" s="1"/>
  <c r="D2306" i="3"/>
  <c r="E2306" i="3" s="1"/>
  <c r="G2306" i="1" s="1"/>
  <c r="D2307" i="3"/>
  <c r="E2307" i="3" s="1"/>
  <c r="G2307" i="1" s="1"/>
  <c r="D2308" i="3"/>
  <c r="E2308" i="3" s="1"/>
  <c r="G2308" i="1" s="1"/>
  <c r="D2309" i="3"/>
  <c r="E2309" i="3" s="1"/>
  <c r="G2309" i="1" s="1"/>
  <c r="D2310" i="3"/>
  <c r="E2310" i="3" s="1"/>
  <c r="G2310" i="1" s="1"/>
  <c r="D2311" i="3"/>
  <c r="E2311" i="3" s="1"/>
  <c r="G2311" i="1" s="1"/>
  <c r="D2312" i="3"/>
  <c r="E2312" i="3" s="1"/>
  <c r="G2312" i="1" s="1"/>
  <c r="D2313" i="3"/>
  <c r="E2313" i="3" s="1"/>
  <c r="G2313" i="1" s="1"/>
  <c r="D2314" i="3"/>
  <c r="E2314" i="3" s="1"/>
  <c r="G2314" i="1" s="1"/>
  <c r="D2315" i="3"/>
  <c r="E2315" i="3" s="1"/>
  <c r="G2315" i="1" s="1"/>
  <c r="D2316" i="3"/>
  <c r="E2316" i="3" s="1"/>
  <c r="G2316" i="1" s="1"/>
  <c r="D2317" i="3"/>
  <c r="E2317" i="3" s="1"/>
  <c r="G2317" i="1" s="1"/>
  <c r="D2318" i="3"/>
  <c r="E2318" i="3" s="1"/>
  <c r="G2318" i="1" s="1"/>
  <c r="D2319" i="3"/>
  <c r="E2319" i="3" s="1"/>
  <c r="G2319" i="1" s="1"/>
  <c r="D2320" i="3"/>
  <c r="E2320" i="3" s="1"/>
  <c r="G2320" i="1" s="1"/>
  <c r="D2321" i="3"/>
  <c r="E2321" i="3" s="1"/>
  <c r="G2321" i="1" s="1"/>
  <c r="D2322" i="3"/>
  <c r="E2322" i="3" s="1"/>
  <c r="D2323" i="3"/>
  <c r="E2323" i="3" s="1"/>
  <c r="G2323" i="1" s="1"/>
  <c r="D2324" i="3"/>
  <c r="E2324" i="3" s="1"/>
  <c r="G2324" i="1" s="1"/>
  <c r="D2325" i="3"/>
  <c r="E2325" i="3" s="1"/>
  <c r="G2325" i="1" s="1"/>
  <c r="D2326" i="3"/>
  <c r="E2326" i="3" s="1"/>
  <c r="D2327" i="3"/>
  <c r="E2327" i="3" s="1"/>
  <c r="G2327" i="1" s="1"/>
  <c r="D2328" i="3"/>
  <c r="E2328" i="3" s="1"/>
  <c r="D2329" i="3"/>
  <c r="E2329" i="3" s="1"/>
  <c r="G2329" i="1" s="1"/>
  <c r="D2330" i="3"/>
  <c r="E2330" i="3" s="1"/>
  <c r="D2331" i="3"/>
  <c r="E2331" i="3" s="1"/>
  <c r="G2331" i="1" s="1"/>
  <c r="D2332" i="3"/>
  <c r="E2332" i="3" s="1"/>
  <c r="G2332" i="1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J2141" i="1"/>
  <c r="E2142" i="1"/>
  <c r="J2142" i="1"/>
  <c r="E2143" i="1"/>
  <c r="J2143" i="1"/>
  <c r="E2144" i="1"/>
  <c r="J2144" i="1"/>
  <c r="E2145" i="1"/>
  <c r="J2145" i="1"/>
  <c r="E2146" i="1"/>
  <c r="J2146" i="1"/>
  <c r="E2147" i="1"/>
  <c r="J2147" i="1"/>
  <c r="E2148" i="1"/>
  <c r="J2148" i="1"/>
  <c r="E2149" i="1"/>
  <c r="J2149" i="1"/>
  <c r="E2150" i="1"/>
  <c r="J2150" i="1"/>
  <c r="E2151" i="1"/>
  <c r="J2151" i="1"/>
  <c r="E2152" i="1"/>
  <c r="J2152" i="1"/>
  <c r="E2153" i="1"/>
  <c r="J2153" i="1"/>
  <c r="E2154" i="1"/>
  <c r="J2154" i="1"/>
  <c r="E2155" i="1"/>
  <c r="J2155" i="1"/>
  <c r="E2156" i="1"/>
  <c r="J2156" i="1"/>
  <c r="E2157" i="1"/>
  <c r="J2157" i="1"/>
  <c r="E2158" i="1"/>
  <c r="J2158" i="1"/>
  <c r="E2159" i="1"/>
  <c r="J2159" i="1"/>
  <c r="E2160" i="1"/>
  <c r="J2160" i="1"/>
  <c r="E2161" i="1"/>
  <c r="J2161" i="1"/>
  <c r="E2162" i="1"/>
  <c r="J2162" i="1"/>
  <c r="E2163" i="1"/>
  <c r="J2163" i="1"/>
  <c r="E2164" i="1"/>
  <c r="J2164" i="1"/>
  <c r="E2165" i="1"/>
  <c r="J2165" i="1"/>
  <c r="E2166" i="1"/>
  <c r="J2166" i="1"/>
  <c r="E2167" i="1"/>
  <c r="J2167" i="1"/>
  <c r="E2168" i="1"/>
  <c r="J2168" i="1"/>
  <c r="E2169" i="1"/>
  <c r="J2169" i="1"/>
  <c r="E2170" i="1"/>
  <c r="J2170" i="1"/>
  <c r="E2171" i="1"/>
  <c r="J2171" i="1"/>
  <c r="E2172" i="1"/>
  <c r="J2172" i="1"/>
  <c r="E2173" i="1"/>
  <c r="J2173" i="1"/>
  <c r="E2174" i="1"/>
  <c r="G2174" i="1"/>
  <c r="J2174" i="1"/>
  <c r="E2175" i="1"/>
  <c r="J2175" i="1"/>
  <c r="E2176" i="1"/>
  <c r="J2176" i="1"/>
  <c r="E2177" i="1"/>
  <c r="J2177" i="1"/>
  <c r="E2178" i="1"/>
  <c r="J2178" i="1"/>
  <c r="E2179" i="1"/>
  <c r="J2179" i="1"/>
  <c r="E2180" i="1"/>
  <c r="J2180" i="1"/>
  <c r="E2181" i="1"/>
  <c r="J2181" i="1"/>
  <c r="E2182" i="1"/>
  <c r="J2182" i="1"/>
  <c r="E2183" i="1"/>
  <c r="J2183" i="1"/>
  <c r="E2184" i="1"/>
  <c r="J2184" i="1"/>
  <c r="E2185" i="1"/>
  <c r="J2185" i="1"/>
  <c r="E2186" i="1"/>
  <c r="J2186" i="1"/>
  <c r="E2187" i="1"/>
  <c r="J2187" i="1"/>
  <c r="E2188" i="1"/>
  <c r="J2188" i="1"/>
  <c r="E2189" i="1"/>
  <c r="J2189" i="1"/>
  <c r="E2190" i="1"/>
  <c r="J2190" i="1"/>
  <c r="E2191" i="1"/>
  <c r="J2191" i="1"/>
  <c r="E2192" i="1"/>
  <c r="J2192" i="1"/>
  <c r="E2193" i="1"/>
  <c r="J2193" i="1"/>
  <c r="E2194" i="1"/>
  <c r="J2194" i="1"/>
  <c r="E2195" i="1"/>
  <c r="J2195" i="1"/>
  <c r="E2196" i="1"/>
  <c r="J2196" i="1"/>
  <c r="E2197" i="1"/>
  <c r="J2197" i="1"/>
  <c r="E2198" i="1"/>
  <c r="J2198" i="1"/>
  <c r="E2199" i="1"/>
  <c r="J2199" i="1"/>
  <c r="E2200" i="1"/>
  <c r="J2200" i="1"/>
  <c r="E2201" i="1"/>
  <c r="J2201" i="1"/>
  <c r="E2202" i="1"/>
  <c r="J2202" i="1"/>
  <c r="E2203" i="1"/>
  <c r="J2203" i="1"/>
  <c r="E2204" i="1"/>
  <c r="J2204" i="1"/>
  <c r="E2205" i="1"/>
  <c r="J2205" i="1"/>
  <c r="E2206" i="1"/>
  <c r="J2206" i="1"/>
  <c r="E2207" i="1"/>
  <c r="J2207" i="1"/>
  <c r="E2208" i="1"/>
  <c r="J2208" i="1"/>
  <c r="E2209" i="1"/>
  <c r="J2209" i="1"/>
  <c r="E2210" i="1"/>
  <c r="J2210" i="1"/>
  <c r="E2211" i="1"/>
  <c r="J2211" i="1"/>
  <c r="E2212" i="1"/>
  <c r="J2212" i="1"/>
  <c r="E2213" i="1"/>
  <c r="J2213" i="1"/>
  <c r="E2214" i="1"/>
  <c r="J2214" i="1"/>
  <c r="E2215" i="1"/>
  <c r="J2215" i="1"/>
  <c r="E2216" i="1"/>
  <c r="J2216" i="1"/>
  <c r="E2217" i="1"/>
  <c r="J2217" i="1"/>
  <c r="E2218" i="1"/>
  <c r="J2218" i="1"/>
  <c r="E2219" i="1"/>
  <c r="J2219" i="1"/>
  <c r="E2220" i="1"/>
  <c r="J2220" i="1"/>
  <c r="E2221" i="1"/>
  <c r="J2221" i="1"/>
  <c r="E2222" i="1"/>
  <c r="J2222" i="1"/>
  <c r="E2223" i="1"/>
  <c r="J2223" i="1"/>
  <c r="E2224" i="1"/>
  <c r="J2224" i="1"/>
  <c r="E2225" i="1"/>
  <c r="J2225" i="1"/>
  <c r="E2226" i="1"/>
  <c r="J2226" i="1"/>
  <c r="E2227" i="1"/>
  <c r="J2227" i="1"/>
  <c r="E2228" i="1"/>
  <c r="J2228" i="1"/>
  <c r="E2229" i="1"/>
  <c r="J2229" i="1"/>
  <c r="E2230" i="1"/>
  <c r="J2230" i="1"/>
  <c r="E2231" i="1"/>
  <c r="J2231" i="1"/>
  <c r="E2232" i="1"/>
  <c r="J2232" i="1"/>
  <c r="E2233" i="1"/>
  <c r="J2233" i="1"/>
  <c r="E2234" i="1"/>
  <c r="J2234" i="1"/>
  <c r="E2235" i="1"/>
  <c r="J2235" i="1"/>
  <c r="E2236" i="1"/>
  <c r="J2236" i="1"/>
  <c r="E2237" i="1"/>
  <c r="J2237" i="1"/>
  <c r="E2238" i="1"/>
  <c r="J2238" i="1"/>
  <c r="E2239" i="1"/>
  <c r="J2239" i="1"/>
  <c r="E2240" i="1"/>
  <c r="J2240" i="1"/>
  <c r="E2241" i="1"/>
  <c r="J2241" i="1"/>
  <c r="E2242" i="1"/>
  <c r="J2242" i="1"/>
  <c r="E2243" i="1"/>
  <c r="J2243" i="1"/>
  <c r="E2244" i="1"/>
  <c r="J2244" i="1"/>
  <c r="E2245" i="1"/>
  <c r="J2245" i="1"/>
  <c r="E2246" i="1"/>
  <c r="J2246" i="1"/>
  <c r="E2247" i="1"/>
  <c r="J2247" i="1"/>
  <c r="E2248" i="1"/>
  <c r="J2248" i="1"/>
  <c r="E2249" i="1"/>
  <c r="J2249" i="1"/>
  <c r="E2250" i="1"/>
  <c r="J2250" i="1"/>
  <c r="E2251" i="1"/>
  <c r="J2251" i="1"/>
  <c r="E2252" i="1"/>
  <c r="J2252" i="1"/>
  <c r="E2253" i="1"/>
  <c r="J2253" i="1"/>
  <c r="E2254" i="1"/>
  <c r="J2254" i="1"/>
  <c r="E2255" i="1"/>
  <c r="J2255" i="1"/>
  <c r="E2256" i="1"/>
  <c r="J2256" i="1"/>
  <c r="E2257" i="1"/>
  <c r="J2257" i="1"/>
  <c r="E2258" i="1"/>
  <c r="J2258" i="1"/>
  <c r="E2259" i="1"/>
  <c r="J2259" i="1"/>
  <c r="E2260" i="1"/>
  <c r="J2260" i="1"/>
  <c r="E2261" i="1"/>
  <c r="J2261" i="1"/>
  <c r="E2262" i="1"/>
  <c r="J2262" i="1"/>
  <c r="E2263" i="1"/>
  <c r="J2263" i="1"/>
  <c r="E2264" i="1"/>
  <c r="J2264" i="1"/>
  <c r="E2265" i="1"/>
  <c r="J2265" i="1"/>
  <c r="E2266" i="1"/>
  <c r="J2266" i="1"/>
  <c r="E2267" i="1"/>
  <c r="J2267" i="1"/>
  <c r="E2268" i="1"/>
  <c r="J2268" i="1"/>
  <c r="E2269" i="1"/>
  <c r="J2269" i="1"/>
  <c r="E2270" i="1"/>
  <c r="J2270" i="1"/>
  <c r="E2271" i="1"/>
  <c r="J2271" i="1"/>
  <c r="E2272" i="1"/>
  <c r="J2272" i="1"/>
  <c r="E2273" i="1"/>
  <c r="J2273" i="1"/>
  <c r="E2274" i="1"/>
  <c r="J2274" i="1"/>
  <c r="E2275" i="1"/>
  <c r="J2275" i="1"/>
  <c r="E2276" i="1"/>
  <c r="J2276" i="1"/>
  <c r="E2277" i="1"/>
  <c r="J2277" i="1"/>
  <c r="E2278" i="1"/>
  <c r="J2278" i="1"/>
  <c r="E2279" i="1"/>
  <c r="J2279" i="1"/>
  <c r="E2280" i="1"/>
  <c r="J2280" i="1"/>
  <c r="E2281" i="1"/>
  <c r="J2281" i="1"/>
  <c r="E2282" i="1"/>
  <c r="J2282" i="1"/>
  <c r="E2283" i="1"/>
  <c r="J2283" i="1"/>
  <c r="E2284" i="1"/>
  <c r="J2284" i="1"/>
  <c r="E2285" i="1"/>
  <c r="J2285" i="1"/>
  <c r="E2286" i="1"/>
  <c r="J2286" i="1"/>
  <c r="E2287" i="1"/>
  <c r="J2287" i="1"/>
  <c r="E2288" i="1"/>
  <c r="J2288" i="1"/>
  <c r="E2289" i="1"/>
  <c r="J2289" i="1"/>
  <c r="E2290" i="1"/>
  <c r="J2290" i="1"/>
  <c r="E2291" i="1"/>
  <c r="J2291" i="1"/>
  <c r="E2292" i="1"/>
  <c r="J2292" i="1"/>
  <c r="E2293" i="1"/>
  <c r="J2293" i="1"/>
  <c r="E2294" i="1"/>
  <c r="J2294" i="1"/>
  <c r="E2295" i="1"/>
  <c r="J2295" i="1"/>
  <c r="E2296" i="1"/>
  <c r="J2296" i="1"/>
  <c r="E2297" i="1"/>
  <c r="J2297" i="1"/>
  <c r="E2298" i="1"/>
  <c r="J2298" i="1"/>
  <c r="E2299" i="1"/>
  <c r="J2299" i="1"/>
  <c r="E2300" i="1"/>
  <c r="J2300" i="1"/>
  <c r="E2301" i="1"/>
  <c r="J2301" i="1"/>
  <c r="E2302" i="1"/>
  <c r="J2302" i="1"/>
  <c r="E2303" i="1"/>
  <c r="J2303" i="1"/>
  <c r="E2304" i="1"/>
  <c r="J2304" i="1"/>
  <c r="E2305" i="1"/>
  <c r="J2305" i="1"/>
  <c r="E2306" i="1"/>
  <c r="J2306" i="1"/>
  <c r="E2307" i="1"/>
  <c r="J2307" i="1"/>
  <c r="E2308" i="1"/>
  <c r="J2308" i="1"/>
  <c r="E2309" i="1"/>
  <c r="J2309" i="1"/>
  <c r="E2310" i="1"/>
  <c r="J2310" i="1"/>
  <c r="E2311" i="1"/>
  <c r="J2311" i="1"/>
  <c r="E2312" i="1"/>
  <c r="J2312" i="1"/>
  <c r="E2313" i="1"/>
  <c r="J2313" i="1"/>
  <c r="E2314" i="1"/>
  <c r="J2314" i="1"/>
  <c r="E2315" i="1"/>
  <c r="J2315" i="1"/>
  <c r="E2316" i="1"/>
  <c r="J2316" i="1"/>
  <c r="E2317" i="1"/>
  <c r="J2317" i="1"/>
  <c r="E2318" i="1"/>
  <c r="J2318" i="1"/>
  <c r="E2319" i="1"/>
  <c r="J2319" i="1"/>
  <c r="E2320" i="1"/>
  <c r="J2320" i="1"/>
  <c r="E2321" i="1"/>
  <c r="J2321" i="1"/>
  <c r="E2322" i="1"/>
  <c r="G2322" i="1"/>
  <c r="J2322" i="1"/>
  <c r="E2323" i="1"/>
  <c r="J2323" i="1"/>
  <c r="E2324" i="1"/>
  <c r="J2324" i="1"/>
  <c r="E2325" i="1"/>
  <c r="J2325" i="1"/>
  <c r="E2326" i="1"/>
  <c r="J2326" i="1"/>
  <c r="E2327" i="1"/>
  <c r="J2327" i="1"/>
  <c r="E2328" i="1"/>
  <c r="G2328" i="1"/>
  <c r="J2328" i="1"/>
  <c r="E2329" i="1"/>
  <c r="J2329" i="1"/>
  <c r="E2330" i="1"/>
  <c r="G2330" i="1"/>
  <c r="J2330" i="1"/>
  <c r="E2331" i="1"/>
  <c r="J2331" i="1"/>
  <c r="E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2326" i="1" l="1"/>
  <c r="G2222" i="1"/>
  <c r="F56" i="12"/>
  <c r="F46" i="12"/>
  <c r="F50" i="12"/>
  <c r="G2272" i="1"/>
  <c r="F45" i="12"/>
  <c r="G2243" i="1"/>
  <c r="F51" i="12"/>
  <c r="F49" i="12"/>
  <c r="F47" i="12"/>
  <c r="G2239" i="1"/>
  <c r="G2227" i="1"/>
  <c r="G2228" i="1"/>
  <c r="G2143" i="1"/>
  <c r="G2153" i="1"/>
  <c r="G2191" i="1"/>
  <c r="G2188" i="1"/>
  <c r="G1948" i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84" i="1" l="1"/>
  <c r="G2269" i="1"/>
  <c r="G90" i="1"/>
  <c r="G2220" i="1"/>
  <c r="G369" i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"/>
        </x15:connection>
      </ext>
    </extLst>
  </connection>
</connections>
</file>

<file path=xl/sharedStrings.xml><?xml version="1.0" encoding="utf-8"?>
<sst xmlns="http://schemas.openxmlformats.org/spreadsheetml/2006/main" count="27806" uniqueCount="4643">
  <si>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</si>
  <si>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</si>
  <si>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</si>
  <si>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</si>
  <si>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</si>
  <si>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</si>
  <si>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</si>
  <si>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</si>
  <si>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</si>
  <si>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</si>
  <si>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</si>
  <si>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</si>
  <si>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</si>
  <si>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</si>
  <si>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</si>
  <si>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</si>
  <si>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</si>
  <si>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</si>
  <si>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</si>
  <si>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</si>
  <si>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</si>
  <si>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</si>
  <si>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</si>
  <si>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</si>
  <si>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</si>
  <si>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</si>
  <si>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</si>
  <si>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</si>
  <si>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</si>
  <si>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</si>
  <si>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</si>
  <si>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</si>
  <si>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</si>
  <si>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</si>
  <si>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</si>
  <si>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</si>
  <si>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</si>
  <si>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</si>
  <si>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</si>
  <si>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</si>
  <si>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</si>
  <si>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</si>
  <si>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</si>
  <si>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</si>
  <si>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</si>
  <si>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</si>
  <si>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</si>
  <si>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</si>
  <si>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</si>
  <si>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</si>
  <si>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</si>
  <si>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</si>
  <si>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</si>
  <si>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</si>
  <si>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</si>
  <si>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</si>
  <si>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</si>
  <si>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</si>
  <si>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</si>
  <si>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</si>
  <si>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</si>
  <si>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</si>
  <si>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</si>
  <si>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</si>
  <si>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</si>
  <si>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</si>
  <si>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</si>
  <si>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</si>
  <si>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</si>
  <si>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</si>
  <si>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</si>
  <si>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</si>
  <si>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</si>
  <si>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</si>
  <si>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</si>
  <si>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</si>
  <si>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</si>
  <si>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</si>
  <si>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</si>
  <si>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</si>
  <si>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</si>
  <si>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</si>
  <si>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</si>
  <si>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</si>
  <si>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</si>
  <si>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</si>
  <si>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</si>
  <si>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</si>
  <si>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</si>
  <si>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</si>
  <si>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</si>
  <si>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</si>
  <si>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</si>
  <si>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</si>
  <si>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</si>
  <si>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</si>
  <si>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</si>
  <si>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</si>
  <si>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</si>
  <si>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</si>
  <si>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</si>
  <si>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</si>
  <si>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</si>
  <si>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</si>
  <si>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</si>
  <si>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</si>
  <si>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</si>
  <si>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</si>
  <si>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</si>
  <si>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</si>
  <si>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</si>
  <si>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</si>
  <si>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</si>
  <si>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</si>
  <si>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</si>
  <si>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</si>
  <si>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</si>
  <si>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</si>
  <si>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</si>
  <si>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</si>
  <si>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</si>
  <si>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</si>
  <si>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</si>
  <si>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</si>
  <si>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</si>
  <si>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</si>
  <si>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</si>
  <si>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</si>
  <si>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</si>
  <si>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</si>
  <si>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</si>
  <si>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</si>
  <si>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</si>
  <si>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</si>
  <si>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</si>
  <si>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</si>
  <si>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</si>
  <si>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</si>
  <si>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</si>
  <si>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</si>
  <si>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</si>
  <si>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</si>
  <si>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</si>
  <si>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</si>
  <si>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</si>
  <si>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</si>
  <si>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</si>
  <si>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</si>
  <si>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</si>
  <si>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</si>
  <si>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</si>
  <si>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</si>
  <si>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</si>
  <si>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</si>
  <si>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</si>
  <si>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</si>
  <si>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</si>
  <si>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</si>
  <si>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</si>
  <si>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</si>
  <si>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</si>
  <si>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</si>
  <si>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</si>
  <si>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</si>
  <si>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</si>
  <si>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</si>
  <si>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</si>
  <si>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</si>
  <si>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</si>
  <si>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</si>
  <si>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</si>
  <si>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</si>
  <si>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</si>
  <si>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</si>
  <si>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</si>
  <si>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</si>
  <si>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</si>
  <si>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</si>
  <si>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</si>
  <si>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</si>
  <si>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</si>
  <si>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</si>
  <si>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</si>
  <si>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</si>
  <si>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</si>
  <si>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</si>
  <si>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</si>
  <si>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</si>
  <si>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</si>
  <si>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</si>
  <si>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</si>
  <si>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</si>
  <si>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</si>
  <si>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</si>
  <si>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</si>
  <si>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</si>
  <si>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</si>
  <si>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</si>
  <si>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</si>
  <si>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</si>
  <si>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</si>
  <si>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</si>
  <si>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</si>
  <si>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</si>
  <si>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</si>
  <si>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</si>
  <si>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</si>
  <si>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</si>
  <si>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</si>
  <si>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</si>
  <si>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</si>
  <si>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</si>
  <si>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</si>
  <si>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</si>
  <si>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</si>
  <si>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</si>
  <si>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</si>
  <si>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</si>
  <si>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</si>
  <si>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</si>
  <si>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</si>
  <si>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</si>
  <si>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</si>
  <si>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</si>
  <si>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</si>
  <si>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</si>
  <si>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</si>
  <si>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</si>
  <si>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</si>
  <si>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</si>
  <si>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</si>
  <si>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</si>
  <si>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</si>
  <si>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</si>
  <si>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</si>
  <si>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</si>
  <si>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</si>
  <si>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</si>
  <si>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</si>
  <si>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</si>
  <si>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</si>
  <si>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</si>
  <si>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</si>
  <si>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</si>
  <si>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</si>
  <si>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</si>
  <si>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</si>
  <si>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</si>
  <si>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</si>
  <si>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</si>
  <si>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</si>
  <si>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</si>
  <si>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</si>
  <si>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</si>
  <si>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</si>
  <si>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</si>
  <si>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</si>
  <si>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</si>
  <si>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</si>
  <si>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</si>
  <si>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</si>
  <si>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</si>
  <si>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</si>
  <si>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</si>
  <si>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</si>
  <si>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</si>
  <si>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</si>
  <si>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</si>
  <si>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</si>
  <si>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</si>
  <si>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</si>
  <si>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</si>
  <si>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</si>
  <si>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</si>
  <si>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</si>
  <si>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</si>
  <si>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</si>
  <si>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</si>
  <si>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</si>
  <si>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</si>
  <si>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</si>
  <si>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</si>
  <si>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</si>
  <si>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</si>
  <si>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</si>
  <si>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</si>
  <si>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</si>
  <si>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</si>
  <si>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</si>
  <si>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</si>
  <si>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</si>
  <si>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</si>
  <si>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</si>
  <si>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</si>
  <si>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</si>
  <si>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</si>
  <si>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</si>
  <si>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</si>
  <si>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</si>
  <si>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</si>
  <si>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</si>
  <si>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</si>
  <si>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</si>
  <si>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</si>
  <si>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</si>
  <si>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</si>
  <si>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</si>
  <si>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</si>
  <si>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</si>
  <si>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</si>
  <si>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</si>
  <si>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</si>
  <si>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</si>
  <si>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</si>
  <si>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</si>
  <si>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</si>
  <si>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</si>
  <si>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</si>
  <si>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</si>
  <si>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</si>
  <si>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</si>
  <si>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</si>
  <si>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</si>
  <si>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</si>
  <si>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</si>
  <si>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</si>
  <si>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</si>
  <si>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</si>
  <si>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</si>
  <si>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</si>
  <si>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</si>
  <si>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</si>
  <si>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</si>
  <si>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</si>
  <si>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</si>
  <si>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</si>
  <si>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</si>
  <si>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</si>
  <si>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</si>
  <si>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</si>
  <si>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</si>
  <si>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</si>
  <si>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</si>
  <si>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</si>
  <si>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</si>
  <si>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</si>
  <si>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</si>
  <si>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</si>
  <si>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</si>
  <si>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</si>
  <si>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</si>
  <si>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</si>
  <si>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</si>
  <si>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</si>
  <si>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</si>
  <si>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</si>
  <si>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</si>
  <si>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</si>
  <si>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</si>
  <si>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</si>
  <si>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</si>
  <si>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</si>
  <si>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</si>
  <si>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</si>
  <si>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</si>
  <si>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</si>
  <si>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</si>
  <si>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</si>
  <si>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</si>
  <si>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</si>
  <si>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</si>
  <si>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</si>
  <si>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</si>
  <si>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</si>
  <si>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</si>
  <si>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</si>
  <si>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</si>
  <si>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</si>
  <si>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</si>
  <si>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</si>
  <si>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</si>
  <si>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</si>
  <si>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</si>
  <si>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</si>
  <si>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</si>
  <si>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</si>
  <si>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</si>
  <si>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</si>
  <si>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</si>
  <si>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</si>
  <si>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</si>
  <si>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</si>
  <si>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</si>
  <si>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</si>
  <si>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</si>
  <si>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</si>
  <si>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</si>
  <si>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</si>
  <si>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</si>
  <si>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</si>
  <si>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</si>
  <si>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</si>
  <si>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</si>
  <si>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</si>
  <si>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</si>
  <si>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</si>
  <si>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</si>
  <si>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</si>
  <si>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</si>
  <si>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</si>
  <si>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</si>
  <si>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</si>
  <si>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</si>
  <si>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</si>
  <si>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</si>
  <si>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</si>
  <si>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</si>
  <si>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</si>
  <si>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</si>
  <si>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</si>
  <si>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</si>
  <si>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</si>
  <si>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</si>
  <si>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</si>
  <si>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</si>
  <si>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</si>
  <si>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</si>
  <si>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</si>
  <si>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</si>
  <si>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</si>
  <si>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</si>
  <si>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</si>
  <si>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</si>
  <si>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</si>
  <si>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</si>
  <si>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</si>
  <si>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</si>
  <si>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</si>
  <si>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</si>
  <si>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</si>
  <si>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</si>
  <si>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</si>
  <si>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</si>
  <si>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</si>
  <si>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</si>
  <si>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</si>
  <si>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</si>
  <si>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</si>
  <si>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</si>
  <si>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</si>
  <si>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</si>
  <si>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</si>
  <si>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</si>
  <si>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</si>
  <si>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</si>
  <si>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</si>
  <si>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</si>
  <si>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</si>
  <si>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</si>
  <si>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</si>
  <si>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</si>
  <si>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</si>
  <si>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</si>
  <si>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</si>
  <si>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</si>
  <si>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</si>
  <si>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</si>
  <si>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</si>
  <si>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</si>
  <si>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</si>
  <si>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</si>
  <si>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</si>
  <si>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</si>
  <si>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</si>
  <si>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</si>
  <si>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</si>
  <si>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</si>
  <si>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</si>
  <si>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</si>
  <si>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</si>
  <si>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</si>
  <si>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</si>
  <si>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</si>
  <si>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</si>
  <si>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</si>
  <si>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</si>
  <si>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</si>
  <si>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</si>
  <si>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</si>
  <si>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</si>
  <si>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</si>
  <si>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</si>
  <si>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</si>
  <si>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</si>
  <si>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</si>
  <si>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</si>
  <si>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</si>
  <si>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</si>
  <si>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</si>
  <si>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</si>
  <si>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</si>
  <si>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</si>
  <si>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</si>
  <si>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</si>
  <si>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</si>
  <si>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</si>
  <si>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</si>
  <si>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</si>
  <si>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</si>
  <si>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</si>
  <si>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</si>
  <si>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</si>
  <si>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</si>
  <si>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</si>
  <si>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</si>
  <si>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</si>
  <si>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</si>
  <si>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</si>
  <si>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</si>
  <si>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</si>
  <si>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</si>
  <si>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</si>
  <si>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</si>
  <si>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</si>
  <si>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</si>
  <si>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</si>
  <si>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</si>
  <si>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</si>
  <si>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</si>
  <si>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</si>
  <si>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</si>
  <si>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</si>
  <si>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</si>
  <si>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</si>
  <si>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</si>
  <si>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</si>
  <si>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</si>
  <si>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</si>
  <si>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</si>
  <si>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</si>
  <si>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</si>
  <si>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</si>
  <si>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</si>
  <si>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</si>
  <si>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</si>
  <si>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</si>
  <si>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</si>
  <si>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</si>
  <si>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</si>
  <si>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</si>
  <si>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</si>
  <si>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</si>
  <si>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</si>
  <si>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</si>
  <si>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</si>
  <si>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</si>
  <si>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</si>
  <si>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</si>
  <si>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</si>
  <si>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</si>
  <si>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</si>
  <si>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</si>
  <si>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</si>
  <si>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</si>
  <si>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</si>
  <si>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</si>
  <si>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</si>
  <si>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</si>
  <si>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</si>
  <si>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</si>
  <si>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</si>
  <si>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</si>
  <si>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</si>
  <si>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</si>
  <si>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</si>
  <si>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</si>
  <si>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</si>
  <si>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</si>
  <si>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</si>
  <si>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</si>
  <si>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</si>
  <si>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</si>
  <si>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</si>
  <si>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</si>
  <si>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</si>
  <si>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</si>
  <si>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</si>
  <si>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</si>
  <si>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</si>
  <si>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</si>
  <si>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</si>
  <si>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</si>
  <si>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</si>
  <si>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</si>
  <si>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</si>
  <si>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</si>
  <si>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</si>
  <si>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</si>
  <si>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</si>
  <si>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</si>
  <si>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</si>
  <si>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</si>
  <si>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</si>
  <si>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</si>
  <si>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</si>
  <si>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</si>
  <si>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</si>
  <si>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</si>
  <si>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</si>
  <si>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</si>
  <si>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</si>
  <si>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</si>
  <si>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</si>
  <si>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</si>
  <si>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</si>
  <si>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</si>
  <si>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</si>
  <si>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</si>
  <si>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</si>
  <si>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</si>
  <si>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</si>
  <si>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</si>
  <si>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</si>
  <si>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</si>
  <si>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</si>
  <si>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</si>
  <si>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</si>
  <si>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</si>
  <si>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</si>
  <si>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</si>
  <si>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</si>
  <si>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</si>
  <si>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</si>
  <si>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</si>
  <si>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</si>
  <si>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</si>
  <si>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</si>
  <si>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</si>
  <si>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</si>
  <si>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</si>
  <si>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</si>
  <si>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</si>
  <si>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</si>
  <si>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</si>
  <si>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</si>
  <si>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</si>
  <si>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</si>
  <si>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</si>
  <si>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</si>
  <si>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</si>
  <si>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</si>
  <si>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</si>
  <si>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</si>
  <si>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</si>
  <si>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</si>
  <si>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</si>
  <si>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</si>
  <si>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</si>
  <si>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</si>
  <si>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</si>
  <si>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</si>
  <si>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</si>
  <si>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</si>
  <si>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</si>
  <si>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</si>
  <si>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</si>
  <si>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</si>
  <si>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</si>
  <si>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</si>
  <si>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</si>
  <si>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</si>
  <si>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</si>
  <si>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</si>
  <si>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</si>
  <si>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</si>
  <si>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</si>
  <si>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</si>
  <si>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</si>
  <si>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</si>
  <si>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</si>
  <si>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</si>
  <si>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</si>
  <si>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</si>
  <si>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</si>
  <si>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</si>
  <si>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</si>
  <si>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</si>
  <si>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</si>
  <si>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</si>
  <si>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</si>
  <si>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</si>
  <si>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</si>
  <si>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</si>
  <si>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</si>
  <si>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</si>
  <si>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</si>
  <si>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</si>
  <si>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</si>
  <si>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</si>
  <si>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</si>
  <si>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</si>
  <si>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</si>
  <si>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</si>
  <si>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</si>
  <si>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</si>
  <si>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</si>
  <si>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</si>
  <si>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</si>
  <si>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</si>
  <si>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</si>
  <si>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</si>
  <si>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</si>
  <si>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</si>
  <si>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</si>
  <si>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</si>
  <si>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</si>
  <si>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</si>
  <si>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</si>
  <si>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</si>
  <si>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</si>
  <si>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</si>
  <si>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</si>
  <si>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</si>
  <si>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</si>
  <si>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</si>
  <si>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</si>
  <si>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</si>
  <si>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</si>
  <si>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</si>
  <si>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</si>
  <si>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</si>
  <si>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</si>
  <si>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</si>
  <si>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</si>
  <si>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</si>
  <si>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</si>
  <si>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</si>
  <si>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</si>
  <si>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</si>
  <si>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</si>
  <si>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</si>
  <si>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</si>
  <si>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</si>
  <si>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</si>
  <si>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</si>
  <si>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</si>
  <si>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</si>
  <si>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</si>
  <si>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</si>
  <si>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</si>
  <si>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</si>
  <si>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</si>
  <si>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</si>
  <si>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</si>
  <si>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</si>
  <si>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</si>
  <si>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</si>
  <si>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</si>
  <si>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</si>
  <si>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</si>
  <si>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</si>
  <si>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</si>
  <si>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</si>
  <si>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</si>
  <si>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</si>
  <si>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</si>
  <si>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</si>
  <si>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</si>
  <si>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</si>
  <si>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</si>
  <si>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</si>
  <si>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</si>
  <si>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</si>
  <si>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</si>
  <si>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</si>
  <si>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</si>
  <si>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</si>
  <si>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</si>
  <si>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</si>
  <si>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</si>
  <si>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</si>
  <si>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</si>
  <si>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</si>
  <si>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</si>
  <si>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</si>
  <si>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</si>
  <si>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</si>
  <si>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</si>
  <si>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</si>
  <si>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</si>
  <si>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</si>
  <si>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</si>
  <si>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</si>
  <si>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</si>
  <si>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</si>
  <si>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</si>
  <si>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</si>
  <si>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</si>
  <si>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</si>
  <si>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</si>
  <si>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</si>
  <si>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</si>
  <si>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</si>
  <si>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</si>
  <si>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</si>
  <si>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</si>
  <si>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</si>
  <si>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</si>
  <si>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</si>
  <si>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</si>
  <si>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</si>
  <si>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</si>
  <si>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</si>
  <si>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</si>
  <si>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</si>
  <si>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</si>
  <si>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</si>
  <si>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</si>
  <si>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</si>
  <si>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</si>
  <si>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</si>
  <si>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</si>
  <si>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</si>
  <si>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</si>
  <si>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</si>
  <si>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</si>
  <si>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</si>
  <si>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</si>
  <si>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</si>
  <si>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</si>
  <si>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</si>
  <si>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</si>
  <si>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</si>
  <si>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</si>
  <si>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</si>
  <si>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</si>
  <si>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</si>
  <si>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</si>
  <si>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</si>
  <si>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</si>
  <si>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</si>
  <si>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</si>
  <si>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</si>
  <si>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</si>
  <si>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</si>
  <si>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</si>
  <si>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</si>
  <si>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</si>
  <si>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</si>
  <si>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</si>
  <si>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</si>
  <si>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</si>
  <si>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</si>
  <si>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</si>
  <si>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</si>
  <si>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</si>
  <si>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</si>
  <si>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</si>
  <si>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</si>
  <si>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</si>
  <si>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</si>
  <si>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</si>
  <si>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</si>
  <si>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</si>
  <si>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</si>
  <si>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</si>
  <si>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</si>
  <si>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</si>
  <si>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</si>
  <si>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</si>
  <si>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</si>
  <si>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</si>
  <si>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</si>
  <si>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</si>
  <si>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</si>
  <si>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</si>
  <si>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</si>
  <si>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</si>
  <si>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</si>
  <si>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</si>
  <si>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</si>
  <si>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</si>
  <si>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</si>
  <si>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</si>
  <si>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</si>
  <si>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</si>
  <si>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</si>
  <si>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</si>
  <si>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</si>
  <si>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</si>
  <si>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</si>
  <si>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</si>
  <si>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</si>
  <si>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</si>
  <si>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</si>
  <si>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</si>
  <si>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</si>
  <si>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</si>
  <si>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</si>
  <si>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</si>
  <si>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</si>
  <si>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</si>
  <si>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</si>
  <si>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</si>
  <si>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</si>
  <si>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</si>
  <si>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</si>
  <si>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</si>
  <si>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</si>
  <si>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</si>
  <si>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</si>
  <si>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</si>
  <si>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</si>
  <si>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</si>
  <si>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</si>
  <si>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</si>
  <si>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</si>
  <si>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</si>
  <si>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</si>
  <si>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</si>
  <si>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</si>
  <si>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</si>
  <si>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</si>
  <si>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</si>
  <si>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</si>
  <si>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</si>
  <si>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</si>
  <si>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</si>
  <si>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</si>
  <si>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</si>
  <si>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</si>
  <si>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</si>
  <si>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</si>
  <si>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</si>
  <si>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</si>
  <si>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</si>
  <si>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</si>
  <si>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</si>
  <si>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</si>
  <si>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</si>
  <si>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</si>
  <si>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</si>
  <si>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</si>
  <si>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</si>
  <si>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</si>
  <si>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</si>
  <si>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</si>
  <si>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</si>
  <si>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</si>
  <si>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</si>
  <si>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</si>
  <si>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</si>
  <si>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</si>
  <si>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</si>
  <si>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</si>
  <si>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</si>
  <si>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</si>
  <si>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</si>
  <si>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</si>
  <si>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</si>
  <si>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</si>
  <si>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</si>
  <si>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</si>
  <si>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</si>
  <si>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</si>
  <si>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</si>
  <si>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</si>
  <si>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</si>
  <si>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</si>
  <si>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</si>
  <si>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</si>
  <si>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</si>
  <si>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</si>
  <si>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</si>
  <si>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</si>
  <si>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</si>
  <si>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</si>
  <si>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</si>
  <si>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</si>
  <si>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</si>
  <si>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</si>
  <si>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</si>
  <si>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</si>
  <si>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</si>
  <si>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</si>
  <si>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</si>
  <si>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</si>
  <si>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</si>
  <si>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</si>
  <si>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</si>
  <si>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</si>
  <si>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</si>
  <si>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</si>
  <si>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</si>
  <si>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</si>
  <si>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</si>
  <si>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</si>
  <si>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</si>
  <si>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</si>
  <si>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</si>
  <si>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</si>
  <si>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</si>
  <si>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</si>
  <si>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</si>
  <si>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</si>
  <si>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</si>
  <si>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</si>
  <si>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</si>
  <si>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</si>
  <si>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</si>
  <si>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</si>
  <si>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</si>
  <si>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</si>
  <si>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</si>
  <si>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</si>
  <si>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</si>
  <si>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</si>
  <si>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</si>
  <si>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</si>
  <si>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</si>
  <si>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</si>
  <si>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</si>
  <si>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</si>
  <si>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</si>
  <si>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</si>
  <si>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</si>
  <si>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</si>
  <si>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</si>
  <si>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</si>
  <si>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</si>
  <si>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</si>
  <si>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</si>
  <si>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</si>
  <si>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</si>
  <si>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</si>
  <si>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</si>
  <si>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</si>
  <si>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</si>
  <si>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</si>
  <si>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</si>
  <si>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</si>
  <si>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</si>
  <si>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</si>
  <si>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</si>
  <si>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</si>
  <si>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</si>
  <si>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</si>
  <si>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</si>
  <si>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</si>
  <si>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</si>
  <si>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</si>
  <si>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</si>
  <si>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</si>
  <si>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</si>
  <si>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</si>
  <si>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</si>
  <si>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</si>
  <si>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</si>
  <si>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</si>
  <si>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</si>
  <si>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</si>
  <si>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</si>
  <si>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</si>
  <si>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</si>
  <si>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</si>
  <si>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</si>
  <si>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</si>
  <si>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</si>
  <si>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</si>
  <si>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</si>
  <si>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</si>
  <si>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</si>
  <si>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</si>
  <si>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</si>
  <si>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</si>
  <si>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</si>
  <si>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</si>
  <si>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</si>
  <si>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</si>
  <si>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</si>
  <si>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</si>
  <si>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</si>
  <si>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</si>
  <si>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</si>
  <si>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</si>
  <si>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</si>
  <si>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</si>
  <si>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</si>
  <si>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</si>
  <si>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</si>
  <si>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</si>
  <si>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</si>
  <si>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</si>
  <si>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</si>
  <si>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</si>
  <si>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</si>
  <si>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</si>
  <si>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</si>
  <si>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</si>
  <si>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</si>
  <si>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</si>
  <si>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</si>
  <si>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</si>
  <si>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</si>
  <si>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</si>
  <si>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</si>
  <si>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</si>
  <si>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</si>
  <si>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</si>
  <si>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</si>
  <si>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</si>
  <si>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</si>
  <si>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</si>
  <si>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</si>
  <si>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</si>
  <si>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</si>
  <si>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</si>
  <si>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</si>
  <si>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</si>
  <si>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</si>
  <si>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</si>
  <si>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</si>
  <si>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</si>
  <si>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</si>
  <si>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</si>
  <si>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</si>
  <si>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</si>
  <si>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</si>
  <si>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</si>
  <si>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</si>
  <si>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</si>
  <si>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</si>
  <si>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</si>
  <si>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</si>
  <si>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</si>
  <si>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</si>
  <si>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</si>
  <si>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</si>
  <si>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</si>
  <si>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</si>
  <si>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</si>
  <si>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</si>
  <si>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</si>
  <si>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</si>
  <si>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</si>
  <si>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</si>
  <si>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</si>
  <si>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</si>
  <si>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</si>
  <si>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</si>
  <si>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</si>
  <si>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</si>
  <si>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</si>
  <si>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</si>
  <si>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</si>
  <si>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</si>
  <si>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</si>
  <si>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</si>
  <si>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</si>
  <si>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</si>
  <si>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</si>
  <si>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</si>
  <si>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</si>
  <si>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</si>
  <si>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</si>
  <si>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</si>
  <si>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</si>
  <si>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</si>
  <si>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</si>
  <si>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</si>
  <si>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</si>
  <si>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</si>
  <si>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</si>
  <si>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</si>
  <si>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</si>
  <si>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</si>
  <si>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</si>
  <si>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</si>
  <si>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</si>
  <si>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</si>
  <si>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</si>
  <si>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</si>
  <si>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</si>
  <si>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</si>
  <si>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</si>
  <si>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</si>
  <si>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</si>
  <si>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</si>
  <si>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</si>
  <si>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</si>
  <si>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</si>
  <si>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</si>
  <si>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</si>
  <si>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</si>
  <si>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</si>
  <si>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</si>
  <si>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</si>
  <si>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</si>
  <si>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</si>
  <si>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</si>
  <si>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</si>
  <si>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</si>
  <si>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</si>
  <si>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</si>
  <si>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</si>
  <si>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</si>
  <si>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</si>
  <si>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</si>
  <si>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</si>
  <si>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</si>
  <si>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</si>
  <si>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</si>
  <si>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</si>
  <si>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</si>
  <si>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</si>
  <si>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</si>
  <si>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</si>
  <si>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</si>
  <si>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</si>
  <si>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</si>
  <si>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</si>
  <si>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</si>
  <si>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</si>
  <si>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</si>
  <si>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</si>
  <si>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</si>
  <si>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</si>
  <si>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</si>
  <si>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</si>
  <si>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</si>
  <si>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</si>
  <si>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</si>
  <si>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</si>
  <si>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</si>
  <si>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</si>
  <si>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</si>
  <si>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</si>
  <si>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</si>
  <si>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</si>
  <si>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</si>
  <si>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</si>
  <si>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</si>
  <si>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</si>
  <si>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</si>
  <si>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</si>
  <si>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</si>
  <si>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</si>
  <si>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</si>
  <si>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</si>
  <si>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</si>
  <si>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</si>
  <si>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</si>
  <si>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</si>
  <si>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</si>
  <si>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</si>
  <si>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</si>
  <si>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</si>
  <si>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</si>
  <si>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</si>
  <si>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</si>
  <si>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</si>
  <si>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</si>
  <si>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</si>
  <si>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</si>
  <si>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</si>
  <si>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</si>
  <si>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</si>
  <si>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</si>
  <si>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</si>
  <si>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</si>
  <si>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</si>
  <si>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</si>
  <si>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</si>
  <si>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</si>
  <si>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</si>
  <si>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</si>
  <si>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</si>
  <si>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</si>
  <si>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</si>
  <si>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</si>
  <si>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</si>
  <si>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</si>
  <si>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</si>
  <si>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</si>
  <si>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</si>
  <si>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</si>
  <si>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</si>
  <si>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</si>
  <si>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</si>
  <si>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</si>
  <si>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</si>
  <si>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</si>
  <si>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</si>
  <si>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</si>
  <si>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</si>
  <si>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</si>
  <si>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</si>
  <si>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</si>
  <si>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</si>
  <si>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</si>
  <si>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</si>
  <si>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</si>
  <si>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</si>
  <si>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</si>
  <si>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</si>
  <si>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</si>
  <si>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</si>
  <si>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</si>
  <si>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</si>
  <si>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</si>
  <si>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</si>
  <si>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</si>
  <si>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</si>
  <si>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</si>
  <si>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</si>
  <si>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</si>
  <si>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</si>
  <si>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</si>
  <si>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</si>
  <si>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</si>
  <si>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</si>
  <si>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</si>
  <si>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</si>
  <si>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</si>
  <si>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</si>
  <si>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</si>
  <si>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</si>
  <si>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</si>
  <si>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</si>
  <si>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</si>
  <si>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</si>
  <si>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</si>
  <si>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</si>
  <si>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</si>
  <si>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</si>
  <si>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</si>
  <si>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</si>
  <si>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</si>
  <si>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</si>
  <si>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</si>
  <si>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</si>
  <si>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</si>
  <si>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</si>
  <si>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</si>
  <si>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</si>
  <si>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</si>
  <si>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</si>
  <si>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</si>
  <si>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</si>
  <si>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</si>
  <si>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</si>
  <si>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</si>
  <si>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</si>
  <si>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</si>
  <si>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</si>
  <si>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</si>
  <si>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</si>
  <si>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</si>
  <si>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</si>
  <si>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</si>
  <si>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</si>
  <si>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</si>
  <si>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</si>
  <si>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</si>
  <si>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</si>
  <si>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</si>
  <si>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</si>
  <si>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</si>
  <si>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</si>
  <si>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</si>
  <si>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</si>
  <si>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</si>
  <si>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</si>
  <si>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</si>
  <si>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</si>
  <si>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</si>
  <si>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</si>
  <si>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</si>
  <si>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</si>
  <si>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</si>
  <si>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</si>
  <si>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</si>
  <si>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</si>
  <si>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</si>
  <si>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</si>
  <si>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</si>
  <si>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</si>
  <si>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</si>
  <si>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</si>
  <si>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</si>
  <si>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</si>
  <si>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</si>
  <si>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</si>
  <si>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</si>
  <si>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</si>
  <si>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</si>
  <si>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</si>
  <si>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</si>
  <si>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</si>
  <si>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</si>
  <si>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</si>
  <si>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</si>
  <si>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</si>
  <si>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</si>
  <si>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</si>
  <si>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</si>
  <si>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</si>
  <si>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</si>
  <si>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</si>
  <si>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</si>
  <si>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</si>
  <si>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</si>
  <si>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</si>
  <si>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</si>
  <si>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</si>
  <si>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</si>
  <si>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</si>
  <si>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</si>
  <si>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</si>
  <si>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</si>
  <si>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</si>
  <si>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</si>
  <si>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</si>
  <si>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</si>
  <si>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</si>
  <si>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</si>
  <si>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</si>
  <si>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</si>
  <si>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</si>
  <si>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</si>
  <si>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</si>
  <si>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</si>
  <si>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</si>
  <si>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</si>
  <si>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</si>
  <si>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</si>
  <si>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</si>
  <si>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</si>
  <si>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</si>
  <si>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</si>
  <si>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</si>
  <si>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</si>
  <si>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</si>
  <si>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</si>
  <si>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</si>
  <si>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</si>
  <si>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</si>
  <si>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</si>
  <si>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</si>
  <si>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</si>
  <si>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</si>
  <si>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</si>
  <si>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</si>
  <si>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</si>
  <si>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</si>
  <si>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</si>
  <si>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</si>
  <si>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</si>
  <si>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</si>
  <si>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</si>
  <si>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</si>
  <si>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</si>
  <si>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</si>
  <si>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</si>
  <si>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</si>
  <si>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</si>
  <si>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</si>
  <si>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</si>
  <si>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</si>
  <si>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</si>
  <si>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</si>
  <si>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</si>
  <si>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</si>
  <si>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</si>
  <si>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</si>
  <si>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</si>
  <si>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</si>
  <si>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</si>
  <si>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</si>
  <si>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</si>
  <si>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</si>
  <si>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</si>
  <si>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</si>
  <si>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</si>
  <si>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</si>
  <si>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</si>
  <si>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</si>
  <si>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</si>
  <si>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</si>
  <si>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</si>
  <si>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</si>
  <si>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</si>
  <si>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</si>
  <si>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</si>
  <si>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</si>
  <si>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</si>
  <si>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</si>
  <si>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</si>
  <si>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</si>
  <si>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</si>
  <si>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</si>
  <si>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</si>
  <si>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</si>
  <si>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</si>
  <si>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</si>
  <si>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</si>
  <si>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</si>
  <si>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</si>
  <si>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</si>
  <si>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</si>
  <si>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</si>
  <si>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</si>
  <si>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</si>
  <si>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</si>
  <si>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</si>
  <si>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</si>
  <si>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</si>
  <si>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</si>
  <si>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</si>
  <si>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</si>
  <si>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</si>
  <si>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</si>
  <si>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</si>
  <si>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</si>
  <si>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</si>
  <si>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</si>
  <si>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</si>
  <si>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</si>
  <si>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</si>
  <si>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</si>
  <si>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</si>
  <si>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</si>
  <si>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</si>
  <si>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</si>
  <si>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</si>
  <si>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</si>
  <si>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</si>
  <si>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</si>
  <si>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</si>
  <si>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</si>
  <si>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</si>
  <si>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</si>
  <si>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</si>
  <si>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</si>
  <si>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</si>
  <si>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</si>
  <si>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</si>
  <si>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</si>
  <si>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</si>
  <si>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</si>
  <si>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</si>
  <si>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</si>
  <si>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</si>
  <si>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</si>
  <si>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</si>
  <si>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</si>
  <si>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</si>
  <si>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</si>
  <si>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</si>
  <si>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</si>
  <si>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</si>
  <si>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</si>
  <si>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</si>
  <si>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</si>
  <si>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</si>
  <si>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</si>
  <si>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</si>
  <si>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</si>
  <si>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</si>
  <si>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</si>
  <si>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</si>
  <si>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</si>
  <si>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</si>
  <si>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</si>
  <si>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</si>
  <si>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</si>
  <si>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</si>
  <si>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</si>
  <si>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</si>
  <si>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</si>
  <si>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</si>
  <si>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</si>
  <si>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</si>
  <si>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</si>
  <si>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</si>
  <si>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</si>
  <si>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</si>
  <si>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</si>
  <si>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</si>
  <si>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</si>
  <si>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</si>
  <si>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</si>
  <si>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</si>
  <si>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</si>
  <si>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</si>
  <si>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</si>
  <si>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</si>
  <si>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</si>
  <si>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</si>
  <si>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</si>
  <si>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</si>
  <si>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</si>
  <si>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</si>
  <si>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</si>
  <si>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</si>
  <si>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</si>
  <si>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</si>
  <si>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</si>
  <si>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</si>
  <si>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</si>
  <si>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</si>
  <si>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</si>
  <si>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</si>
  <si>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</si>
  <si>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</si>
  <si>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</si>
  <si>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</si>
  <si>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</si>
  <si>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</si>
  <si>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</si>
  <si>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</si>
  <si>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</si>
  <si>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</si>
  <si>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</si>
  <si>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</si>
  <si>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</si>
  <si>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</si>
  <si>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</si>
  <si>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</si>
  <si>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</si>
  <si>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</si>
  <si>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</si>
  <si>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</si>
  <si>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</si>
  <si>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</si>
  <si>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</si>
  <si>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</si>
  <si>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</si>
  <si>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</si>
  <si>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</si>
  <si>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</si>
  <si>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</si>
  <si>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</si>
  <si>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</si>
  <si>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</si>
  <si>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</si>
  <si>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</si>
  <si>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</si>
  <si>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</si>
  <si>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</si>
  <si>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</si>
  <si>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</si>
  <si>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</si>
  <si>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</si>
  <si>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</si>
  <si>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</si>
  <si>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</si>
  <si>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</si>
  <si>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</si>
  <si>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</si>
  <si>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</si>
  <si>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</si>
  <si>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</si>
  <si>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</si>
  <si>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</si>
  <si>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</si>
  <si>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</si>
  <si>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</si>
  <si>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</si>
  <si>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</si>
  <si>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</si>
  <si>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</si>
  <si>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</si>
  <si>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</si>
  <si>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</si>
  <si>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</si>
  <si>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</si>
  <si>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</si>
  <si>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</si>
  <si>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</si>
  <si>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</si>
  <si>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</si>
  <si>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</si>
  <si>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</si>
  <si>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</si>
  <si>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</si>
  <si>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</si>
  <si>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</si>
  <si>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</si>
  <si>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</si>
  <si>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</si>
  <si>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</si>
  <si>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</si>
  <si>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</si>
  <si>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</si>
  <si>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</si>
  <si>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</si>
  <si>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</si>
  <si>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</si>
  <si>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</si>
  <si>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</si>
  <si>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</si>
  <si>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</si>
  <si>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</si>
  <si>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</si>
  <si>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</si>
  <si>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</si>
  <si>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</si>
  <si>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</si>
  <si>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</si>
  <si>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</si>
  <si>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</si>
  <si>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</si>
  <si>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</si>
  <si>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</si>
  <si>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</si>
  <si>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</si>
  <si>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</si>
  <si>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</si>
  <si>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</si>
  <si>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</si>
  <si>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</si>
  <si>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</si>
  <si>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</si>
  <si>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</si>
  <si>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</si>
  <si>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</si>
  <si>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</si>
  <si>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</si>
  <si>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</si>
  <si>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</si>
  <si>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</si>
  <si>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</si>
  <si>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</si>
  <si>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</si>
  <si>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</si>
  <si>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</si>
  <si>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</si>
  <si>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</si>
  <si>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</si>
  <si>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</si>
  <si>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</si>
  <si>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</si>
  <si>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</si>
  <si>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</si>
  <si>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</si>
  <si>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</si>
  <si>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</si>
  <si>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</si>
  <si>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</si>
  <si>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</si>
  <si>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</si>
  <si>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</si>
  <si>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</si>
  <si>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</si>
  <si>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</si>
  <si>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</si>
  <si>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</si>
  <si>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</si>
  <si>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</si>
  <si>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</si>
  <si>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</si>
  <si>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</si>
  <si>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</si>
  <si>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</si>
  <si>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</si>
  <si>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</si>
  <si>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</si>
  <si>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</si>
  <si>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</si>
  <si>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</si>
  <si>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</si>
  <si>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</si>
  <si>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</si>
  <si>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</si>
  <si>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</si>
  <si>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</si>
  <si>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</si>
  <si>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</si>
  <si>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</si>
  <si>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</si>
  <si>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</si>
  <si>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</si>
  <si>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</si>
  <si>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</si>
  <si>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</si>
  <si>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</si>
  <si>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</si>
  <si>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</si>
  <si>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</si>
  <si>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</si>
  <si>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</si>
  <si>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</si>
  <si>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</si>
  <si>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</si>
  <si>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</si>
  <si>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</si>
  <si>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</si>
  <si>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</si>
  <si>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</si>
  <si>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</si>
  <si>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</si>
  <si>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</si>
  <si>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</si>
  <si>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</si>
  <si>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</si>
  <si>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</si>
  <si>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</si>
  <si>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</si>
  <si>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</si>
  <si>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</si>
  <si>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</si>
  <si>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</si>
  <si>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</si>
  <si>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</si>
  <si>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</si>
  <si>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</si>
  <si>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</si>
  <si>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</si>
  <si>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</si>
  <si>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</si>
  <si>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</si>
  <si>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</si>
  <si>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</si>
  <si>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</si>
  <si>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</si>
  <si>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</si>
  <si>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</si>
  <si>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</si>
  <si>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</si>
  <si>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</si>
  <si>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</si>
  <si>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</si>
  <si>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</si>
  <si>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</si>
  <si>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</si>
  <si>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</si>
  <si>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</si>
  <si>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</si>
  <si>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</si>
  <si>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</si>
  <si>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</si>
  <si>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</si>
  <si>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</si>
  <si>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</si>
  <si>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</si>
  <si>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</si>
  <si>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</si>
  <si>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</si>
  <si>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</si>
  <si>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</si>
  <si>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</si>
  <si>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</si>
  <si>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</si>
  <si>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</si>
  <si>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</si>
  <si>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</si>
  <si>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</si>
  <si>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</si>
  <si>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</si>
  <si>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</si>
  <si>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</si>
  <si>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</si>
  <si>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</si>
  <si>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</si>
  <si>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</si>
  <si>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</si>
  <si>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</si>
  <si>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</si>
  <si>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</si>
  <si>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</si>
  <si>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</si>
  <si>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</si>
  <si>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</si>
  <si>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</si>
  <si>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</si>
  <si>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</si>
  <si>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</si>
  <si>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</si>
  <si>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</si>
  <si>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</si>
  <si>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</si>
  <si>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</si>
  <si>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</si>
  <si>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</si>
  <si>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</si>
  <si>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</si>
  <si>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</si>
  <si>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</si>
  <si>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</si>
  <si>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</si>
  <si>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</si>
  <si>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</si>
  <si>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</si>
  <si>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</si>
  <si>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</si>
  <si>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</si>
  <si>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</si>
  <si>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</si>
  <si>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</si>
  <si>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</si>
  <si>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</si>
  <si>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</si>
  <si>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</si>
  <si>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</si>
  <si>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</si>
  <si>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</si>
  <si>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</si>
  <si>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</si>
  <si>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</si>
  <si>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</si>
  <si>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</si>
  <si>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</si>
  <si>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</si>
  <si>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</si>
  <si>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</si>
  <si>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</si>
  <si>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</si>
  <si>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</si>
  <si>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</si>
  <si>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</si>
  <si>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</si>
  <si>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</si>
  <si>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</si>
  <si>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</si>
  <si>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</si>
  <si>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</si>
  <si>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</si>
  <si>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</si>
  <si>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</si>
  <si>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</si>
  <si>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</si>
  <si>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</si>
  <si>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</si>
  <si>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</si>
  <si>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</si>
  <si>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</si>
  <si>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</si>
  <si>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</si>
  <si>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</si>
  <si>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</si>
  <si>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</si>
  <si>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</si>
  <si>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</si>
  <si>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</si>
  <si>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</si>
  <si>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</si>
  <si>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</si>
  <si>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</si>
  <si>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</si>
  <si>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</si>
  <si>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</si>
  <si>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</si>
  <si>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</si>
  <si>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</si>
  <si>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</si>
  <si>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</si>
  <si>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</si>
  <si>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</si>
  <si>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</si>
  <si>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</si>
  <si>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</si>
  <si>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</si>
  <si>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</si>
  <si>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</si>
  <si>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</si>
  <si>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</si>
  <si>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</si>
  <si>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</si>
  <si>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</si>
  <si>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</si>
  <si>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</si>
  <si>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</si>
  <si>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</si>
  <si>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</si>
  <si>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</si>
  <si>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</si>
  <si>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</si>
  <si>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</si>
  <si>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</si>
  <si>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</si>
  <si>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</si>
  <si>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</si>
  <si>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</si>
  <si>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</si>
  <si>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</si>
  <si>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</si>
  <si>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</si>
  <si>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</si>
  <si>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</si>
  <si>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</si>
  <si>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</si>
  <si>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</si>
  <si>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</si>
  <si>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</si>
  <si>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</si>
  <si>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</si>
  <si>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</si>
  <si>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</si>
  <si>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</si>
  <si>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</si>
  <si>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</si>
  <si>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</si>
  <si>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</si>
  <si>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</si>
  <si>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</si>
  <si>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</si>
  <si>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</si>
  <si>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</si>
  <si>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</si>
  <si>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</si>
  <si>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</si>
  <si>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</si>
  <si>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</si>
  <si>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</si>
  <si>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</si>
  <si>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</si>
  <si>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</si>
  <si>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</si>
  <si>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</si>
  <si>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</si>
  <si>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</si>
  <si>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</si>
  <si>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</si>
  <si>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</si>
  <si>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</si>
  <si>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</si>
  <si>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</si>
  <si>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</si>
  <si>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</si>
  <si>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</si>
  <si>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</si>
  <si>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</si>
  <si>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</si>
  <si>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</si>
  <si>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</si>
  <si>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</si>
  <si>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</si>
  <si>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</si>
  <si>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</si>
  <si>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</si>
  <si>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</si>
  <si>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</si>
  <si>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</si>
  <si>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</si>
  <si>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</si>
  <si>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</si>
  <si>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</si>
  <si>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</si>
  <si>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</si>
  <si>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</si>
  <si>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</si>
  <si>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</si>
  <si>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</si>
  <si>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</si>
  <si>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</si>
  <si>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</si>
  <si>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</si>
  <si>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</si>
  <si>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</si>
  <si>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</si>
  <si>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</si>
  <si>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</si>
  <si>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</si>
  <si>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</si>
  <si>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</si>
  <si>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</si>
  <si>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</si>
  <si>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</si>
  <si>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</si>
  <si>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</si>
  <si>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</si>
  <si>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</si>
  <si>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</si>
  <si>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</si>
  <si>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</si>
  <si>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</si>
  <si>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</si>
  <si>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</si>
  <si>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</si>
  <si>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</si>
  <si>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</si>
  <si>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</si>
  <si>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</si>
  <si>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</si>
  <si>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</si>
  <si>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</si>
  <si>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</si>
  <si>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</si>
  <si>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</si>
  <si>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</si>
  <si>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</si>
  <si>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</si>
  <si>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</si>
  <si>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</si>
  <si>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</si>
  <si>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</si>
  <si>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</si>
  <si>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</si>
  <si>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</si>
  <si>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</si>
  <si>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</si>
  <si>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</si>
  <si>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</si>
  <si>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</si>
  <si>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</si>
  <si>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</si>
  <si>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</si>
  <si>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</si>
  <si>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</si>
  <si>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</si>
  <si>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</si>
  <si>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</si>
  <si>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</si>
  <si>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</si>
  <si>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</si>
  <si>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</si>
  <si>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</si>
  <si>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</si>
  <si>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</si>
  <si>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</si>
  <si>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</si>
  <si>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</si>
  <si>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</si>
  <si>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</si>
  <si>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</si>
  <si>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</si>
  <si>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</si>
  <si>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</si>
  <si>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</si>
  <si>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</si>
  <si>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</si>
  <si>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</si>
  <si>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</si>
  <si>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</si>
  <si>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</si>
  <si>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</si>
  <si>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</si>
  <si>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</si>
  <si>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</si>
  <si>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</si>
  <si>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</si>
  <si>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</si>
  <si>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</si>
  <si>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</si>
  <si>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</si>
  <si>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</si>
  <si>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</si>
  <si>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</si>
  <si>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</si>
  <si>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</si>
  <si>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</si>
  <si>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</si>
  <si>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</si>
  <si>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</si>
  <si>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</si>
  <si>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</si>
  <si>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</si>
  <si>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</si>
  <si>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</si>
  <si>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</si>
  <si>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</si>
  <si>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</si>
  <si>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</si>
  <si>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</si>
  <si>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</si>
  <si>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</si>
  <si>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</si>
  <si>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</si>
  <si>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</si>
  <si>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</si>
  <si>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</si>
  <si>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</si>
  <si>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</si>
  <si>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</si>
  <si>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</si>
  <si>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</si>
  <si>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</si>
  <si>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</si>
  <si>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</si>
  <si>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</si>
  <si>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</si>
  <si>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</si>
  <si>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</si>
  <si>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</si>
  <si>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</si>
  <si>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</si>
  <si>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</si>
  <si>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</si>
  <si>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</si>
  <si>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</si>
  <si>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</si>
  <si>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</si>
  <si>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</si>
  <si>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</si>
  <si>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</si>
  <si>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</si>
  <si>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</si>
  <si>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</si>
  <si>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</si>
  <si>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</si>
  <si>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</si>
  <si>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</si>
  <si>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</si>
  <si>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</si>
  <si>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</si>
  <si>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</si>
  <si>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</si>
  <si>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</si>
  <si>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</si>
  <si>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</si>
  <si>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</si>
  <si>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</si>
  <si>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</si>
  <si>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</si>
  <si>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</si>
  <si>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</si>
  <si>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</si>
  <si>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</si>
  <si>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</si>
  <si>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</si>
  <si>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</si>
  <si>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</si>
  <si>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</si>
  <si>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</si>
  <si>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</si>
  <si>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</si>
  <si>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</si>
  <si>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</si>
  <si>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</si>
  <si>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</si>
  <si>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</si>
  <si>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</si>
  <si>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</si>
  <si>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</si>
  <si>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</si>
  <si>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</si>
  <si>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</si>
  <si>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</si>
  <si>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</si>
  <si>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</si>
  <si>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</si>
  <si>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</si>
  <si>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</si>
  <si>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</si>
  <si>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</si>
  <si>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</si>
  <si>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</si>
  <si>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</si>
  <si>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</si>
  <si>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</si>
  <si>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</si>
  <si>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</si>
  <si>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</si>
  <si>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</si>
  <si>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</si>
  <si>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</si>
  <si>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</si>
  <si>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</si>
  <si>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</si>
  <si>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</si>
  <si>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</si>
  <si>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</si>
  <si>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</si>
  <si>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</si>
  <si>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</si>
  <si>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</si>
  <si>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</si>
  <si>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</si>
  <si>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</si>
  <si>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</si>
  <si>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</si>
  <si>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</si>
  <si>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</si>
  <si>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</si>
  <si>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</si>
  <si>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</si>
  <si>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</si>
  <si>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</si>
  <si>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</si>
  <si>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</si>
  <si>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</si>
  <si>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</si>
  <si>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</si>
  <si>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</si>
  <si>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</si>
  <si>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</si>
  <si>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</si>
  <si>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</si>
  <si>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</si>
  <si>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</si>
  <si>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</si>
  <si>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</si>
  <si>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</si>
  <si>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</si>
  <si>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</si>
  <si>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</si>
  <si>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</si>
  <si>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</si>
  <si>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</si>
  <si>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</si>
  <si>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</si>
  <si>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</si>
  <si>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</si>
  <si>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</si>
  <si>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</si>
  <si>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</si>
  <si>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</si>
  <si>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</si>
  <si>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</si>
  <si>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</si>
  <si>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</si>
  <si>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</si>
  <si>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</si>
  <si>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</si>
  <si>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</si>
  <si>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</si>
  <si>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</si>
  <si>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</si>
  <si>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</si>
  <si>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</si>
  <si>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</si>
  <si>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</si>
  <si>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</si>
  <si>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</si>
  <si>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</si>
  <si>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</si>
  <si>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</si>
  <si>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</si>
  <si>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</si>
  <si>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</si>
  <si>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</si>
  <si>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</si>
  <si>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</si>
  <si>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</si>
  <si>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</si>
  <si>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</si>
  <si>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</si>
  <si>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</si>
  <si>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</si>
  <si>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</si>
  <si>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</si>
  <si>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</si>
  <si>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</si>
  <si>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</si>
  <si>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</si>
  <si>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</si>
  <si>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</si>
  <si>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</si>
  <si>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</si>
  <si>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</si>
  <si>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</si>
  <si>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</si>
  <si>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</si>
  <si>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</si>
  <si>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</si>
  <si>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</si>
  <si>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</si>
  <si>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</si>
  <si>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</si>
  <si>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</si>
  <si>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</si>
  <si>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</si>
  <si>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</si>
  <si>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</si>
  <si>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</si>
  <si>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</si>
  <si>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</si>
  <si>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</si>
  <si>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</si>
  <si>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</si>
  <si>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</si>
  <si>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</si>
  <si>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</si>
  <si>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</si>
  <si>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</si>
  <si>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</si>
  <si>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</si>
  <si>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</si>
  <si>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</si>
  <si>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</si>
  <si>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</si>
  <si>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</si>
  <si>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</si>
  <si>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</si>
  <si>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</si>
  <si>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</si>
  <si>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</si>
  <si>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</si>
  <si>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</si>
  <si>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</si>
  <si>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</si>
  <si>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</si>
  <si>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</si>
  <si>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</si>
  <si>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</si>
  <si>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</si>
  <si>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</si>
  <si>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</si>
  <si>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</si>
  <si>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</si>
  <si>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</si>
  <si>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</si>
  <si>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</si>
  <si>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</si>
  <si>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</si>
  <si>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</si>
  <si>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</si>
  <si>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</si>
  <si>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</si>
  <si>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</si>
  <si>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</si>
  <si>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</si>
  <si>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</si>
  <si>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</si>
  <si>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</si>
  <si>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</si>
  <si>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</si>
  <si>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</si>
  <si>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</si>
  <si>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</si>
  <si>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</si>
  <si>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</si>
  <si>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</si>
  <si>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</si>
  <si>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</si>
  <si>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</si>
  <si>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</si>
  <si>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</si>
  <si>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</si>
  <si>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</si>
  <si>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</si>
  <si>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</si>
  <si>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</si>
  <si>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</si>
  <si>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</si>
  <si>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</si>
  <si>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</si>
  <si>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</si>
  <si>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</si>
  <si>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</si>
  <si>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</si>
  <si>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</si>
  <si>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</si>
  <si>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</si>
  <si>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</si>
  <si>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</si>
  <si>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</si>
  <si>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</si>
  <si>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</si>
  <si>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</si>
  <si>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</si>
  <si>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</si>
  <si>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</si>
  <si>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</si>
  <si>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</si>
  <si>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</si>
  <si>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</si>
  <si>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</si>
  <si>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</si>
  <si>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</si>
  <si>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</si>
  <si>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</si>
  <si>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</si>
  <si>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</si>
  <si>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</si>
  <si>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</si>
  <si>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</si>
  <si>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</si>
  <si>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</si>
  <si>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</si>
  <si>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</si>
  <si>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</si>
  <si>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</si>
  <si>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</si>
  <si>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</si>
  <si>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</si>
  <si>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</si>
  <si>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</si>
  <si>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</si>
  <si>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</si>
  <si>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</si>
  <si>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</si>
  <si>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</si>
  <si>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</si>
  <si>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</si>
  <si>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</si>
  <si>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</si>
  <si>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</si>
  <si>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</si>
  <si>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</si>
  <si>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</si>
  <si>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</si>
  <si>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</si>
  <si>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</si>
  <si>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</si>
  <si>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</si>
  <si>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</si>
  <si>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</si>
  <si>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</si>
  <si>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</si>
  <si>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</si>
  <si>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</si>
  <si>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</si>
  <si>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</si>
  <si>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</si>
  <si>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</si>
  <si>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</si>
  <si>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</si>
  <si>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</si>
  <si>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</si>
  <si>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</si>
  <si>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</si>
  <si>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</si>
  <si>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</si>
  <si>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</si>
  <si>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</si>
  <si>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</si>
  <si>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</si>
  <si>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</si>
  <si>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</si>
  <si>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</si>
  <si>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</si>
  <si>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</si>
  <si>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</si>
  <si>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</si>
  <si>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</si>
  <si>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</si>
  <si>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</si>
  <si>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</si>
  <si>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</si>
  <si>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</si>
  <si>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</si>
  <si>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</si>
  <si>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</si>
  <si>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</si>
  <si>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</si>
  <si>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</si>
  <si>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</si>
  <si>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</si>
  <si>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</si>
  <si>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</si>
  <si>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</si>
  <si>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</si>
  <si>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</si>
  <si>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</si>
  <si>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</si>
  <si>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</si>
  <si>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</si>
  <si>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</si>
  <si>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</si>
  <si>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</si>
  <si>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</si>
  <si>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</si>
  <si>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</si>
  <si>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</si>
  <si>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</si>
  <si>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</si>
  <si>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</si>
  <si>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</si>
  <si>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</si>
  <si>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</si>
  <si>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</si>
  <si>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</si>
  <si>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</si>
  <si>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</si>
  <si>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</si>
  <si>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</si>
  <si>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</si>
  <si>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</si>
  <si>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</si>
  <si>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</si>
  <si>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</si>
  <si>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</si>
  <si>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</si>
  <si>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</si>
  <si>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</si>
  <si>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</si>
  <si>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</si>
  <si>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</si>
  <si>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</si>
  <si>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</si>
  <si>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</si>
  <si>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</si>
  <si>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</si>
  <si>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</si>
  <si>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</si>
  <si>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</si>
  <si>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</si>
  <si>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</si>
  <si>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</si>
  <si>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</si>
  <si>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</si>
  <si>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</si>
  <si>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</si>
  <si>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</si>
  <si>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</si>
  <si>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</si>
  <si>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</si>
  <si>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</si>
  <si>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</si>
  <si>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</si>
  <si>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</si>
  <si>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</si>
  <si>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</si>
  <si>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</si>
  <si>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</si>
  <si>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</si>
  <si>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</si>
  <si>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</si>
  <si>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</si>
  <si>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</si>
  <si>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</si>
  <si>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</si>
  <si>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</si>
  <si>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</si>
  <si>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</si>
  <si>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</si>
  <si>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</si>
  <si>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</si>
  <si>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</si>
  <si>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</si>
  <si>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</si>
  <si>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</si>
  <si>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</si>
  <si>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</si>
  <si>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</si>
  <si>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</si>
  <si>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</si>
  <si>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</si>
  <si>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</si>
  <si>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</si>
  <si>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</si>
  <si>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</si>
  <si>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</si>
  <si>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</si>
  <si>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</si>
  <si>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</si>
  <si>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</si>
  <si>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</si>
  <si>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</si>
  <si>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</si>
  <si>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</si>
  <si>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</si>
  <si>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</si>
  <si>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</si>
  <si>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</si>
  <si>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</si>
  <si>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</si>
  <si>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</si>
  <si>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</si>
  <si>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</si>
  <si>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</si>
  <si>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</si>
  <si>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</si>
  <si>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</si>
  <si>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</si>
  <si>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</si>
  <si>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</si>
  <si>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</si>
  <si>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</si>
  <si>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</si>
  <si>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</si>
  <si>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</si>
  <si>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</si>
  <si>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</si>
  <si>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</si>
  <si>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</si>
  <si>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</si>
  <si>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</si>
  <si>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</si>
  <si>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</si>
  <si>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</si>
  <si>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</si>
  <si>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</si>
  <si>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</si>
  <si>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</si>
  <si>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</si>
  <si>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</si>
  <si>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</si>
  <si>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</si>
  <si>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</si>
  <si>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</si>
  <si>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</si>
  <si>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</si>
  <si>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</si>
  <si>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</si>
  <si>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</si>
  <si>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</si>
  <si>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</si>
  <si>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</si>
  <si>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</si>
  <si>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</si>
  <si>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</si>
  <si>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</si>
  <si>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</si>
  <si>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</si>
  <si>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</si>
  <si>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</si>
  <si>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</si>
  <si>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</si>
  <si>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</si>
  <si>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</si>
  <si>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</si>
  <si>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</si>
  <si>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</si>
  <si>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</si>
  <si>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</si>
  <si>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</si>
  <si>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</si>
  <si>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</si>
  <si>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</si>
  <si>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</si>
  <si>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</si>
  <si>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</si>
  <si>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</si>
  <si>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</si>
  <si>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</si>
  <si>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</si>
  <si>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</si>
  <si>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</si>
  <si>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</si>
  <si>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</si>
  <si>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</si>
  <si>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</si>
  <si>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</si>
  <si>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</si>
  <si>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</si>
  <si>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</si>
  <si>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</si>
  <si>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</si>
  <si>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</si>
  <si>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</si>
  <si>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</si>
  <si>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</si>
  <si>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</si>
  <si>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</si>
  <si>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</si>
  <si>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</si>
  <si>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</si>
  <si>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</si>
  <si>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</si>
  <si>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</si>
  <si>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</si>
  <si>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</si>
  <si>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</si>
  <si>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</si>
  <si>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</si>
  <si>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</si>
  <si>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</si>
  <si>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</si>
  <si>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</si>
  <si>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</si>
  <si>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</si>
  <si>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</si>
  <si>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</si>
  <si>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</si>
  <si>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</si>
  <si>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</si>
  <si>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</si>
  <si>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</si>
  <si>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</si>
  <si>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</si>
  <si>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</si>
  <si>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</si>
  <si>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</si>
  <si>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</si>
  <si>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</si>
  <si>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</si>
  <si>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</si>
  <si>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</si>
  <si>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</si>
  <si>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</si>
  <si>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</si>
  <si>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</si>
  <si>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</si>
  <si>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</si>
  <si>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</si>
  <si>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</si>
  <si>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</si>
  <si>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</si>
  <si>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</si>
  <si>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</si>
  <si>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</si>
  <si>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</si>
  <si>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</si>
  <si>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</si>
  <si>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</si>
  <si>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</si>
  <si>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</si>
  <si>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</si>
  <si>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</si>
  <si>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</si>
  <si>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</si>
  <si>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</si>
  <si>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</si>
  <si>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</si>
  <si>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</si>
  <si>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</si>
  <si>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</si>
  <si>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</si>
  <si>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</si>
  <si>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</si>
  <si>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</si>
  <si>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</si>
  <si>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</si>
  <si>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</si>
  <si>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</si>
  <si>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</si>
  <si>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</si>
  <si>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</si>
  <si>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</si>
  <si>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</si>
  <si>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</si>
  <si>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</si>
  <si>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</si>
  <si>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</si>
  <si>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</si>
  <si>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</si>
  <si>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</si>
  <si>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</si>
  <si>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</si>
  <si>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</si>
  <si>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</si>
  <si>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</si>
  <si>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</si>
  <si>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</si>
  <si>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</si>
  <si>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</si>
  <si>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</si>
  <si>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</si>
  <si>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</si>
  <si>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</si>
  <si>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</si>
  <si>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</si>
  <si>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</si>
  <si>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</si>
  <si>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</si>
  <si>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</si>
  <si>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</si>
  <si>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</si>
  <si>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</si>
  <si>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</si>
  <si>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</si>
  <si>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</si>
  <si>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</si>
  <si>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</si>
  <si>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</si>
  <si>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</si>
  <si>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</si>
  <si>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</si>
  <si>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</si>
  <si>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</si>
  <si>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</si>
  <si>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</si>
  <si>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</si>
  <si>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</si>
  <si>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</si>
  <si>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</si>
  <si>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</si>
  <si>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</si>
  <si>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</si>
  <si>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</si>
  <si>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</si>
  <si>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</si>
  <si>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</si>
  <si>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</si>
  <si>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</si>
  <si>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</si>
  <si>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</si>
  <si>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</si>
  <si>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</si>
  <si>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</si>
  <si>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</si>
  <si>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</si>
  <si>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</si>
  <si>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</si>
  <si>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</si>
  <si>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</si>
  <si>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</si>
  <si>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</si>
  <si>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</si>
  <si>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</si>
  <si>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</si>
  <si>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</si>
  <si>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</si>
  <si>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</si>
  <si>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</si>
  <si>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</si>
  <si>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</si>
  <si>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</si>
  <si>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</si>
  <si>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</si>
  <si>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</si>
  <si>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</si>
  <si>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</si>
  <si>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</si>
  <si>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</si>
  <si>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</si>
  <si>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</si>
  <si>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</si>
  <si>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</si>
  <si>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</si>
  <si>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</si>
  <si>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</si>
  <si>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</si>
  <si>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</si>
  <si>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</si>
  <si>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</si>
  <si>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</si>
  <si>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</si>
  <si>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</si>
  <si>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</si>
  <si>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</si>
  <si>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</si>
  <si>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</si>
  <si>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</si>
  <si>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</si>
  <si>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</si>
  <si>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</si>
  <si>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</si>
  <si>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</si>
  <si>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</si>
  <si>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</si>
  <si>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</si>
  <si>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</si>
  <si>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</si>
  <si>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</si>
  <si>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</si>
  <si>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</si>
  <si>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</si>
  <si>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</si>
  <si>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</si>
  <si>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</si>
  <si>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</si>
  <si>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</si>
  <si>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</si>
  <si>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</si>
  <si>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</si>
  <si>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</si>
  <si>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</si>
  <si>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</si>
  <si>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</si>
  <si>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</si>
  <si>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</si>
  <si>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</si>
  <si>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</si>
  <si>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</si>
  <si>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</si>
  <si>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</si>
  <si>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</si>
  <si>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</si>
  <si>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</si>
  <si>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</si>
  <si>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</si>
  <si>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</si>
  <si>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</si>
  <si>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</si>
  <si>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</si>
  <si>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</si>
  <si>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</si>
  <si>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</si>
  <si>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</si>
  <si>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</si>
  <si>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</si>
  <si>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</si>
  <si>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</si>
  <si>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</si>
  <si>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</si>
  <si>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</si>
  <si>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</si>
  <si>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</si>
  <si>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</si>
  <si>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</si>
  <si>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</si>
  <si>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</si>
  <si>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</si>
  <si>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</si>
  <si>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</si>
  <si>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</si>
  <si>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</si>
  <si>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</si>
  <si>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</si>
  <si>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</si>
  <si>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</si>
  <si>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</si>
  <si>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</si>
  <si>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</si>
  <si>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</si>
  <si>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</si>
  <si>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</si>
  <si>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</si>
  <si>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</si>
  <si>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</si>
  <si>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</si>
  <si>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</si>
  <si>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</si>
  <si>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</si>
  <si>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</si>
  <si>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</si>
  <si>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</si>
  <si>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</si>
  <si>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</si>
  <si>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</si>
  <si>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</si>
  <si>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</si>
  <si>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</si>
  <si>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</si>
  <si>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</si>
  <si>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</si>
  <si>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</si>
  <si>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</si>
  <si>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</si>
  <si>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</si>
  <si>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</si>
  <si>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</si>
  <si>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</si>
  <si>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</si>
  <si>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</si>
  <si>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</si>
  <si>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</si>
  <si>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</si>
  <si>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</si>
  <si>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</si>
  <si>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</si>
  <si>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</si>
  <si>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</si>
  <si>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</si>
  <si>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</si>
  <si>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</si>
  <si>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</si>
  <si>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</si>
  <si>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</si>
  <si>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</si>
  <si>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</si>
  <si>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</si>
  <si>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</si>
  <si>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</si>
  <si>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</si>
  <si>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</si>
  <si>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</si>
  <si>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</si>
  <si>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</si>
  <si>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</si>
  <si>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</si>
  <si>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</si>
  <si>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</si>
  <si>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</si>
  <si>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</si>
  <si>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</si>
  <si>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</si>
  <si>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</si>
  <si>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</si>
  <si>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</si>
  <si>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</si>
  <si>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</si>
  <si>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</si>
  <si>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</si>
  <si>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</si>
  <si>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</si>
  <si>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</si>
  <si>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</si>
  <si>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</si>
  <si>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</si>
  <si>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</si>
  <si>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</si>
  <si>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</si>
  <si>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</si>
  <si>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</si>
  <si>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</si>
  <si>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</si>
  <si>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</si>
  <si>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</si>
  <si>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</si>
  <si>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</si>
  <si>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</si>
  <si>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</si>
  <si>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</si>
  <si>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</si>
  <si>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</si>
  <si>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</si>
  <si>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</si>
  <si>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</si>
  <si>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</si>
  <si>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</si>
  <si>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</si>
  <si>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</si>
  <si>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</si>
  <si>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</si>
  <si>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</si>
  <si>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</si>
  <si>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</si>
  <si>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</si>
  <si>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</si>
  <si>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</si>
  <si>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</si>
  <si>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</si>
  <si>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</si>
  <si>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</si>
  <si>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</si>
  <si>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</si>
  <si>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</si>
  <si>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</si>
  <si>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</si>
  <si>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</si>
  <si>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</si>
  <si>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</si>
  <si>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</si>
  <si>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</si>
  <si>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</si>
  <si>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</si>
  <si>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</si>
  <si>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</si>
  <si>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</si>
  <si>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</si>
  <si>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</si>
  <si>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</si>
  <si>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</si>
  <si>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</si>
  <si>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</si>
  <si>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</si>
  <si>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</si>
  <si>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</si>
  <si>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</si>
  <si>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</si>
  <si>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</si>
  <si>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</si>
  <si>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</si>
  <si>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</si>
  <si>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</si>
  <si>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</si>
  <si>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</si>
  <si>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</si>
  <si>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</si>
  <si>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</si>
  <si>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</si>
  <si>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</si>
  <si>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</si>
  <si>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</si>
  <si>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</si>
  <si>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</si>
  <si>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</si>
  <si>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</si>
  <si>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</si>
  <si>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</si>
  <si>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</si>
  <si>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</si>
  <si>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</si>
  <si>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</si>
  <si>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</si>
  <si>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</si>
  <si>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</si>
  <si>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</si>
  <si>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</si>
  <si>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</si>
  <si>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</si>
  <si>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</si>
  <si>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</si>
  <si>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</si>
  <si>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</si>
  <si>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</si>
  <si>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</si>
  <si>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</si>
  <si>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</si>
  <si>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</si>
  <si>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</si>
  <si>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</si>
  <si>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</si>
  <si>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</si>
  <si>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</si>
  <si>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</si>
  <si>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</si>
  <si>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</si>
  <si>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</si>
  <si>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</si>
  <si>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</si>
  <si>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</si>
  <si>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</si>
  <si>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</si>
  <si>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</si>
  <si>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</si>
  <si>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</si>
  <si>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</si>
  <si>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</si>
  <si>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</si>
  <si>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</si>
  <si>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</si>
  <si>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</si>
  <si>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</si>
  <si>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</si>
  <si>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</si>
  <si>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</si>
  <si>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</si>
  <si>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</si>
  <si>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</si>
  <si>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</si>
  <si>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</si>
  <si>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</si>
  <si>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</si>
  <si>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</si>
  <si>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</si>
  <si>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</si>
  <si>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</si>
  <si>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</si>
  <si>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</si>
  <si>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</si>
  <si>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</si>
  <si>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</si>
  <si>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</si>
  <si>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</si>
  <si>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</si>
  <si>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</si>
  <si>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</si>
  <si>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</si>
  <si>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</si>
  <si>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</si>
  <si>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</si>
  <si>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</si>
  <si>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</si>
  <si>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</si>
  <si>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</si>
  <si>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</si>
  <si>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</si>
  <si>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</si>
  <si>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</si>
  <si>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</si>
  <si>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</si>
  <si>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</si>
  <si>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</si>
  <si>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</si>
  <si>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</si>
  <si>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</si>
  <si>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</si>
  <si>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</si>
  <si>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</si>
  <si>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</si>
  <si>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</si>
  <si>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</si>
  <si>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</si>
  <si>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</si>
  <si>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</si>
  <si>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</si>
  <si>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</si>
  <si>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</si>
  <si>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</si>
  <si>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</si>
  <si>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</si>
  <si>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</si>
  <si>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</si>
  <si>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</si>
  <si>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</si>
  <si>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</si>
  <si>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</si>
  <si>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</si>
  <si>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</si>
  <si>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</si>
  <si>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</si>
  <si>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</si>
  <si>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</si>
  <si>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</si>
  <si>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</si>
  <si>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</si>
  <si>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</si>
  <si>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</si>
  <si>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</si>
  <si>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</si>
  <si>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</si>
  <si>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</si>
  <si>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</si>
  <si>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</si>
  <si>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</si>
  <si>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</si>
  <si>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</si>
  <si>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</si>
  <si>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</si>
  <si>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</si>
  <si>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</si>
  <si>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</si>
  <si>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</si>
  <si>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</si>
  <si>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</si>
  <si>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</si>
  <si>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</si>
  <si>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</si>
  <si>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</si>
  <si>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</si>
  <si>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</si>
  <si>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</si>
  <si>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</si>
  <si>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</si>
  <si>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</si>
  <si>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</si>
  <si>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</si>
  <si>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</si>
  <si>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</si>
  <si>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</si>
  <si>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</si>
  <si>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</si>
  <si>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</si>
  <si>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</si>
  <si>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</si>
  <si>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</si>
  <si>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</si>
  <si>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</si>
  <si>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</si>
  <si>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</si>
  <si>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</si>
  <si>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</si>
  <si>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</si>
  <si>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</si>
  <si>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</si>
  <si>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</si>
  <si>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</si>
  <si>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</si>
  <si>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</si>
  <si>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</si>
  <si>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</si>
  <si>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</si>
  <si>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</si>
  <si>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</si>
  <si>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</si>
  <si>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</si>
  <si>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</si>
  <si>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</si>
  <si>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</si>
  <si>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</si>
  <si>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</si>
  <si>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</si>
  <si>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</si>
  <si>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</si>
  <si>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</si>
  <si>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</si>
  <si>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</si>
  <si>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</si>
  <si>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</si>
  <si>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</si>
  <si>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</si>
  <si>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</si>
  <si>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</si>
  <si>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</si>
  <si>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</si>
  <si>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</si>
  <si>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</si>
  <si>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</si>
  <si>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</si>
  <si>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</si>
  <si>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</si>
  <si>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</si>
  <si>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</si>
  <si>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</si>
  <si>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</si>
  <si>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</si>
  <si>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</si>
  <si>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</si>
  <si>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</si>
  <si>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</si>
  <si>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</si>
  <si>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</si>
  <si>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</si>
  <si>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</si>
  <si>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</si>
  <si>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</si>
  <si>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</si>
  <si>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</si>
  <si>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</si>
  <si>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</si>
  <si>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</si>
  <si>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</si>
  <si>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</si>
  <si>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</si>
  <si>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</si>
  <si>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</si>
  <si>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</si>
  <si>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</si>
  <si>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</si>
  <si>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</si>
  <si>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</si>
  <si>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</si>
  <si>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</si>
  <si>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</si>
  <si>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</si>
  <si>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</si>
  <si>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</si>
  <si>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</si>
  <si>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</si>
  <si>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</si>
  <si>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</si>
  <si>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</si>
  <si>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</si>
  <si>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</si>
  <si>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</si>
  <si>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</si>
  <si>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</si>
  <si>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</si>
  <si>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</si>
  <si>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</si>
  <si>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</si>
  <si>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</si>
  <si>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</si>
  <si>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</si>
  <si>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</si>
  <si>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</si>
  <si>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</si>
  <si>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</si>
  <si>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</si>
  <si>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</si>
  <si>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</si>
  <si>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</si>
  <si>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</si>
  <si>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</si>
  <si>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</si>
  <si>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</si>
  <si>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</si>
  <si>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</si>
  <si>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</si>
  <si>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</si>
  <si>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</si>
  <si>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</si>
  <si>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</si>
  <si>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</si>
  <si>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</si>
  <si>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</si>
  <si>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</si>
  <si>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</si>
  <si>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</si>
  <si>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</si>
  <si>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</si>
  <si>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</si>
  <si>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</si>
  <si>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</si>
  <si>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</si>
  <si>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</si>
  <si>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</si>
  <si>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</si>
  <si>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</si>
  <si>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</si>
  <si>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</si>
  <si>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</si>
  <si>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</si>
  <si>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</si>
  <si>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</si>
  <si>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</si>
  <si>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</si>
  <si>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</si>
  <si>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</si>
  <si>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</si>
  <si>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</si>
  <si>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</si>
  <si>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</si>
  <si>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</si>
  <si>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</si>
  <si>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</si>
  <si>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</si>
  <si>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</si>
  <si>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</si>
  <si>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</si>
  <si>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</si>
  <si>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</si>
  <si>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</si>
  <si>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</si>
  <si>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</si>
  <si>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</si>
  <si>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</si>
  <si>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</si>
  <si>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</si>
  <si>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</si>
  <si>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</si>
  <si>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</si>
  <si>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</si>
  <si>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</si>
  <si>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</si>
  <si>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</si>
  <si>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</si>
  <si>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</si>
  <si>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</si>
  <si>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</si>
  <si>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</si>
  <si>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</si>
  <si>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</si>
  <si>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</si>
  <si>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</si>
  <si>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</si>
  <si>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</si>
  <si>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</si>
  <si>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</si>
  <si>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</si>
  <si>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</si>
  <si>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</si>
  <si>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</si>
  <si>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</si>
  <si>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</si>
  <si>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</si>
  <si>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</si>
  <si>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</si>
  <si>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</si>
  <si>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</si>
  <si>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</si>
  <si>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</si>
  <si>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</si>
  <si>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</si>
  <si>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</si>
  <si>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</si>
  <si>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</si>
  <si>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</si>
  <si>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</si>
  <si>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</si>
  <si>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</si>
  <si>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</si>
  <si>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</si>
  <si>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</si>
  <si>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</si>
  <si>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</si>
  <si>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</si>
  <si>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</si>
  <si>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</si>
  <si>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</si>
  <si>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</si>
  <si>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</si>
  <si>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</si>
  <si>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</si>
  <si>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</si>
  <si>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</si>
  <si>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</si>
  <si>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</si>
  <si>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</si>
  <si>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</si>
  <si>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</si>
  <si>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</si>
  <si>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</si>
  <si>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</si>
  <si>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</si>
  <si>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</si>
  <si>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</si>
  <si>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</si>
  <si>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</si>
  <si>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</si>
  <si>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</si>
  <si>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</si>
  <si>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</si>
  <si>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</si>
  <si>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</si>
  <si>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</si>
  <si>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</si>
  <si>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</si>
  <si>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</si>
  <si>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</si>
  <si>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</si>
  <si>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</si>
  <si>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</si>
  <si>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</si>
  <si>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</si>
  <si>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</si>
  <si>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</si>
  <si>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</si>
  <si>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</si>
  <si>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</si>
  <si>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</si>
  <si>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</si>
  <si>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</si>
  <si>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</si>
  <si>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</si>
  <si>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</si>
  <si>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</si>
  <si>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</si>
  <si>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</si>
  <si>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</si>
  <si>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</si>
  <si>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</si>
  <si>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</si>
  <si>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</si>
  <si>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</si>
  <si>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</si>
  <si>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</si>
  <si>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</si>
  <si>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</si>
  <si>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</si>
  <si>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</si>
  <si>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</si>
  <si>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</si>
  <si>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</si>
  <si>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</si>
  <si>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</si>
  <si>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</si>
  <si>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</si>
  <si>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</si>
  <si>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</si>
  <si>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</si>
  <si>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</si>
  <si>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</si>
  <si>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</si>
  <si>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</si>
  <si>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</si>
  <si>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</si>
  <si>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</si>
  <si>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</si>
  <si>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</si>
  <si>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</si>
  <si>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</si>
  <si>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</si>
  <si>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</si>
  <si>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</si>
  <si>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</si>
  <si>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</si>
  <si>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</si>
  <si>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</si>
  <si>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</si>
  <si>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</si>
  <si>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</si>
  <si>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</si>
  <si>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</si>
  <si>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</si>
  <si>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</si>
  <si>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</si>
  <si>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</si>
  <si>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</si>
  <si>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</si>
  <si>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</si>
  <si>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</si>
  <si>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</si>
  <si>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</si>
  <si>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</si>
  <si>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</si>
  <si>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</si>
  <si>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</si>
  <si>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</si>
  <si>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</si>
  <si>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</si>
  <si>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</si>
  <si>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</si>
  <si>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</si>
  <si>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</si>
  <si>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</si>
  <si>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</si>
  <si>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</si>
  <si>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</si>
  <si>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</si>
  <si>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</si>
  <si>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</si>
  <si>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</si>
  <si>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</si>
  <si>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</si>
  <si>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</si>
  <si>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</si>
  <si>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</si>
  <si>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</si>
  <si>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</si>
  <si>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</si>
  <si>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</si>
  <si>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</si>
  <si>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</si>
  <si>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</si>
  <si>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</si>
  <si>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</si>
  <si>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</si>
  <si>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</si>
  <si>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</si>
  <si>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</si>
  <si>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</si>
  <si>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</si>
  <si>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</si>
  <si>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</si>
  <si>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</si>
  <si>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</si>
  <si>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</si>
  <si>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</si>
  <si>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</si>
  <si>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</si>
  <si>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</si>
  <si>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</si>
  <si>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</si>
  <si>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</si>
  <si>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</si>
  <si>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</si>
  <si>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</si>
  <si>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</si>
  <si>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</si>
  <si>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</si>
  <si>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</si>
  <si>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</si>
  <si>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</si>
  <si>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</si>
  <si>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</si>
  <si>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</si>
  <si>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</si>
  <si>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</si>
  <si>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</si>
  <si>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</si>
  <si>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</si>
  <si>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</si>
  <si>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</si>
  <si>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</si>
  <si>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</si>
  <si>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</si>
  <si>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</si>
  <si>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</si>
  <si>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</si>
  <si>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</si>
  <si>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</si>
  <si>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</si>
  <si>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</si>
  <si>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</si>
  <si>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</si>
  <si>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</si>
  <si>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</si>
  <si>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</si>
  <si>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</si>
  <si>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</si>
  <si>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</si>
  <si>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</si>
  <si>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</si>
  <si>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</si>
  <si>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</si>
  <si>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</si>
  <si>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</si>
  <si>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</si>
  <si>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</si>
  <si>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</si>
  <si>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</si>
  <si>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</si>
  <si>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</si>
  <si>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</si>
  <si>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</si>
  <si>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</si>
  <si>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</si>
  <si>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</si>
  <si>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</si>
  <si>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</si>
  <si>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</si>
  <si>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</si>
  <si>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</si>
  <si>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</si>
  <si>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</si>
  <si>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</si>
  <si>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</si>
  <si>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</si>
  <si>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</si>
  <si>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</si>
  <si>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</si>
  <si>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</si>
  <si>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</si>
  <si>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</si>
  <si>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</si>
  <si>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</si>
  <si>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</si>
  <si>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</si>
  <si>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</si>
  <si>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</si>
  <si>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</si>
  <si>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</si>
  <si>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</si>
  <si>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</si>
  <si>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</si>
  <si>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</si>
  <si>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</si>
  <si>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</si>
  <si>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</si>
  <si>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</si>
  <si>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</si>
  <si>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</si>
  <si>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</si>
  <si>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</si>
  <si>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</si>
  <si>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</si>
  <si>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</si>
  <si>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</si>
  <si>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</si>
  <si>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</si>
  <si>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</si>
  <si>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</si>
  <si>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</si>
  <si>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</si>
  <si>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</si>
  <si>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</si>
  <si>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</si>
  <si>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</si>
  <si>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</si>
  <si>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</si>
  <si>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</si>
  <si>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</si>
  <si>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</si>
  <si>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</si>
  <si>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</si>
  <si>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</si>
  <si>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</si>
  <si>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</si>
  <si>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</si>
  <si>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</si>
  <si>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</si>
  <si>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</si>
  <si>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</si>
  <si>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</si>
  <si>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</si>
  <si>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</si>
  <si>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</si>
  <si>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</si>
  <si>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</si>
  <si>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</si>
  <si>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</si>
  <si>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</si>
  <si>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</si>
  <si>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</si>
  <si>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</si>
  <si>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</si>
  <si>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</si>
  <si>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</si>
  <si>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</si>
  <si>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</si>
  <si>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</si>
  <si>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</si>
  <si>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</si>
  <si>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</si>
  <si>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</si>
  <si>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</si>
  <si>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</si>
  <si>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</si>
  <si>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</si>
  <si>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</si>
  <si>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</si>
  <si>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</si>
  <si>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</si>
  <si>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</si>
  <si>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</si>
  <si>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</si>
  <si>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</si>
  <si>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</si>
  <si>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</si>
  <si>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</si>
  <si>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</si>
  <si>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</si>
  <si>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</si>
  <si>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</si>
  <si>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</si>
  <si>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</si>
  <si>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</si>
  <si>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</si>
  <si>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</si>
  <si>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</si>
  <si>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</si>
  <si>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</si>
  <si>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</si>
  <si>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</si>
  <si>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</si>
  <si>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</si>
  <si>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</si>
  <si>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</si>
  <si>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</si>
  <si>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</si>
  <si>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</si>
  <si>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</si>
  <si>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</si>
  <si>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</si>
  <si>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</si>
  <si>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</si>
  <si>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</si>
  <si>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</si>
  <si>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</si>
  <si>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</si>
  <si>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</si>
  <si>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</si>
  <si>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</si>
  <si>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</si>
  <si>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</si>
  <si>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</si>
  <si>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</si>
  <si>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</si>
  <si>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</si>
  <si>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</si>
  <si>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</si>
  <si>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</si>
  <si>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</si>
  <si>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</si>
  <si>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</si>
  <si>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</si>
  <si>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</si>
  <si>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</si>
  <si>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</si>
  <si>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</si>
  <si>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</si>
  <si>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</si>
  <si>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</si>
  <si>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</si>
  <si>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</si>
  <si>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</si>
  <si>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</si>
  <si>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</si>
  <si>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</si>
  <si>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</si>
  <si>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</si>
  <si>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</si>
  <si>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</si>
  <si>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</si>
  <si>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</si>
  <si>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</si>
  <si>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</si>
  <si>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</si>
  <si>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</si>
  <si>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</si>
  <si>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</si>
  <si>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</si>
  <si>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</si>
  <si>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</si>
  <si>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</si>
  <si>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</si>
  <si>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</si>
  <si>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</si>
  <si>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</si>
  <si>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</si>
  <si>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</si>
  <si>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</si>
  <si>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</si>
  <si>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</si>
  <si>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</si>
  <si>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</si>
  <si>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</si>
  <si>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</si>
  <si>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</si>
  <si>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</si>
  <si>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</si>
  <si>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</si>
  <si>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</si>
  <si>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</si>
  <si>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</si>
  <si>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</si>
  <si>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</si>
  <si>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</si>
  <si>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</si>
  <si>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</si>
  <si>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</si>
  <si>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</si>
  <si>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</si>
  <si>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</si>
  <si>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</si>
  <si>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</si>
  <si>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</si>
  <si>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</si>
  <si>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</si>
  <si>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</si>
  <si>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</si>
  <si>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</si>
  <si>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</si>
  <si>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</si>
  <si>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</si>
  <si>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</si>
  <si>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</si>
  <si>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</si>
  <si>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</si>
  <si>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</si>
  <si>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</si>
  <si>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</si>
  <si>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</si>
  <si>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</si>
  <si>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</si>
  <si>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</si>
  <si>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</si>
  <si>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</si>
  <si>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</si>
  <si>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</si>
  <si>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</si>
  <si>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</si>
  <si>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</si>
  <si>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</si>
  <si>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</si>
  <si>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</si>
  <si>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</si>
  <si>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</si>
  <si>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</si>
  <si>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</si>
  <si>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</si>
  <si>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</si>
  <si>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</si>
  <si>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</si>
  <si>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</si>
  <si>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</si>
  <si>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</si>
  <si>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</si>
  <si>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</si>
  <si>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</si>
  <si>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</si>
  <si>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</si>
  <si>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</si>
  <si>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</si>
  <si>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</si>
  <si>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</si>
  <si>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</si>
  <si>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</si>
  <si>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</si>
  <si>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</si>
  <si>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</si>
  <si>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</si>
  <si>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</si>
  <si>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</si>
  <si>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</si>
  <si>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</si>
  <si>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</si>
  <si>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</si>
  <si>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</si>
  <si>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</si>
  <si>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</si>
  <si>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</si>
  <si>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</si>
  <si>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</si>
  <si>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</si>
  <si>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</si>
  <si>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</si>
  <si>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</si>
  <si>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</si>
  <si>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</si>
  <si>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</si>
  <si>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</si>
  <si>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</si>
  <si>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</si>
  <si>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</si>
  <si>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</si>
  <si>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</si>
  <si>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</si>
  <si>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</si>
  <si>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</si>
  <si>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</si>
  <si>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</si>
  <si>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</si>
  <si>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</si>
  <si>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</si>
  <si>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</si>
  <si>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</si>
  <si>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</si>
  <si>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</si>
  <si>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</si>
  <si>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</si>
  <si>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</si>
  <si>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</si>
  <si>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</si>
  <si>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</si>
  <si>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</si>
  <si>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</si>
  <si>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</si>
  <si>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</si>
  <si>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</si>
  <si>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</si>
  <si>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</si>
  <si>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</si>
  <si>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</si>
  <si>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</si>
  <si>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</si>
  <si>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</si>
  <si>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</si>
  <si>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</si>
  <si>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</si>
  <si>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</si>
  <si>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</si>
  <si>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</si>
  <si>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</si>
  <si>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</si>
  <si>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</si>
  <si>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</si>
  <si>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</si>
  <si>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</si>
  <si>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</si>
  <si>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</si>
  <si>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</si>
  <si>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</si>
  <si>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</si>
  <si>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</si>
  <si>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</si>
  <si>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</si>
  <si>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</si>
  <si>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</si>
  <si>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</si>
  <si>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</si>
  <si>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</si>
  <si>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</si>
  <si>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</si>
  <si>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</si>
  <si>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</si>
  <si>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</si>
  <si>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</si>
  <si>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</si>
  <si>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</si>
  <si>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</si>
  <si>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</si>
  <si>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</si>
  <si>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</si>
  <si>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</si>
  <si>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</si>
  <si>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</si>
  <si>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</si>
  <si>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</si>
  <si>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</si>
  <si>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</si>
  <si>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</si>
  <si>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</si>
  <si>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</si>
  <si>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</si>
  <si>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</si>
  <si>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</si>
  <si>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</si>
  <si>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</si>
  <si>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</si>
  <si>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</si>
  <si>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</si>
  <si>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</si>
  <si>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</si>
  <si>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</si>
  <si>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</si>
  <si>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</si>
  <si>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</si>
  <si>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</si>
  <si>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</si>
  <si>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</si>
  <si>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</si>
  <si>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</si>
  <si>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</si>
  <si>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</si>
  <si>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</si>
  <si>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</si>
  <si>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</si>
  <si>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</si>
  <si>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</si>
  <si>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</si>
  <si>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</si>
  <si>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</si>
  <si>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</si>
  <si>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</si>
  <si>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</si>
  <si>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</si>
  <si>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</si>
  <si>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</si>
  <si>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</si>
  <si>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</si>
  <si>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</si>
  <si>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</si>
  <si>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</si>
  <si>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</si>
  <si>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</si>
  <si>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</si>
  <si>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</si>
  <si>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</si>
  <si>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</si>
  <si>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</si>
  <si>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</si>
  <si>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</si>
  <si>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</si>
  <si>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</si>
  <si>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</si>
  <si>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</si>
  <si>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</si>
  <si>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</si>
  <si>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</si>
  <si>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</si>
  <si>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</si>
  <si>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</si>
  <si>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</si>
  <si>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</si>
  <si>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</si>
  <si>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</si>
  <si>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</si>
  <si>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</si>
  <si>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</si>
  <si>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</si>
  <si>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</si>
  <si>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</si>
  <si>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</si>
  <si>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</si>
  <si>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</si>
  <si>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</si>
  <si>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</si>
  <si>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</si>
  <si>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</si>
  <si>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</si>
  <si>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</si>
  <si>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</si>
  <si>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</si>
  <si>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</si>
  <si>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</si>
  <si>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</si>
  <si>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</si>
  <si>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</si>
  <si>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</si>
  <si>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</si>
  <si>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</si>
  <si>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</si>
  <si>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</si>
  <si>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</si>
  <si>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</si>
  <si>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</si>
  <si>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</si>
  <si>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</si>
  <si>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</si>
  <si>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</si>
  <si>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</si>
  <si>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</si>
  <si>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</si>
  <si>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</si>
  <si>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</si>
  <si>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</si>
  <si>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</si>
  <si>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</si>
  <si>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</si>
  <si>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</si>
  <si>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</si>
  <si>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</si>
  <si>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</si>
  <si>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</si>
  <si>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</si>
  <si>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</si>
  <si>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</si>
  <si>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</si>
  <si>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</si>
  <si>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</si>
  <si>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</si>
  <si>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</si>
  <si>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</si>
  <si>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</si>
  <si>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</si>
  <si>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</si>
  <si>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</si>
  <si>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</si>
  <si>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</si>
  <si>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</si>
  <si>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</si>
  <si>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</si>
  <si>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</si>
  <si>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</si>
  <si>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</si>
  <si>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</si>
  <si>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</si>
  <si>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</si>
  <si>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</si>
  <si>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</si>
  <si>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</si>
  <si>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</si>
  <si>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</si>
  <si>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</si>
  <si>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</si>
  <si>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</si>
  <si>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</si>
  <si>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</si>
  <si>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</si>
  <si>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</si>
  <si>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</si>
  <si>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</si>
  <si>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</si>
  <si>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</si>
  <si>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</si>
  <si>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</si>
  <si>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</si>
  <si>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</si>
  <si>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</si>
  <si>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</si>
  <si>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</si>
  <si>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</si>
  <si>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</si>
  <si>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</si>
  <si>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</si>
  <si>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</si>
  <si>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</si>
  <si>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</si>
  <si>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</si>
  <si>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</si>
  <si>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</si>
  <si>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</si>
  <si>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</si>
  <si>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</si>
  <si>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</si>
  <si>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</si>
  <si>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</si>
  <si>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</si>
  <si>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</si>
  <si>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</si>
  <si>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</si>
  <si>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</si>
  <si>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</si>
  <si>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</si>
  <si>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</si>
  <si>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</si>
  <si>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</si>
  <si>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</si>
  <si>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</si>
  <si>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</si>
  <si>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</si>
  <si>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</si>
  <si>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</si>
  <si>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</si>
  <si>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</si>
  <si>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</si>
  <si>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</si>
  <si>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</si>
  <si>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</si>
  <si>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</si>
  <si>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</si>
  <si>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</si>
  <si>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</si>
  <si>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</si>
  <si>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</si>
  <si>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</si>
  <si>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</si>
  <si>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</si>
  <si>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</si>
  <si>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</si>
  <si>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</si>
  <si>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</si>
  <si>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</si>
  <si>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</si>
  <si>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</si>
  <si>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</si>
  <si>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</si>
  <si>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</si>
  <si>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</si>
  <si>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</si>
  <si>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</si>
  <si>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</si>
  <si>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</si>
  <si>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</si>
  <si>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</si>
  <si>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</si>
  <si>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</si>
  <si>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</si>
  <si>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</si>
  <si>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</si>
  <si>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</si>
  <si>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</si>
  <si>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</si>
  <si>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</si>
  <si>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</si>
  <si>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</si>
  <si>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</si>
  <si>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</si>
  <si>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</si>
  <si>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</si>
  <si>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</si>
  <si>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</si>
  <si>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</si>
  <si>
    <t>PALADINES TREJO MARCOS</t>
  </si>
  <si>
    <t>0966494061</t>
  </si>
  <si>
    <t xml:space="preserve">DELGADO RAMIREZ GABRIEL </t>
  </si>
  <si>
    <t>0985980505</t>
  </si>
  <si>
    <t xml:space="preserve">LOOR MANZABA ANDREA </t>
  </si>
  <si>
    <t>0990011416</t>
  </si>
  <si>
    <t xml:space="preserve">PANEZO QUIROZ EDISON </t>
  </si>
  <si>
    <t>0963841884</t>
  </si>
  <si>
    <t>TORRES MACIAS MARIASOL</t>
  </si>
  <si>
    <t>0997910007</t>
  </si>
  <si>
    <t xml:space="preserve">BOTA ALESSIA </t>
  </si>
  <si>
    <t>0961844089</t>
  </si>
  <si>
    <t xml:space="preserve">CAGUA PAZMIÑO JACKSON </t>
  </si>
  <si>
    <t>0968405182</t>
  </si>
  <si>
    <t>CAGUA JAMA JOSUE</t>
  </si>
  <si>
    <t>0988090951</t>
  </si>
  <si>
    <t>LOOR LAZO ANTHONY</t>
  </si>
  <si>
    <t>0988298084</t>
  </si>
  <si>
    <t>0994717851</t>
  </si>
  <si>
    <t xml:space="preserve">VERA BRIONES SANDRA </t>
  </si>
  <si>
    <t xml:space="preserve">ZAMBRANO AVEIGA WILSON </t>
  </si>
  <si>
    <t>0968127979</t>
  </si>
  <si>
    <t xml:space="preserve">TUAREZ MAZANBA GABRIELA </t>
  </si>
  <si>
    <t>VELEZ PALMA KATERINE</t>
  </si>
  <si>
    <t>0991972415</t>
  </si>
  <si>
    <t>PUERTAS VILLAMAR DANI</t>
  </si>
  <si>
    <t>0985186586</t>
  </si>
  <si>
    <t xml:space="preserve">CUZME FIGUEROA MARINA </t>
  </si>
  <si>
    <t>0991828028</t>
  </si>
  <si>
    <t xml:space="preserve">CEDEÑO CEDEÑO JACKELINE </t>
  </si>
  <si>
    <t>0989936571</t>
  </si>
  <si>
    <t>BUENAVENTURA IBARRA KARLA</t>
  </si>
  <si>
    <t xml:space="preserve">CAGUA CHEME DAYANA </t>
  </si>
  <si>
    <t>0983644787</t>
  </si>
  <si>
    <t>0991938565</t>
  </si>
  <si>
    <t xml:space="preserve">CALDERON MORALES PAULINA </t>
  </si>
  <si>
    <t xml:space="preserve">PANEZO PALADINES JONATHAN </t>
  </si>
  <si>
    <t>0959078214</t>
  </si>
  <si>
    <t xml:space="preserve">MEDRANDA MENDOZA MILENA </t>
  </si>
  <si>
    <t>0967637613</t>
  </si>
  <si>
    <t xml:space="preserve">VALOY ALCIVAR MARIA </t>
  </si>
  <si>
    <t>0987082577</t>
  </si>
  <si>
    <t xml:space="preserve">MACIAS VELASQUEZ ROXANA </t>
  </si>
  <si>
    <t>0959855938</t>
  </si>
  <si>
    <t>SANDOVAL OÑA SONIA</t>
  </si>
  <si>
    <t>0980268272</t>
  </si>
  <si>
    <t>PINARGOTE PINARGOTE NELLY</t>
  </si>
  <si>
    <t>0997732697</t>
  </si>
  <si>
    <t xml:space="preserve">MARTINEZ INTRIAGO SHARON </t>
  </si>
  <si>
    <t>0991456394</t>
  </si>
  <si>
    <t>CHICA CHILA DANIEL</t>
  </si>
  <si>
    <t>0981281222</t>
  </si>
  <si>
    <t>MEDRANDA MONTES LEONEL</t>
  </si>
  <si>
    <t>0997341183</t>
  </si>
  <si>
    <t>VALENCIA PANEZO MANUEL</t>
  </si>
  <si>
    <t>0958932851</t>
  </si>
  <si>
    <t xml:space="preserve">URTEA MARQUEZ ROQUE </t>
  </si>
  <si>
    <t>0967284568</t>
  </si>
  <si>
    <t>MORAN ZAMORA ALICIA</t>
  </si>
  <si>
    <t xml:space="preserve">CASTILLO PALMA CARMEN </t>
  </si>
  <si>
    <t>0991976875</t>
  </si>
  <si>
    <t xml:space="preserve">GARCIA NUÑEZ ANA </t>
  </si>
  <si>
    <t>MACIAS PIN DIDIMO</t>
  </si>
  <si>
    <t>0998670279</t>
  </si>
  <si>
    <t>ROBLES CEDEÑO ANGELY</t>
  </si>
  <si>
    <t>0981572698</t>
  </si>
  <si>
    <t xml:space="preserve">GARCIA LOZA JAVIER </t>
  </si>
  <si>
    <t>0989648176</t>
  </si>
  <si>
    <t>JAMA CHEME VICTOR</t>
  </si>
  <si>
    <t>0999157047</t>
  </si>
  <si>
    <t xml:space="preserve">CAGUA QUIROZ DILAN </t>
  </si>
  <si>
    <t xml:space="preserve">MEJIA MANZABA MILLIAM </t>
  </si>
  <si>
    <t>0999161306</t>
  </si>
  <si>
    <t>MUÑOZ ROJAS HECTOR</t>
  </si>
  <si>
    <t xml:space="preserve">ZAMBRANO BONE VALESKA </t>
  </si>
  <si>
    <t>0988803586</t>
  </si>
  <si>
    <t xml:space="preserve">FARIAS PROAÑO ADRIANA </t>
  </si>
  <si>
    <t>0998646179</t>
  </si>
  <si>
    <t xml:space="preserve">BARRETO ALVAREZ JENIFER </t>
  </si>
  <si>
    <t>0969394110</t>
  </si>
  <si>
    <t>HIDALGO JACOME MILENA</t>
  </si>
  <si>
    <t>0964244150</t>
  </si>
  <si>
    <t>OLOVACHA GUAMAN MANUELA</t>
  </si>
  <si>
    <t>0980102089</t>
  </si>
  <si>
    <t xml:space="preserve">INTRIAGO MOREIRA SAUL </t>
  </si>
  <si>
    <t>0963716188</t>
  </si>
  <si>
    <t xml:space="preserve">BONILLA SOLORZANO MAILY </t>
  </si>
  <si>
    <t>0998402610</t>
  </si>
  <si>
    <t xml:space="preserve">RODRIGUEZ PANCHANA DIANA </t>
  </si>
  <si>
    <t>0992170681</t>
  </si>
  <si>
    <t>NAPA PARRALES JOFRE</t>
  </si>
  <si>
    <t>0989395672</t>
  </si>
  <si>
    <t xml:space="preserve">OBANDO MERO JOSEFINA </t>
  </si>
  <si>
    <t>0993021381</t>
  </si>
  <si>
    <t>SOLORZANO GARCIA JOSUE</t>
  </si>
  <si>
    <t>0939360732</t>
  </si>
  <si>
    <t>SOLORZANO HERRERA NILO</t>
  </si>
  <si>
    <t>QUIROZ ROMERO JAIME</t>
  </si>
  <si>
    <t>0989234543</t>
  </si>
  <si>
    <t>VALDEZ BRIONES YANDRY</t>
  </si>
  <si>
    <t>0968508864</t>
  </si>
  <si>
    <t>CUZME CHICHANDE ROSA</t>
  </si>
  <si>
    <t>0981180068</t>
  </si>
  <si>
    <t xml:space="preserve">COLOBON ORTIZ GRACIELA </t>
  </si>
  <si>
    <t>0990313883</t>
  </si>
  <si>
    <t xml:space="preserve">BRAVO ZAMBRANO MARIBEL </t>
  </si>
  <si>
    <t>0982877840</t>
  </si>
  <si>
    <t xml:space="preserve">CEDEÑO PANEZO FREDY </t>
  </si>
  <si>
    <t>0996760804</t>
  </si>
  <si>
    <t>PATIÑO VILELA JOSE</t>
  </si>
  <si>
    <t>0984904020</t>
  </si>
  <si>
    <t>0993724228</t>
  </si>
  <si>
    <t>CHICA LEONES ANABEL</t>
  </si>
  <si>
    <t xml:space="preserve">PANEZO GUEREERO WILSON </t>
  </si>
  <si>
    <t>0967694208</t>
  </si>
  <si>
    <t xml:space="preserve">NAVARRETE INTRIAGO YARIXA </t>
  </si>
  <si>
    <t>0992492988</t>
  </si>
  <si>
    <t xml:space="preserve">BONE PALMA GISELA </t>
  </si>
  <si>
    <t>0980019176</t>
  </si>
  <si>
    <t xml:space="preserve">ANCHUNDIA QUINTERO ARELIS </t>
  </si>
  <si>
    <t>0969398034</t>
  </si>
  <si>
    <t xml:space="preserve">NAPA VILLA HECTOR </t>
  </si>
  <si>
    <t>0959689469</t>
  </si>
  <si>
    <t>SABANDO LOOR BENITO</t>
  </si>
  <si>
    <t>0963370962</t>
  </si>
  <si>
    <t xml:space="preserve">MARQUEZ CAGUA MARLENE </t>
  </si>
  <si>
    <t>0969772552</t>
  </si>
  <si>
    <t>MACIAS MARTINEZ ANGEL</t>
  </si>
  <si>
    <t>0969938930</t>
  </si>
  <si>
    <t>CEDEÑO CAÑUELA CARLOS</t>
  </si>
  <si>
    <t>0988978126</t>
  </si>
  <si>
    <t xml:space="preserve">BAZURTO OLVERA DANIELA </t>
  </si>
  <si>
    <t>0967158609</t>
  </si>
  <si>
    <t xml:space="preserve">SALASAR SANCHEZ GERMAN </t>
  </si>
  <si>
    <t xml:space="preserve">CAGUA JAMA DANIELA </t>
  </si>
  <si>
    <t>0967336551</t>
  </si>
  <si>
    <t xml:space="preserve">VILATUÑA MOLINA JOHN </t>
  </si>
  <si>
    <t>0968610015</t>
  </si>
  <si>
    <t>0983619443</t>
  </si>
  <si>
    <t>SALAZAR ZAMBRANO MARTHA</t>
  </si>
  <si>
    <t>CHEME VASQUEZ ADRIAN</t>
  </si>
  <si>
    <t>0982775049</t>
  </si>
  <si>
    <t>MEJIA SANCHEZ SAIR XIMENA</t>
  </si>
  <si>
    <t>0993493950</t>
  </si>
  <si>
    <t>SANTOS LOOR MATEO</t>
  </si>
  <si>
    <t>0990067089</t>
  </si>
  <si>
    <t>LOOR GUADALUPE</t>
  </si>
  <si>
    <t xml:space="preserve">MANZABA JILER ELENA </t>
  </si>
  <si>
    <t>0985131955</t>
  </si>
  <si>
    <t>RAMIREZ MERA JORMAN</t>
  </si>
  <si>
    <t>0980970489</t>
  </si>
  <si>
    <t xml:space="preserve">CHEME BONE KATY </t>
  </si>
  <si>
    <t>0962879316</t>
  </si>
  <si>
    <t xml:space="preserve">ROMERO PINARGOTE ERODITA </t>
  </si>
  <si>
    <t>0990578266</t>
  </si>
  <si>
    <t>LEON GONZALES NOELIA</t>
  </si>
  <si>
    <t>0967727236</t>
  </si>
  <si>
    <t xml:space="preserve">ZAMBRANO JAMA CRISTIAN </t>
  </si>
  <si>
    <t>0989793548</t>
  </si>
  <si>
    <t>0980821348</t>
  </si>
  <si>
    <t>CARRAZCO CAGUA JOSE</t>
  </si>
  <si>
    <t xml:space="preserve">MACAY ALAVA DANIELA </t>
  </si>
  <si>
    <t>0999130534</t>
  </si>
  <si>
    <t xml:space="preserve">PICO OLARTE ROXANA </t>
  </si>
  <si>
    <t>0999023228</t>
  </si>
  <si>
    <t>VERA GARCIA JOSE</t>
  </si>
  <si>
    <t xml:space="preserve">ZAMBRANO VILELA JOSE </t>
  </si>
  <si>
    <t>0995715504</t>
  </si>
  <si>
    <t>jogrzavi@hotmail.com</t>
  </si>
  <si>
    <t>RODRIGUEZ BASURTO MARCIA</t>
  </si>
  <si>
    <t>0939531194</t>
  </si>
  <si>
    <t>SANTANA VELEZ ADONIS</t>
  </si>
  <si>
    <t>0969878601</t>
  </si>
  <si>
    <t xml:space="preserve">VELEZ MACIAS NADREA </t>
  </si>
  <si>
    <t xml:space="preserve">JAMA IBARRA BRIGIDA </t>
  </si>
  <si>
    <t>0996382927</t>
  </si>
  <si>
    <t>GOMEZ  NAPA PAOLA</t>
  </si>
  <si>
    <t>0987879639</t>
  </si>
  <si>
    <t>CEVALLOS FARIAS FERNANDO</t>
  </si>
  <si>
    <t>0999143643</t>
  </si>
  <si>
    <t xml:space="preserve">JARAMILLO IBARRA ROSAURA </t>
  </si>
  <si>
    <t>0990233805</t>
  </si>
  <si>
    <t>ACOSTA MEJIA ALEXANDER</t>
  </si>
  <si>
    <t>0967264546</t>
  </si>
  <si>
    <t>SOLORZANO MENDOZA NALLERLY</t>
  </si>
  <si>
    <t>0985241712</t>
  </si>
  <si>
    <t>MURILLO VASQUEZ MAYERLY</t>
  </si>
  <si>
    <t>0986515052</t>
  </si>
  <si>
    <t xml:space="preserve">LOOR GRACIA KATERIN </t>
  </si>
  <si>
    <t>0990747141</t>
  </si>
  <si>
    <t xml:space="preserve">ORTIZ LOOR JONATHAN </t>
  </si>
  <si>
    <t>0997484020</t>
  </si>
  <si>
    <t>VILLANUEVA GARCIA KATTALEYA</t>
  </si>
  <si>
    <t>0994395107</t>
  </si>
  <si>
    <t xml:space="preserve">PEÑARRIETA MENDOZA DIANA </t>
  </si>
  <si>
    <t>0986841057</t>
  </si>
  <si>
    <t>0986473416</t>
  </si>
  <si>
    <t xml:space="preserve">FARIAS YANCHALIQUIN JONATHAN </t>
  </si>
  <si>
    <t>0999760785</t>
  </si>
  <si>
    <t>PUMA MARQUEZ EMILY</t>
  </si>
  <si>
    <t>GUDIÑO CHALA OSCAR</t>
  </si>
  <si>
    <t>VALENCIA VELEZ MARICELA</t>
  </si>
  <si>
    <t>0961222512</t>
  </si>
  <si>
    <t xml:space="preserve">ZAMBRANO ZAMBRANO JOSUA </t>
  </si>
  <si>
    <t>0985259176</t>
  </si>
  <si>
    <t xml:space="preserve">MOINA ARIAS ARMANDO </t>
  </si>
  <si>
    <t>0993660694</t>
  </si>
  <si>
    <t>glocalro@hotmail.com</t>
  </si>
  <si>
    <t xml:space="preserve">SALTOS PARIRA MARILYN </t>
  </si>
  <si>
    <t>0983516320</t>
  </si>
  <si>
    <t xml:space="preserve">LEON MOSQUERA SKARLETH </t>
  </si>
  <si>
    <t>0990427512</t>
  </si>
  <si>
    <t xml:space="preserve">MUÑOZ MEJIA KARLA </t>
  </si>
  <si>
    <t>0980304820</t>
  </si>
  <si>
    <t xml:space="preserve">MOREIRA ANDRADE STEVEN </t>
  </si>
  <si>
    <t>0995456254</t>
  </si>
  <si>
    <t xml:space="preserve">MACIAS MOREIRA ANA </t>
  </si>
  <si>
    <t>0968153484</t>
  </si>
  <si>
    <t>SOLORZANO LOOR FREDY</t>
  </si>
  <si>
    <t>0984271727</t>
  </si>
  <si>
    <t xml:space="preserve">ROSADO MUÑOZ JENIFER </t>
  </si>
  <si>
    <t>0979607290</t>
  </si>
  <si>
    <t>JAIME MORA ROCIO</t>
  </si>
  <si>
    <t>0989130603</t>
  </si>
  <si>
    <t xml:space="preserve">ALDAS VILLAVICENCIO ROMINA </t>
  </si>
  <si>
    <t>0994445670</t>
  </si>
  <si>
    <t xml:space="preserve">ROSALES ROSALES REDY </t>
  </si>
  <si>
    <t>0997365072</t>
  </si>
  <si>
    <t xml:space="preserve">VELEZ CHICA BRIANA </t>
  </si>
  <si>
    <t>0978742489</t>
  </si>
  <si>
    <t>ZAMBRANO SANCHEZ LUIS</t>
  </si>
  <si>
    <t>0969491781</t>
  </si>
  <si>
    <t>MOREIRA MACIAS DANIEL</t>
  </si>
  <si>
    <t>0982610022</t>
  </si>
  <si>
    <t xml:space="preserve">IBARRA PANEZO JAIR </t>
  </si>
  <si>
    <t xml:space="preserve">ZAMBRANO MURILLO ANTONY </t>
  </si>
  <si>
    <t>0959048578</t>
  </si>
  <si>
    <t xml:space="preserve">QUIÑONEZ CAMPOS CLEMENCIA </t>
  </si>
  <si>
    <t xml:space="preserve">VIVAS MURILLO JUAN </t>
  </si>
  <si>
    <t>0999545639</t>
  </si>
  <si>
    <t xml:space="preserve">CAGUA GARCIA EVELYN </t>
  </si>
  <si>
    <t>0989194095</t>
  </si>
  <si>
    <t>PAZMIÑO MURILLO  VALERIA</t>
  </si>
  <si>
    <t>0994408361</t>
  </si>
  <si>
    <t>CASTILLO BRAVO LITCY</t>
  </si>
  <si>
    <t>0997088709</t>
  </si>
  <si>
    <t>CHILA ANDRADE ALEJANDRO</t>
  </si>
  <si>
    <t>0982943967</t>
  </si>
  <si>
    <t xml:space="preserve">GILER IBARRA ALLISON </t>
  </si>
  <si>
    <t>0989758311</t>
  </si>
  <si>
    <t>DELGADO TAPIA DAVID</t>
  </si>
  <si>
    <t>0988452596</t>
  </si>
  <si>
    <t>BRAVO FUENTES PIEDAD</t>
  </si>
  <si>
    <t>0986063392</t>
  </si>
  <si>
    <t xml:space="preserve">LANDETA MARTINEZ ALEJANDRA </t>
  </si>
  <si>
    <t>0968519291</t>
  </si>
  <si>
    <t>DOMINGUEZ ALVARADO ANGEL</t>
  </si>
  <si>
    <t>0995390725</t>
  </si>
  <si>
    <t xml:space="preserve">FARIAS SALVATIERRA SOCRATES </t>
  </si>
  <si>
    <t>0989761139</t>
  </si>
  <si>
    <t>GUAYAQUIL</t>
  </si>
  <si>
    <t xml:space="preserve">CHARCOPA CAGUA EDGAR </t>
  </si>
  <si>
    <t>0962907438</t>
  </si>
  <si>
    <t>ARTEAGA GONZALES KARLA</t>
  </si>
  <si>
    <t>0983648033</t>
  </si>
  <si>
    <t>ALMEIDA VERA ROSA</t>
  </si>
  <si>
    <t>0986685574</t>
  </si>
  <si>
    <t xml:space="preserve">MERA ZAMBRANO MAXIMILIANO </t>
  </si>
  <si>
    <t>0959195653</t>
  </si>
  <si>
    <t xml:space="preserve">PUERTAS VERA JONATHAN </t>
  </si>
  <si>
    <t>0980204959</t>
  </si>
  <si>
    <t>vmercedes725@gmail.com</t>
  </si>
  <si>
    <t xml:space="preserve">MENDOZA ALCIVAR VALERIA </t>
  </si>
  <si>
    <t>0987841822</t>
  </si>
  <si>
    <t>ZAMBRANO VALDEZ MELANY</t>
  </si>
  <si>
    <t>0981648477</t>
  </si>
  <si>
    <t>OLIVEZ ORTIZ ALEX</t>
  </si>
  <si>
    <t>0967316887</t>
  </si>
  <si>
    <t xml:space="preserve">GARCIA BRIONES MARIUXI </t>
  </si>
  <si>
    <t>0989446264</t>
  </si>
  <si>
    <t>GARCIA BRIONES LUCIA</t>
  </si>
  <si>
    <t>0980142747</t>
  </si>
  <si>
    <t xml:space="preserve">PARRALES MANZABA MARIA </t>
  </si>
  <si>
    <t xml:space="preserve">ZAMBRANO MEJIA THAIS </t>
  </si>
  <si>
    <t>0986783020</t>
  </si>
  <si>
    <t xml:space="preserve">CHIRIBOGA VERA DOMENICA </t>
  </si>
  <si>
    <t>0959600992</t>
  </si>
  <si>
    <t xml:space="preserve">TARIRA CEDEÑO LAURA </t>
  </si>
  <si>
    <t>0984830809</t>
  </si>
  <si>
    <t>ROSADO MUÑOZ NAYELHY</t>
  </si>
  <si>
    <t>0958625809</t>
  </si>
  <si>
    <t>BAZURTO CAGUA ANDREA</t>
  </si>
  <si>
    <t>0990878482</t>
  </si>
  <si>
    <t>CASTAÑEDA HEREDIA EMELY</t>
  </si>
  <si>
    <t>0983610112</t>
  </si>
  <si>
    <t xml:space="preserve">MARQUEZ ORTIZ ENMA </t>
  </si>
  <si>
    <t>0993668185</t>
  </si>
  <si>
    <t xml:space="preserve">MEZA MURILLO HERNAN </t>
  </si>
  <si>
    <t>0984649071</t>
  </si>
  <si>
    <t>INTRIAGO CHEME WILTER</t>
  </si>
  <si>
    <t>0967210415</t>
  </si>
  <si>
    <t>096736922</t>
  </si>
  <si>
    <t>BARRE MERO MIGUEL</t>
  </si>
  <si>
    <t>0967088852</t>
  </si>
  <si>
    <t xml:space="preserve">ZAMBRANO ZAMBRANO CRISTINA </t>
  </si>
  <si>
    <t>0960501813</t>
  </si>
  <si>
    <t xml:space="preserve">RIVERA SOLORZANO ALBERTO </t>
  </si>
  <si>
    <t>0980785044</t>
  </si>
  <si>
    <t>CARRERA LOPEZ MIGUEL</t>
  </si>
  <si>
    <t>0993908550</t>
  </si>
  <si>
    <t>LOOR LOOR REGULO</t>
  </si>
  <si>
    <t>0983912446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</si>
</sst>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  <font>
      <u/>
      <sz val="11"/>
      <color theme="1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43" fillId="0" borderId="0" applyNumberFormat="0" applyFill="0" applyBorder="0" applyAlignment="0" applyProtection="0"/>
  </cellStyleXfs>
  <cellXfs count="230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43" fillId="0" borderId="0" xfId="7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8">
    <cellStyle name="Bueno" xfId="2" builtinId="26"/>
    <cellStyle name="Énfasis1" xfId="5" builtinId="29"/>
    <cellStyle name="Énfasis3" xfId="6" builtinId="37"/>
    <cellStyle name="Hipervínculo" xfId="7" builtinId="8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274</c:v>
                </c:pt>
                <c:pt idx="1">
                  <c:v>17</c:v>
                </c:pt>
                <c:pt idx="2">
                  <c:v>0</c:v>
                </c:pt>
                <c:pt idx="3">
                  <c:v>29</c:v>
                </c:pt>
                <c:pt idx="4">
                  <c:v>3</c:v>
                </c:pt>
                <c:pt idx="5">
                  <c:v>120</c:v>
                </c:pt>
                <c:pt idx="6">
                  <c:v>211</c:v>
                </c:pt>
                <c:pt idx="7">
                  <c:v>0</c:v>
                </c:pt>
                <c:pt idx="8">
                  <c:v>0</c:v>
                </c:pt>
                <c:pt idx="9">
                  <c:v>36</c:v>
                </c:pt>
                <c:pt idx="10">
                  <c:v>1</c:v>
                </c:pt>
                <c:pt idx="11">
                  <c:v>3</c:v>
                </c:pt>
                <c:pt idx="12">
                  <c:v>73</c:v>
                </c:pt>
                <c:pt idx="13">
                  <c:v>0</c:v>
                </c:pt>
                <c:pt idx="14">
                  <c:v>31</c:v>
                </c:pt>
                <c:pt idx="15">
                  <c:v>10</c:v>
                </c:pt>
                <c:pt idx="16">
                  <c:v>3</c:v>
                </c:pt>
                <c:pt idx="17">
                  <c:v>27</c:v>
                </c:pt>
                <c:pt idx="18">
                  <c:v>0</c:v>
                </c:pt>
                <c:pt idx="19">
                  <c:v>7</c:v>
                </c:pt>
                <c:pt idx="20">
                  <c:v>6</c:v>
                </c:pt>
                <c:pt idx="21">
                  <c:v>0</c:v>
                </c:pt>
                <c:pt idx="22">
                  <c:v>6</c:v>
                </c:pt>
                <c:pt idx="23">
                  <c:v>33</c:v>
                </c:pt>
                <c:pt idx="24">
                  <c:v>0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364</c:v>
                </c:pt>
                <c:pt idx="31">
                  <c:v>1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15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14</c:v>
                </c:pt>
                <c:pt idx="43">
                  <c:v>28</c:v>
                </c:pt>
                <c:pt idx="44">
                  <c:v>11</c:v>
                </c:pt>
                <c:pt idx="45">
                  <c:v>4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17</c:v>
                </c:pt>
                <c:pt idx="50">
                  <c:v>1</c:v>
                </c:pt>
                <c:pt idx="51">
                  <c:v>13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274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29</c:v>
                      </c:pt>
                      <c:pt idx="4">
                        <c:v>3</c:v>
                      </c:pt>
                      <c:pt idx="5">
                        <c:v>120</c:v>
                      </c:pt>
                      <c:pt idx="6">
                        <c:v>211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73</c:v>
                      </c:pt>
                      <c:pt idx="13">
                        <c:v>0</c:v>
                      </c:pt>
                      <c:pt idx="14">
                        <c:v>31</c:v>
                      </c:pt>
                      <c:pt idx="15">
                        <c:v>10</c:v>
                      </c:pt>
                      <c:pt idx="16">
                        <c:v>3</c:v>
                      </c:pt>
                      <c:pt idx="17">
                        <c:v>27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33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364</c:v>
                      </c:pt>
                      <c:pt idx="31">
                        <c:v>1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15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14</c:v>
                      </c:pt>
                      <c:pt idx="43">
                        <c:v>28</c:v>
                      </c:pt>
                      <c:pt idx="44">
                        <c:v>11</c:v>
                      </c:pt>
                      <c:pt idx="45">
                        <c:v>4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17</c:v>
                      </c:pt>
                      <c:pt idx="50">
                        <c:v>1</c:v>
                      </c:pt>
                      <c:pt idx="51">
                        <c:v>13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96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60</c:v>
                      </c:pt>
                      <c:pt idx="6">
                        <c:v>184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13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131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5</c:v>
                      </c:pt>
                      <c:pt idx="50">
                        <c:v>0</c:v>
                      </c:pt>
                      <c:pt idx="51">
                        <c:v>6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386</c:v>
                      </c:pt>
                      <c:pt idx="1">
                        <c:v>28</c:v>
                      </c:pt>
                      <c:pt idx="2">
                        <c:v>0</c:v>
                      </c:pt>
                      <c:pt idx="3">
                        <c:v>37</c:v>
                      </c:pt>
                      <c:pt idx="4">
                        <c:v>5</c:v>
                      </c:pt>
                      <c:pt idx="5">
                        <c:v>186</c:v>
                      </c:pt>
                      <c:pt idx="6">
                        <c:v>407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87</c:v>
                      </c:pt>
                      <c:pt idx="13">
                        <c:v>0</c:v>
                      </c:pt>
                      <c:pt idx="14">
                        <c:v>49</c:v>
                      </c:pt>
                      <c:pt idx="15">
                        <c:v>13</c:v>
                      </c:pt>
                      <c:pt idx="16">
                        <c:v>5</c:v>
                      </c:pt>
                      <c:pt idx="17">
                        <c:v>42</c:v>
                      </c:pt>
                      <c:pt idx="18">
                        <c:v>0</c:v>
                      </c:pt>
                      <c:pt idx="19">
                        <c:v>8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35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4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539</c:v>
                      </c:pt>
                      <c:pt idx="31">
                        <c:v>1</c:v>
                      </c:pt>
                      <c:pt idx="32">
                        <c:v>21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20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6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14</c:v>
                      </c:pt>
                      <c:pt idx="43">
                        <c:v>28</c:v>
                      </c:pt>
                      <c:pt idx="44">
                        <c:v>14</c:v>
                      </c:pt>
                      <c:pt idx="45">
                        <c:v>4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22</c:v>
                      </c:pt>
                      <c:pt idx="50">
                        <c:v>1</c:v>
                      </c:pt>
                      <c:pt idx="51">
                        <c:v>19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2" name="DOCTORES" displayName="DOCTORES" ref="A10:G100" totalsRowShown="0" headerRowDxfId="24" dataDxfId="22" headerRowBorderDxfId="23" tableBorderDxfId="21" totalsRowBorderDxfId="20">
  <autoFilter ref="A10:G100"/>
  <tableColumns count="7">
    <tableColumn id="5" name="Nº" dataDxfId="19"/>
    <tableColumn id="1" name="DOCTOR SOLICITANTE " dataDxfId="18"/>
    <tableColumn id="6" name="Nº TELÉFONO" dataDxfId="17"/>
    <tableColumn id="7" name="CLÍNICA / CONSULTORIO" dataDxfId="16"/>
    <tableColumn id="8" name="UBICACIÓN" dataDxfId="15"/>
    <tableColumn id="3" name="EDAD" dataDxfId="14"/>
    <tableColumn id="4" name="SEXO" dataDxfId="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" name="ESTADISTICA" displayName="ESTADISTICA" ref="A10:E101" totalsRowShown="0" headerRowDxfId="12" dataDxfId="10" headerRowBorderDxfId="11" tableBorderDxfId="9" totalsRowBorderDxfId="8">
  <autoFilter ref="A10:E101"/>
  <tableColumns count="5">
    <tableColumn id="1" name="MEDICO " dataDxfId="7">
      <calculatedColumnFormula>DOCTORES!B12</calculatedColumnFormula>
    </tableColumn>
    <tableColumn id="2" name="RX PANORAMICA" dataDxfId="6">
      <calculatedColumnFormula>COUNTIFS(REGISTROS[DR. SOLICITANTE],ESTADISTICA[[#This Row],[MEDICO ]],REGISTROS[[TIPO DE EXAMEN ]],"RX PANORAMICA")</calculatedColumnFormula>
    </tableColumn>
    <tableColumn id="3" name="RX PERIAPICAL " dataDxfId="5">
      <calculatedColumnFormula>COUNTIFS(REGISTROS[DR. SOLICITANTE],ESTADISTICA[[#This Row],[MEDICO ]],REGISTROS[[TIPO DE EXAMEN ]],"RX PERIAPICAL")</calculatedColumnFormula>
    </tableColumn>
    <tableColumn id="7" name="RX PARCIAL" dataDxfId="4">
      <calculatedColumnFormula>COUNTIFS(REGISTROS[DR. SOLICITANTE],ESTADISTICA[[#This Row],[MEDICO ]],REGISTROS[[TIPO DE EXAMEN ]],"RX PARCIAL")</calculatedColumnFormula>
    </tableColumn>
    <tableColumn id="4" name="TOTAL" dataDxfId="3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vmercedes725@gmail.com" TargetMode="External"/><Relationship Id="rId2" Type="http://schemas.openxmlformats.org/officeDocument/2006/relationships/hyperlink" Target="mailto:glocalro@hotmail.com" TargetMode="External"/><Relationship Id="rId1" Type="http://schemas.openxmlformats.org/officeDocument/2006/relationships/hyperlink" Target="mailto:jogrzavi@hotmail.com" TargetMode="External"/><Relationship Id="rId6" Type="http://schemas.openxmlformats.org/officeDocument/2006/relationships/table" Target="../tables/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2314" zoomScaleNormal="100" workbookViewId="0">
      <selection activeCell="G2333" sqref="G2333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9" t="s">
        <v>28</v>
      </c>
      <c r="B8" s="159"/>
      <c r="C8" s="159"/>
      <c r="D8" s="159"/>
      <c r="E8" s="159"/>
      <c r="F8" s="159"/>
      <c r="G8" s="159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28.104109589041094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60.093150684931508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27.397260273972602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48.104109589041094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2.6794520547945204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14.56986301369863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20.112328767123287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17.55890410958904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14.465753424657533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72.134246575342459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39.912328767123284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27.969863013698632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26.758904109589039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35.791780821917811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53.964383561643835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11.646575342465754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20.172602739726027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27.652054794520549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25.24931506849315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6.3671232876712329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36.731506849315068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9.8904109589041092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31.769863013698629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7.2849315068493148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27.761643835616439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20.43013698630137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15.153424657534247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75.257534246575347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20.317808219178083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44.391780821917806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25.978082191780821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43.972602739726028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33.912328767123284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32.391780821917806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33.164383561643838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18.115068493150684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21.536986301369861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52.454794520547942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11.849315068493151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23.854794520547944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27.506849315068493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15.808219178082192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31.857534246575341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62.079452054794523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23.139726027397259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27.397260273972602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18.520547945205479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38.523287671232879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78.372602739726034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21.265753424657536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26.6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6.7753424657534245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30.846575342465755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45.084931506849315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31.005479452054793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44.030136986301372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23.487671232876714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67.682191780821924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18.923287671232877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65.68493150684931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50.802739726027397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17.791780821917808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24.079452054794519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26.030136986301368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34.326027397260276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30.906849315068492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31.778082191780822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28.649315068493152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49.539726027397258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33.895890410958906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17.150684931506849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23.150684931506849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55.463013698630135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19.254794520547946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17.635616438356163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17.246575342465754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15.027397260273972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24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49.279452054794518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15.136986301369863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13.07123287671233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14.695890410958905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31.260273972602739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24.287671232876711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9.2657534246575342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40.627397260273973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12.747945205479452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21.18082191780822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50.438356164383563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13.224657534246575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16.076712328767123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8.2602739726027394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33.895890410958906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33.167123287671231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24.142465753424659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54.786301369863011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58.643835616438359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21.641095890410959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56.153424657534245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15.252054794520548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75.331506849315062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30.947945205479453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39.967123287671235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15.208219178082192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12.747945205479452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11.04109589041096</v>
      </c>
      <c r="E118" s="14" t="str">
        <f t="shared" ca="1" si="2"/>
        <v>ADOLECENTE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16.252054794520546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25.526027397260275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79.024657534246572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29.934246575342467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23.8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35.452054794520549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26.216438356164385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44.797260273972604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9.7808219178082183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31.17808219178082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22.575342465753426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14.36986301369863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18.167123287671235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25.723287671232878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12.334246575342465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26.063013698630137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22.339726027397262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22.339726027397262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22.156164383561645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17.153424657534245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28.021917808219179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9.1123287671232873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62.339726027397262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32.106849315068494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15.471232876712328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14.975342465753425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48.638356164383559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61.350684931506848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12.104109589041096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23.736986301369864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12.747945205479452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14.282191780821918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32.471232876712328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22.405479452054795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24.150684931506849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33.328767123287669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53.791780821917811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32.923287671232877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50.490410958904107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63.101369863013701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28.989041095890411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18.30958904109589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43.326027397260276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18.487671232876714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24.901369863013699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74.104109589041101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22.747945205479454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30.216438356164385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23.378082191780823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20.797260273972604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51.38356164383562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15.843835616438357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13.975342465753425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27.794520547945204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31.947945205479453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46.978082191780821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13.956164383561644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24.438356164383563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48.638356164383559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76.901369863013699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29.983561643835618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56.252054794520546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21.506849315068493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13.715068493150685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49.641095890410959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40.290410958904111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36.389041095890413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21.578082191780823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18.63013698630137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54.824657534246576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32.326027397260276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14.145205479452056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21.764383561643836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16.652054794520549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29.901369863013699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12.739726027397261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54.093150684931508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22.008219178082193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44.61917808219178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44.61917808219178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25.534246575342465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41.032876712328765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50.865753424657534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54.608219178082194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70.032876712328772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17.758904109589039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28.583561643835615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65.912328767123284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12.347945205479451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46.021917808219179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31.175342465753424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53.049315068493151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49.287671232876711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22.38082191780822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22.353424657534248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16.079452054794519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23.030136986301368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15.227397260273973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18.153424657534245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25.427397260273974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22.523287671232875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23.745205479452054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61.408219178082192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34.736986301369861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14.936986301369863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23.745205479452054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29.621917808219177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56.780821917808218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32.027397260273972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29.964383561643835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19.216438356164385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18.947945205479453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22.517808219178082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14.616438356164384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52.43287671232877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31.342465753424658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9.4493150684931511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27.479452054794521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28.353424657534248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34.799999999999997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18.342465753424658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12.345205479452055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13.638356164383561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16.32054794520548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31.079452054794519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23.997260273972604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42.791780821917811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15.901369863013699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11.753424657534246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42.69315068493151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16.591780821917808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14.641095890410959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20.575342465753426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68.400000000000006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29.030136986301368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23.580821917808219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21.649315068493152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41.284931506849318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3.7671232876712328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14.536986301369863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18.983561643835618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24.547945205479451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39.424657534246577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20.515068493150686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16.183561643835617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14.115068493150686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48.43287671232877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16.30958904109589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30.021917808219179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24.460273972602739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17.668493150684931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30.271232876712329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21.372602739726027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24.526027397260275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21.613698630136987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24.084931506849315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18.043835616438358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17.983561643835618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30.978082191780821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17.213698630136985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27.816438356164383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23.167123287671235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51.413698630136984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22.172602739726027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47.443835616438356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20.356164383561644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10.243835616438357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21.778082191780822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30.18904109589041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27.315068493150687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34.136986301369866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39.895890410958906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14.506849315068493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25.572602739726026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10.347945205479451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8.4739726027397264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61.328767123287669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26.147945205479452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10.542465753424658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15.635616438356164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15.605479452054794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23.482191780821918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30.778082191780822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17.509589041095889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8.506849315068493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19.123287671232877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8.2219178082191782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25.912328767123288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31.797260273972604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27.194520547945206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24.205479452054796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23.852054794520548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11.457534246575342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27.432876712328767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16.098630136986301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22.076712328767123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47.224657534246575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66.449315068493149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14.627397260273973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18.857534246575341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23.358904109589041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72.473972602739721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30.295890410958904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38.082191780821915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13.72054794520548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64.024657534246572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41.849315068493148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14.591780821917808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22.794520547945204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17.345205479452055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17.484931506849314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48.016438356164386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15.767123287671232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26.421917808219177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35.010958904109586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38.975342465753428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18.493150684931507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21.909589041095892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19.224657534246575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16.597260273972601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26.331506849315069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33.410958904109592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25.315068493150687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13.35068493150685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11.994520547945205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30.698630136986303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13.775342465753425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29.791780821917808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40.320547945205476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28.109589041095891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39.419178082191777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13.471232876712328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63.219178082191782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56.756164383561647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14.75068493150685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13.783561643835617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34.745205479452054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19.682191780821917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35.695890410958903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13.578082191780823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15.183561643835617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18.298630136986301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23.139726027397259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39.799999999999997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64.189041095890417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20.671232876712327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18.090410958904108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21.520547945205479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7.0328767123287674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21.169863013698631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6.3917808219178083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54.786301369863011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15.994520547945205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12.531506849315068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15.934246575342465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38.583561643835615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27.545205479452054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21.175342465753424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19.076712328767123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52.106849315068494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10.09041095890411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24.490410958904111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29.427397260273974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37.06849315068493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30.860273972602741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28.747945205479454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14.142465753424657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40.953424657534249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28.167123287671235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22.665753424657535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57.624657534246573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16.63013698630137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32.257534246575339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15.454794520547946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17.657534246575342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19.8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78.416438356164377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12.301369863013699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11.942465753424658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23.326027397260273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33.534246575342465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38.043835616438358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55.709589041095889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19.43013698630137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16.367123287671234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35.56712328767123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26.115068493150684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18.545205479452054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60.082191780821915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52.454794520547942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7.2520547945205482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70.287671232876718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65.942465753424656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39.254794520547946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58.0027397260274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24.523287671232875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20.857534246575341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22.720547945205478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28.490410958904111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23.252054794520546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56.413698630136984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25.80821917808219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6.5479452054794525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24.334246575342465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42.049315068493151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36.282191780821918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23.126027397260273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38.849315068493148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40.156164383561645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33.953424657534249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23.742465753424657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30.024657534246575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34.038356164383565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32.956164383561642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15.646575342465754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19.378082191780823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37.320547945205476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27.967123287671232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44.531506849315072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29.86849315068493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80.9972602739726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55.106849315068494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11.164383561643836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52.723287671232875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12.580821917808219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58.994520547945207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58.994520547945207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30.520547945205479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64.219178082191775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56.005479452054793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22.087671232876712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72.126027397260273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21.386301369863013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15.58904109589041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28.956164383561642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8.9315068493150687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22.665753424657535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27.967123287671232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18.61917808219178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8.257534246575343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14.775342465753425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55.19178082191781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18.257534246575343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15.794520547945206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21.356164383561644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28.175342465753424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21.495890410958904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14.273972602739725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21.717808219178082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16.956164383561642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26.706849315068492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28.983561643835618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28.641095890410959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65.942465753424656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50.649315068493152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10.663013698630136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22.542465753424658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21.843835616438355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22.30958904109589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24.665753424657535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7.4082191780821915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46.301369863013697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19.56986301369863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49.786301369863011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19.641095890410959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12.046575342465754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24.736986301369864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38.978082191780821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29.657534246575342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23.671232876712327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24.087671232876712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49.060273972602737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39.909589041095892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65.249315068493146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47.909589041095892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36.558904109589044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25.720547945205478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25.504109589041096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27.068493150684933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46.515068493150686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9.5972602739726032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15.904109589041095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14.115068493150686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15.810958904109588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35.43287671232877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15.983561643835616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54.328767123287669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25.578082191780823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18.205479452054796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29.643835616438356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29.643835616438356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23.254794520547946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20.652054794520549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34.082191780821915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9.9835616438356158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19.517808219178082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66.265753424657532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23.961643835616439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19.550684931506851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30.816438356164383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62.884931506849313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16.413698630136988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17.194520547945206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32.6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25.517808219178082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8.5397260273972595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20.038356164383561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20.243835616438357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65.30684931506849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21.621917808219177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28.945205479452056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30.832876712328765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9.4383561643835616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28.991780821917807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31.958904109589042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25.865753424657534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24.490410958904111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33.868493150684934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60.317808219178083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28.583561643835615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21.81095890410959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58.104109589041094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54.090410958904108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15.413698630136986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20.12054794520548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50.298630136986304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30.652054794520549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29.657534246575342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37.652054794520545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26.043835616438358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34.115068493150687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16.383561643835616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7.8739726027397259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29.452054794520549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5.7972602739726025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33.627397260273973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38.287671232876711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7.558904109589041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34.273972602739725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34.273972602739725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15.882191780821918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9.0821917808219172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35.473972602739728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14.073972602739726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28.61917808219178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34.649315068493152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34.649315068493152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31.257534246575343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28.084931506849315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36.482191780821921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37.008219178082193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19.635616438356163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44.515068493150686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22.457534246575342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15.265753424657534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14.254794520547945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24.56986301369863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33.5013698630137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27.068493150684933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54.394520547945206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19.263013698630136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64.238356164383561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24.978082191780821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64.591780821917808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19.616438356164384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24.186301369863013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18.126027397260273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23.210958904109589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28.687671232876713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15.63013698630137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28.895890410958906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24.041095890410958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39.295890410958904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77.583561643835623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22.665753424657535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28.967123287671232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23.12876712328767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25.926027397260274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50.106849315068494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29.350684931506848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33.895890410958906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24.153424657534245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16.504109589041096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44.046575342465751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28.136986301369863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64.682191780821924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19.920547945205481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26.55890410958904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31.167123287671235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24.942465753424656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7.484931506849315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56.104109589041094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23.791780821917808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45.778082191780825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17.372602739726027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13.186301369863013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20.169863013698631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17.216438356164385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25.81917808219178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25.18904109589041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36.682191780821917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60.353424657534248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37.62191780821918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21.556164383561644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22.257534246575343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18.115068493150684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22.534246575342465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24.304109589041097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7.6109589041095891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57.980821917808221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9.4219178082191775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24.610958904109587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23.994520547945207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68.873972602739727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20.202739726027396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18.087671232876712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17.273972602739725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26.161643835616438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20.589041095890412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24.723287671232878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20.219178082191782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9.375342465753425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14.528767123287672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32.402739726027399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21.895890410958906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37.183561643835617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35.241095890410961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30.646575342465752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22.057534246575344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25.139726027397259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8.3369863013698637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23.219178082191782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20.553424657534247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47.468493150684928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16.145205479452056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14.72054794520548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13.263013698630138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22.265753424657536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19.663013698630138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27.197260273972603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30.775342465753425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6.2273972602739729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24.994520547945207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27.890410958904109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77.008219178082186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4.8657534246575347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66.967123287671228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8.117808219178082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27.545205479452054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78.205479452054789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19.553424657534247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16.271232876712329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16.545205479452054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23.717808219178082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18.057534246575344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12.583561643835617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18.69041095890411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34.802739726027397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19.238356164383561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40.613698630136987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16.18082191780822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27.652054794520549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52.780821917808218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33.534246575342465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19.953424657534246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14.978082191780821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7.9315068493150687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34.361643835616441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43.558904109589044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26.216438356164385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18.410958904109588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83.180821917808217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55.046575342465751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31.578082191780823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13.906849315068493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92.046575342465758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82.164383561643831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82.164383561643831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25.597260273972601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18.090410958904108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57.230136986301368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27.830136986301369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14.150684931506849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21.156164383561645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14.693150684931506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27.169863013698631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36.682191780821917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29.580821917808219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28.884931506849316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35.356164383561641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23.904109589041095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27.997260273972604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61.084931506849315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27.652054794520549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58.553424657534244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30.052054794520547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52.169863013698631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36.367123287671234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14.794520547945206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82.164383561643831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24.723287671232878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8.9671232876712335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18.268493150684932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19.649315068493152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82.164383561643831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51.408219178082192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20.564383561643837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41.608219178082194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32.238356164383561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39.575342465753423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23.980821917808218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26.906849315068492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26.936986301369863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80.142465753424659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35.994520547945207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31.150684931506849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17.106849315068494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29.594520547945205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21.838356164383562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25.156164383561645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38.290410958904111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30.715068493150685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31.405479452054795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44.575342465753423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32.580821917808223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72.210958904109589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20.701369863013699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18.906849315068492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21.367123287671234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27.665753424657535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49.641095890410959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52.320547945205476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23.301369863013697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46.830136986301369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39.323287671232876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36.789041095890411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34.934246575342463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10.180821917808219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19.701369863013699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21.961643835616439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7.6821917808219178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49.197260273972603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14.657534246575343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23.56986301369863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17.515068493150686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15.273972602739725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23.284931506849315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9.9452054794520546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16.043835616438358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44.016438356164386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14.328767123287671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14.298630136986301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15.452054794520548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46.049315068493151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49.304109589041097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20.008219178082193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14.345205479452055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66.734246575342468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30.084931506849315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8.8520547945205479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34.613698630136987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47.671232876712331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18.257534246575343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28.687671232876713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24.589041095890412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47.013698630136986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13.150684931506849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18.460273972602739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42.69315068493151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21.561643835616437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7.9287671232876713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17.106849315068494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42.249315068493154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13.126027397260273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14.931506849315069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17.112328767123287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20.5013698630137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31.260273972602739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54.873972602739727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30.534246575342465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6.7506849315068491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56.284931506849318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19.205479452054796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52.243835616438353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58.065753424657537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20.789041095890411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28.843835616438355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39.975342465753428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37.495890410958907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11.542465753424658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14.32054794520548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19.273972602739725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28.227397260273971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20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38.978082191780821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23.723287671232878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53.887671232876713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19.575342465753426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24.293150684931508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54.065753424657537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16.778082191780822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15.654794520547945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24.082191780821919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36.104109589041094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14.849315068493151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21.778082191780822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53.887671232876713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19.027397260273972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28.542465753424658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19.013698630136986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61.986301369863014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24.934246575342467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17.054794520547944</v>
      </c>
      <c r="E831" s="14" t="str">
        <f t="shared" ca="1" si="24"/>
        <v>ADULTO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52.087671232876716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39.063013698630137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30.139726027397259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36.443835616438356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7.8575342465753426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11.731506849315069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13.624657534246575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16.915068493150685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47.706849315068496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28.967123287671232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52.947945205479449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20.221917808219178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64.824657534246569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36.509589041095893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25.597260273972601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53.175342465753424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22.884931506849316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15.991780821917809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64.843835616438355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13.682191780821919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37.838356164383562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43.147945205479452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23.432876712328767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56.197260273972603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64.30410958904109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53.794520547945204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63.18904109589041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22.545205479452054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44.142465753424659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39.161643835616438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30.438356164383563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12.624657534246575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23.493150684931507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16.956164383561642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37.627397260273973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31.517808219178082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32.279452054794518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16.479452054794521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9.3068493150684937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29.964383561643835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20.054794520547944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36.701369863013696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8.0493150684931507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41.69315068493151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14.131506849315068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27.073972602739726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26.520547945205479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17.780821917808218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78.046575342465758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7.8767123287671232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77.427397260273978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29.041095890410958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28.638356164383563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20.208219178082192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20.265753424657536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21.079452054794519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25.095890410958905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23.156164383561645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30.663013698630138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10.019178082191781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28.624657534246577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29.997260273972604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33.479452054794521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33.38356164383562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14.967123287671233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63.479452054794521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23.136986301369863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21.010958904109589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18.627397260273973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13.449315068493151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60.063013698630137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26.482191780821918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12.936986301369863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52.284931506849318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17.87123287671233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43.273972602739725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23.920547945205481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49.197260273972603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27.967123287671232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22.56986301369863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6.2191780821917808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34.317808219178083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13.126027397260273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17.945205479452056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6.3287671232876717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19.410958904109588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17.295890410958904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65.260273972602747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42.465753424657535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19.260273972602739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24.556164383561644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19.446575342465753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51.375342465753427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25.487671232876714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22.665753424657535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30.213698630136985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48.282191780821918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40.200000000000003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17.164383561643834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12.967123287671233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67.246575342465746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5.7671232876712333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35.528767123287672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24.169863013698631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25.095890410958905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38.19178082191781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88.717808219178082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14.816438356164383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53.065753424657537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30.139726027397259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19.106849315068494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21.693150684931506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42.419178082191777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28.605479452054794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37.063013698630137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8.9178082191780828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32.709589041095889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38.857534246575341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21.12054794520548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14.463013698630137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15.019178082191781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18.205479452054796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22.279452054794522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24.589041095890412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54.550684931506851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23.117808219178084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36.232876712328768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7.2986301369863016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18.857534246575341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19.895890410958906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76.463013698630135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26.175342465753424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6.9726027397260273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58.821917808219176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22.986301369863014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24.465753424657535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42.334246575342469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12.687671232876712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14.512328767123288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33.884931506849313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42.975342465753428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35.336986301369862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53.241095890410961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5.5287671232876709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13.027397260273972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53.241095890410961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23.827397260273973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26.983561643835618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19.041095890410958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59.709589041095889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25.517808219178082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25.517808219178082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61.939726027397263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15.895890410958904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28.4986301369863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12.367123287671232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16.156164383561645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42.419178082191777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34.128767123287673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63.183561643835617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19.345205479452055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23.123287671232877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52.364383561643834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63.476712328767121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28.509589041095889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27.613698630136987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71.216438356164389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16.090410958904108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8.7780821917808218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6.0273972602739727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46.479452054794521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39.254794520547946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25.109589041095891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71.367123287671234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65.819178082191783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18.93972602739726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6.3698630136986303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28.654794520547945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25.419178082191781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19.027397260273972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24.956164383561642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22.564383561643837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25.408219178082192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17.372602739726027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34.56986301369863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55.224657534246575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31.706849315068492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22.832876712328765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35.961643835616435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49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26.386301369863013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27.243835616438357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75.720547945205482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6.9726027397260273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28.12876712328767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24.523287671232875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35.30958904109589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35.706849315068496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57.180821917808217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56.989041095890414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18.643835616438356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17.334246575342465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25.635616438356163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17.87945205479452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79.216438356164389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38.205479452054796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6.2191780821917808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64.635616438356166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19.232876712328768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45.334246575342469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44.909589041095892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19.150684931506849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18.824657534246576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50.369863013698627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28.101369863013698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83.024657534246572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37.158904109589038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13.717808219178082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32.419178082191777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18.482191780821918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23.813698630136987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45.93150684931507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16.421917808219177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47.673972602739724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24.378082191780823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27.63013698630137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35.046575342465751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8.9863013698630141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32.857534246575341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17.958904109589042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23.912328767123288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38.967123287671235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66.802739726027397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22.983561643835618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25.205479452054796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21.350684931506848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39.969863013698628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13.95890410958904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14.945205479452055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36.797260273972604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25.194520547945206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28.356164383561644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36.463013698630135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29.227397260273971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13.526027397260274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26.169863013698631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30.030136986301368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9.9178082191780828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24.852054794520548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7.2109589041095887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32.252054794520546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16.893150684931506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33.898630136986299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33.898630136986299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41.745205479452054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40.356164383561641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25.676712328767124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25.517808219178082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16.345205479452055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23.301369863013697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15.019178082191781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57.090410958904108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57.441095890410956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23.547945205479451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15.706849315068494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42.923287671232877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22.164383561643834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26.32054794520548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47.328767123287669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7.7890410958904113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50.230136986301368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34.528767123287672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58.202739726027396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36.095890410958901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7.4136986301369863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31.786301369863015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21.495890410958904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27.213698630136985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14.506849315068493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14.657534246575343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67.38630136986302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24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19.460273972602739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33.013698630136986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8.8246575342465761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46.194520547945203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49.5013698630137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68.578082191780823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17.082191780821919</v>
      </c>
      <c r="E1120" s="14" t="str">
        <f t="shared" ca="1" si="34"/>
        <v>ADULTO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22.706849315068492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24.583561643835615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58.30958904109589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15.394520547945206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33.904109589041099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58.041095890410958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25.397260273972602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22.926027397260274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58.30958904109589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18.660273972602738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30.69041095890411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57.986301369863014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24.515068493150686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15.547945205479452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45.887671232876713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38.358904109589041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34.301369863013697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32.775342465753425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14.56986301369863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19.81095890410959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37.145205479452052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17.279452054794522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25.345205479452055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29.005479452054793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54.328767123287669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22.312328767123287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14.378082191780821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25.164383561643834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24.041095890410958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18.504109589041096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16.608219178082191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24.493150684931507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25.350684931506848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25.350684931506848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27.93972602739726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33.906849315068492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41.257534246575339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34.649315068493152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62.161643835616438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30.895890410958906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56.580821917808223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38.80821917808219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43.205479452054796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35.643835616438359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14.769863013698631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42.983561643835614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16.668493150684931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67.961643835616442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71.038356164383558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28.605479452054794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62.180821917808217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45.30958904109589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20.515068493150686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30.794520547945204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28.567123287671233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14.024657534246575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29.361643835616437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13.860273972602739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44.435616438356163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29.832876712328765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20.232876712328768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22.230136986301371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22.238356164383561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16.87123287671233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25.397260273972602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14.564383561643835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36.449315068493149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12.821917808219178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32.473972602739728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19.2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9.6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33.87945205479452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52.528767123287672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19.36986301369863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39.254794520547946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29.936986301369863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71.035616438356158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9.5917808219178085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24.728767123287671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48.30684931506849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18.246575342465754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75.627397260273966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24.953424657534246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23.449315068493149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16.956164383561642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25.19178082191781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29.068493150684933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51.410958904109592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25.30958904109589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56.849315068493148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17.567123287671233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19.030136986301368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29.367123287671234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32.287671232876711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37.898630136986299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19.936986301369863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12.131506849315068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10.876712328767123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19.621917808219177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49.161643835616438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14.194520547945206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15.487671232876712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26.794520547945204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22.797260273972604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32.175342465753424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21.345205479452055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46.230136986301368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25.715068493150685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41.526027397260272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24.517808219178082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63.909589041095892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14.216438356164383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18.986301369863014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6.183561643835616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35.419178082191777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37.890410958904113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19.528767123287672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10.112328767123287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30.065753424657533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33.010958904109586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26.389041095890413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38.331506849315069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15.397260273972602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19.854794520547944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13.567123287671233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44.575342465753423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28.484931506849314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30.545205479452054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36.293150684931504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50.175342465753424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16.150684931506849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21.027397260273972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44.235616438356168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29.164383561643834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31.416438356164385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28.405479452054795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21.156164383561645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59.142465753424659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63.463013698630135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15.005479452054795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14.476712328767123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32.610958904109587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13.342465753424657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44.42739726027397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31.30958904109589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41.093150684931508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19.468493150684932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27.550684931506851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24.915068493150685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18.668493150684931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38.523287671232879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15.635616438356164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50.175342465753424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62.323287671232876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68.369863013698634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75.035616438356158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19.035616438356165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15.419178082191781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92.07397260273973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25.701369863013699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29.520547945205479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14.583561643835617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57.865753424657534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39.575342465753423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5.0164383561643833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36.104109589041094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11.994520547945205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47.372602739726027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15.756164383561643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13.64931506849315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40.663013698630138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13.378082191780821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6.4876712328767123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15.43013698630137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14.605479452054794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34.279452054794518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26.484931506849314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36.224657534246575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36.805479452054797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50.369863013698627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14.301369863013699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39.56986301369863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54.016438356164386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62.284931506849318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50.865753424657534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19.649315068493152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14.923287671232877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20.432876712328767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28.695890410958903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41.539726027397258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6.4739726027397264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20.019178082191782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21.197260273972603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16.756164383561643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16.019178082191782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30.136986301369863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55.334246575342469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33.167123287671231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29.720547945205478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48.457534246575342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41.958904109589042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22.350684931506848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11.517808219178082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24.589041095890412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22.463013698630139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29.904109589041095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43.986301369863014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21.887671232876713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21.027397260273972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29.517808219178082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75.438356164383563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49.104109589041094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49.419178082191777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60.30958904109589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7.13972602739726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27.284931506849315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25.38082191780822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26.627397260273973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19.123287671232877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48.663013698630138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25.150684931506849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6.9726027397260273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40.260273972602739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18.079452054794519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50.323287671232876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25.347945205479451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55.106849315068494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15.24931506849315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17.484931506849314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24.087671232876712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25.635616438356163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51.175342465753424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14.169863013698631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22.591780821917808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15.794520547945206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32.43013698630137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19.17808219178082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19.260273972602739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67.049315068493144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16.43013698630137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14.980821917808219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9.9698630136986299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20.041095890410958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23.731506849315068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16.715068493150685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10.789041095890411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52.361643835616441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36.101369863013701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18.523287671232875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33.197260273972603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19.835616438356166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17.427397260273974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20.134246575342466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33.772602739726025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33.772602739726025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17.476712328767125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16.295890410958904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17.172602739726027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44.2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14.695890410958905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30.021917808219179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10.542465753424658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35.62191780821918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29.945205479452056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15.347945205479451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31.353424657534248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26.764383561643836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26.509589041095889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17.276712328767122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7.2821917808219174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19.506849315068493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31.350684931506848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15.005479452054795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31.610958904109587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16.076712328767123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48.898630136986299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18.567123287671233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21.490410958904111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17.772602739726029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13.912328767123288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32.361643835616441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9.8493150684931514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40.706849315068496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13.846575342465753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16.419178082191781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14.268493150684931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41.561643835616437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12.09041095890411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31.293150684931508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15.950684931506849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44.016438356164386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18.030136986301368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5.1643835616438354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13.378082191780821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35.342465753424655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9.0191780821917806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17.934246575342467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42.542465753424658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29.643835616438356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22.783561643835615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27.347945205479451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67.879452054794527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8.5671232876712331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34.646575342465752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54.005479452054793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31.005479452054793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23.898630136986302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15.123287671232877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29.643835616438356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35.901369863013699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48.350684931506848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22.673972602739727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32.610958904109587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17.345205479452055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9.2739726027397253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10.46027397260274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12.493150684931507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25.347945205479451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22.887671232876713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17.580821917808219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25.531506849315068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31.712328767123289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12.386301369863014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26.860273972602741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49.260273972602739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30.567123287671233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11.893150684931507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10.783561643835617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25.923287671232877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9.1424657534246574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79.093150684931501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54.421917808219177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21.769863013698629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12.865753424657534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24.169863013698631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23.016438356164382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26.435616438356163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16.079452054794519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48.789041095890411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55.035616438356165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15.12054794520548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12.835616438356164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31.12876712328767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60.421917808219177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21.641095890410959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51.136986301369866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33.38356164383562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26.613698630136987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13.586301369863014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17.583561643835615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18.887671232876713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35.665753424657531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19.838356164383562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17.389041095890413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14.210958904109589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15.33972602739726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24.55890410958904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21.101369863013698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36.065753424657537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18.778082191780822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10.726027397260275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14.224657534246575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33.356164383561641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23.098630136986301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34.528767123287672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25.912328767123288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33.438356164383563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18.413698630136988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17.923287671232877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16.142465753424659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21.06027397260274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21.608219178082191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59.145205479452052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15.441095890410958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65.183561643835617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45.358904109589041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16.942465753424656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19.605479452054794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15.235616438356164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13.726027397260275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16.175342465753424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21.002739726027396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7.7260273972602738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58.30958904109589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13.553424657534247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18.416438356164385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37.663013698630138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37.547945205479451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25.786301369863015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15.36986301369863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15.049315068493151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8.4438356164383563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20.82191780821918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72.901369863013699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40.947945205479449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57.841095890410962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46.4986301369863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7.1753424657534248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14.654794520547945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40.783561643835618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12.723287671232876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13.994520547945205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47.468493150684928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18.649315068493152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61.298630136986304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10.153424657534247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13.758904109589041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13.758904109589041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15.205479452054794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22.312328767123287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43.021917808219179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12.545205479452054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37.30958904109589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12.191780821917808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16.090410958904108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13.115068493150686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30.216438356164385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16.961643835616439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5.978082191780822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29.041095890410958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18.586301369863012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15.287671232876713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13.96986301369863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26.561643835616437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33.783561643835618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20.515068493150686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35.164383561643838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77.857534246575341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37.008219178082193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56.627397260273973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51.531506849315072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54.284931506849318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15.210958904109589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58.394520547945206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12.668493150684931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13.361643835616439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29.331506849315069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38.561643835616437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13.490410958904109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12.556164383561644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32.391780821917806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25.860273972602741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61.849315068493148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45.81095890410959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13.358904109589041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15.224657534246575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26.216438356164385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18.887671232876713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42.950684931506849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24.208219178082192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14.643835616438356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35.31232876712329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14.90958904109589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40.334246575342469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33.230136986301368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13.857534246575343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31.591780821917808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14.972602739726028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14.871232876712329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16.002739726027396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16.134246575342466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17.241095890410961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10.706849315068494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67.857534246575341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31.643835616438356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22.194520547945206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31.098630136986301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14.545205479452054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60.098630136986301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14.665753424657535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31.183561643835617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25.923287671232877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45.421917808219177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29.334246575342465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17.460273972602739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33.397260273972606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80.142465753424659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16.424657534246574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20.550684931506851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17.4986301369863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28.843835616438355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16.863013698630137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53.241095890410961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52.013698630136986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52.353424657534248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18.046575342465754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26.265753424657536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26.468493150684932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36.134246575342466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13.509589041095891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44.805479452054797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12.717808219178082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16.19178082191781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16.797260273972604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24.12054794520548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16.202739726027396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14.312328767123288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14.471232876712328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5.8493150684931505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28.336986301369862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13.32054794520548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68.873972602739727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29.073972602739726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27.413698630136988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6.3726027397260276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15.41095890410959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46.145205479452052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14.386301369863014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14.43013698630137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16.715068493150685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17.504109589041096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13.232876712328768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14.994520547945205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3.7397260273972601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10.663013698630136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49.197260273972603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16.945205479452056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23.517808219178082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18.342465753424658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21.589041095890412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17.484931506849314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32.046575342465751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14.115068493150686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34.794520547945204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62.854794520547948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0.52602739726027392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19.69041095890411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17.55890410958904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14.43013698630137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27.421917808219177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26.586301369863012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41.797260273972604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22.230136986301371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28.169863013698631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17.293150684931508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21.435616438356163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15.523287671232877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19.67945205479452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6.375342465753425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17.964383561643835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7.6794520547945204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17.008219178082193</v>
      </c>
      <c r="E1662" s="14" t="str">
        <f t="shared" ca="1" si="52"/>
        <v>ADULTO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18.742465753424657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25.545205479452054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15.515068493150684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30.838356164383562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19.202739726027396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32.654794520547945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13.915068493150685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31.197260273972603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24.728767123287671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67.915068493150685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18.923287671232877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19.463013698630139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15.405479452054795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40.92876712328767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25.671232876712327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22.950684931506849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24.479452054794521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7.2958904109589042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14.032876712328767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35.520547945205479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15.449315068493151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43.356164383561641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37.435616438356163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26.663013698630138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12.397260273972602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13.717808219178082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47.334246575342469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30.221917808219178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15.158904109589042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53.6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25.547945205479451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25.391780821917809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25.391780821917809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19.32054794520548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36.449315068493149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3.8684931506849316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16.583561643835615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25.082191780821919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28.041095890410958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47.052054794520551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14.024657534246575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13.252054794520548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15.602739726027398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13.673972602739726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10.775342465753425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51.136986301369866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24.597260273972601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44.654794520547945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37.824657534246576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26.304109589041097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34.92876712328767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37.038356164383565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20.520547945205479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33.816438356164383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19.356164383561644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46.961643835616435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30.049315068493151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22.55890410958904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23.950684931506849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30.049315068493151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38.336986301369862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21.904109589041095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30.021917808219179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30.838356164383562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80.298630136986304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34.11780821917808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20.931506849315067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16.06027397260274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11.164383561643836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44.369863013698627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32.654794520547945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14.816438356164383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13.128767123287671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13.263013698630138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31.147945205479452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25.712328767123289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34.454794520547942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16.142465753424659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19.123287671232877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18.375342465753423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19.589041095890412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42.865753424657534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66.38630136986302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14.465753424657533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15.682191780821919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46.531506849315072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5.8876712328767127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12.128767123287671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32.460273972602742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13.70958904109589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24.583561643835615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14.994520547945205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28.408219178082192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32.134246575342466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29.824657534246576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6.7506849315068491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25.849315068493151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41.81095890410959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31.69041095890411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26.186301369863013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12.830136986301369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30.158904109589042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15.32054794520548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24.934246575342467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19.383561643835616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49.81095890410959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10.63013698630137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22.353424657534248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26.164383561643834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30.315068493150687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47.208219178082189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12.583561643835617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18.342465753424658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29.153424657534245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63.452054794520549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63.452054794520549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21.454794520547946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21.252054794520546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28.13150684931507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54.56986301369863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23.534246575342465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26.186301369863013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26.887671232876713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25.895890410958906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26.36986301369863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30.268493150684932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12.347945205479451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30.17808219178082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58.547945205479451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29.36986301369863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47.013698630136986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31.736986301369864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32.526027397260272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18.893150684931506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24.12054794520548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28.065753424657533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49.361643835616441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28.438356164383563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17.279452054794522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32.523287671232879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16.717808219178082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22.345205479452055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27.205479452054796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25.473972602739725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63.227397260273975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16.517808219178082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19.446575342465753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22.32054794520548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51.4986301369863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15.641095890410959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12.358904109589041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13.063013698630137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28.175342465753424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6.8027397260273972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24.832876712328765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40.263013698630139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42.871232876712327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53.484931506849314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41.550684931506851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33.084931506849315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32.049315068493151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14.841095890410958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25.882191780821916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21.906849315068492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14.336986301369864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32.523287671232879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14.46027397260274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12.391780821917807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19.12054794520548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25.605479452054794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12.778082191780822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46.950684931506849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14.635616438356164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15.112328767123287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24.290410958904111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40.180821917808217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27.682191780821917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13.27945205479452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20.463013698630139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32.643835616438359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19.432876712328767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31.572602739726026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18.238356164383561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17.350684931506848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58.397260273972606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13.298630136986301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29.134246575342466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52.887671232876713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84.978082191780828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16.328767123287673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25.550684931506851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25.19178082191781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27.194520547945206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17.682191780821917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8.8246575342465761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27.323287671232876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7.2602739726027394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26.852054794520548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34.906849315068492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26.520547945205479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23.684931506849313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15.227397260273973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25.391780821917809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55.624657534246573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32.216438356164382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9.6465753424657539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54.780821917808218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7.3287671232876717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24.339726027397262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21.860273972602741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30.367123287671234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30.44109589041096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25.350684931506848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37.268493150684932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58.38082191780822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35.605479452054794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14.235616438356164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13.884931506849314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66.728767123287668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15.424657534246576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67.816438356164383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67.816438356164383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20.210958904109589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7.419178082191781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37.290410958904111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34.18904109589041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28.515068493150686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41.898630136986299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14.871232876712329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54.210958904109589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23.605479452054794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38.967123287671235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23.389041095890413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46.282191780821918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15.282191780821918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27.512328767123286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11.12054794520548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28.235616438356164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14.098630136986301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15.810958904109588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15.986301369863014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24.846575342465755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24.235616438356164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34.81095890410959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31.816438356164383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24.87945205479452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21.542465753424658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21.197260273972603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15.257534246575343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25.536986301369861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14.654794520547945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59.109589041095887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41.61643835616438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15.12054794520548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18.32054794520548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21.109589041095891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20.457534246575342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35.421917808219177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10.394520547945206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31.416438356164385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73.682191780821924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23.263013698630136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73.682191780821924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31.12054794520548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27.756164383561643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57.369863013698627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38.202739726027396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52.969863013698628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44.56986301369863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67.824657534246569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34.553424657534244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63.865753424657534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6.9287671232876713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15.109589041095891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41.123287671232873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65.860273972602741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13.860273972602739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13.416438356164383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13.528767123287672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30.487671232876714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21.126027397260273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16.257534246575343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61.8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25.531506849315068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17.399999999999999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67.824657534246569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18.12054794520548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40.463013698630135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13.638356164383561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25.909589041095892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17.19178082191781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17.427397260273974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20.021917808219179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43.0027397260274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32.164383561643838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38.438356164383563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7.5342465753424657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16.495890410958904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17.561643835616437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59.150684931506852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35.361643835616441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39.602739726027394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49.956164383561642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24.298630136986301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52.424657534246577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44.586301369863016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33.547945205479451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17.43013698630137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36.9972602739726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13.345205479452055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60.605479452054794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19.454794520547946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3.3342465753424659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49.364383561643834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15.865753424657534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14.134246575342466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12.580821917808219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47.767123287671232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6.5561643835616437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15.167123287671233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13.287671232876713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46.145205479452052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16.257534246575343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19.509589041095889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6.6082191780821917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16.698630136986303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20.246575342465754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40.358904109589041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68.150684931506845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38.169863013698631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8.24931506849315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31.6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20.542465753424658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21.986301369863014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33.778082191780825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35.69315068493151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43.783561643835618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44.608219178082194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67.487671232876707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22.284931506849315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43.153424657534245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33.186301369863017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12.454794520547946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19.906849315068492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33.731506849315068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23.487671232876714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25.994520547945207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55.457534246575342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52.260273972602739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22.876712328767123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25.904109589041095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54.923287671232877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23.410958904109588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31.169863013698631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24.917808219178081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30.926027397260274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33.972602739726028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24.010958904109589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63.361643835616441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6.161643835616438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15.802739726027397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11.778082191780822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14.342465753424657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12.158904109589042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47.80821917808219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5.0301369863013701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63.676712328767124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17.035616438356165</v>
      </c>
      <c r="E2030" s="14" t="str">
        <f t="shared" ca="1" si="64"/>
        <v>ADULTO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22.712328767123289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10.731506849315069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32.830136986301369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25.865753424657534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34.315068493150683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24.87123287671233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29.265753424657536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13.424657534246576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38.761643835616439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10.219178082191782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7.0712328767123287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14.61917808219178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14.095890410958905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31.520547945205479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27.61917808219178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21.4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53.126027397260273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38.821917808219176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12.827397260273973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7.1972602739726028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17.958904109589042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8.8273972602739725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63.454794520547942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69.106849315068487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56.9972602739726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40.575342465753423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31.572602739726026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29.394520547945206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12.824657534246576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21.608219178082191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30.295890410958904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17.279452054794522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14.24931506849315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14.12054794520548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33.268493150684932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18.424657534246574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18.306849315068494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25.213698630136985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30.021917808219179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12.323287671232876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35.443835616438356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41.112328767123287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37.082191780821915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6.4082191780821915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16.172602739726027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30.353424657534248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22.172602739726027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16.386301369863013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14.594520547945205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14.134246575342466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21.010958904109589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47.364383561643834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8.6739726027397257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15.638356164383561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54.660273972602738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15.884931506849314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13.591780821917808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36.605479452054794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50.819178082191783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21.260273972602739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40.112328767123287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33.287671232876711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21.12876712328767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22.145205479452056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39.230136986301368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19.336986301369862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39.841095890410962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14.235616438356164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25.350684931506848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29.016438356164382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38.024657534246572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26.035616438356165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26.301369863013697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39.980821917808221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15.901369863013699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9.0986301369863014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14.326027397260274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29.145205479452056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18.63013698630137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17.293150684931508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21.523287671232875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15.147945205479452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13.123287671232877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42.063013698630137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36.558904109589044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24.912328767123288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30.838356164383562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5.2493150684931509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18.767123287671232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65.493150684931507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20.164383561643834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13.553424657534247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11.336986301369864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13.66027397260274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64.956164383561642</v>
      </c>
      <c r="E2125" s="14" t="str">
        <f t="shared" ca="1" si="66"/>
        <v>ADULTO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20.621917808219177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27.67945205479452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53.367123287671234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10.676712328767124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13.736986301369862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9.2520547945205482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36.035616438356165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22.561643835616437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24.347945205479451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53.484931506849314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27.742465753424657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29.271232876712329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17.416438356164385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22.235616438356164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30.443835616438356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46.561643835616437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8.2602739726027394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32.654794520547945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30.898630136986302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32.098630136986301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16.958904109589042</v>
      </c>
      <c r="E2146" s="14" t="str">
        <f t="shared" ca="1" si="66"/>
        <v>ADOLECENTE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12.254794520547945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24.293150684931508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18.427397260273974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28.838356164383562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36.101369863013701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23.021917808219179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17.561643835616437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21.019178082191782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18.904109589041095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79.572602739726022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54.213698630136989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48.446575342465756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6.0027397260273974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>
        <f t="shared" si="69"/>
        <v>2149</v>
      </c>
      <c r="B2160" t="s">
        <v>4331</v>
      </c>
      <c r="C2160" s="12">
        <v>39083</v>
      </c>
      <c r="D2160" s="13">
        <f ca="1">(TODAY()-PACIENTE[[#This Row],[FECHA. DE NACIMIENTO]])/365</f>
        <v>18.769863013698629</v>
      </c>
      <c r="E2160" s="14" t="str">
        <f t="shared" ca="1" si="68"/>
        <v>ADULTO</v>
      </c>
      <c r="F2160" s="14" t="s">
        <v>14</v>
      </c>
      <c r="G2160" s="2" t="s">
        <v>4332</v>
      </c>
    </row>
    <row r="2161" spans="1:7" x14ac:dyDescent="0.25">
      <c r="A2161" s="84">
        <f t="shared" si="69"/>
        <v>2150</v>
      </c>
      <c r="B2161" t="s">
        <v>4333</v>
      </c>
      <c r="C2161" s="12">
        <v>36029</v>
      </c>
      <c r="D2161" s="13">
        <f ca="1">(TODAY()-PACIENTE[[#This Row],[FECHA. DE NACIMIENTO]])/365</f>
        <v>27.136986301369863</v>
      </c>
      <c r="E2161" s="14" t="str">
        <f t="shared" ca="1" si="68"/>
        <v>ADULTO</v>
      </c>
      <c r="F2161" s="14" t="s">
        <v>14</v>
      </c>
      <c r="G2161" s="2" t="s">
        <v>4334</v>
      </c>
    </row>
    <row r="2162" spans="1:7" x14ac:dyDescent="0.25">
      <c r="A2162" s="84">
        <f t="shared" si="69"/>
        <v>2151</v>
      </c>
      <c r="B2162" t="s">
        <v>4335</v>
      </c>
      <c r="C2162" s="12">
        <v>37198</v>
      </c>
      <c r="D2162" s="13">
        <f ca="1">(TODAY()-PACIENTE[[#This Row],[FECHA. DE NACIMIENTO]])/365</f>
        <v>23.934246575342467</v>
      </c>
      <c r="E2162" s="14" t="str">
        <f t="shared" ca="1" si="68"/>
        <v>ADULTO</v>
      </c>
      <c r="F2162" s="14" t="s">
        <v>15</v>
      </c>
      <c r="G2162" s="2" t="s">
        <v>4336</v>
      </c>
    </row>
    <row r="2163" spans="1:7" x14ac:dyDescent="0.25">
      <c r="A2163" s="84">
        <f t="shared" si="69"/>
        <v>2152</v>
      </c>
      <c r="B2163" t="s">
        <v>4337</v>
      </c>
      <c r="C2163" s="12">
        <v>32827</v>
      </c>
      <c r="D2163" s="13">
        <f ca="1">(TODAY()-PACIENTE[[#This Row],[FECHA. DE NACIMIENTO]])/365</f>
        <v>35.909589041095892</v>
      </c>
      <c r="E2163" s="14" t="str">
        <f t="shared" ca="1" si="68"/>
        <v>ADULTO</v>
      </c>
      <c r="F2163" s="14" t="s">
        <v>14</v>
      </c>
      <c r="G2163" s="2" t="s">
        <v>4338</v>
      </c>
    </row>
    <row r="2164" spans="1:7" x14ac:dyDescent="0.25">
      <c r="A2164" s="84">
        <f t="shared" si="69"/>
        <v>2153</v>
      </c>
      <c r="B2164" t="s">
        <v>4339</v>
      </c>
      <c r="C2164" s="12">
        <v>41733</v>
      </c>
      <c r="D2164" s="13">
        <f ca="1">(TODAY()-PACIENTE[[#This Row],[FECHA. DE NACIMIENTO]])/365</f>
        <v>11.509589041095891</v>
      </c>
      <c r="E2164" s="14" t="str">
        <f t="shared" ca="1" si="68"/>
        <v>ADOLECENTE</v>
      </c>
      <c r="F2164" s="14" t="s">
        <v>14</v>
      </c>
      <c r="G2164" s="2" t="s">
        <v>4340</v>
      </c>
    </row>
    <row r="2165" spans="1:7" x14ac:dyDescent="0.25">
      <c r="A2165" s="84">
        <f t="shared" si="69"/>
        <v>2154</v>
      </c>
      <c r="B2165" t="s">
        <v>4341</v>
      </c>
      <c r="C2165" s="12">
        <v>43070</v>
      </c>
      <c r="D2165" s="13">
        <f ca="1">(TODAY()-PACIENTE[[#This Row],[FECHA. DE NACIMIENTO]])/365</f>
        <v>7.8465753424657532</v>
      </c>
      <c r="E2165" s="14" t="str">
        <f t="shared" ca="1" si="68"/>
        <v>NIÑO</v>
      </c>
      <c r="F2165" s="14" t="s">
        <v>15</v>
      </c>
      <c r="G2165" s="2" t="s">
        <v>4342</v>
      </c>
    </row>
    <row r="2166" spans="1:7" x14ac:dyDescent="0.25">
      <c r="A2166" s="84">
        <f t="shared" si="69"/>
        <v>2155</v>
      </c>
      <c r="B2166" t="s">
        <v>4343</v>
      </c>
      <c r="C2166" s="12">
        <v>39664</v>
      </c>
      <c r="D2166" s="13">
        <f ca="1">(TODAY()-PACIENTE[[#This Row],[FECHA. DE NACIMIENTO]])/365</f>
        <v>17.17808219178082</v>
      </c>
      <c r="E2166" s="14" t="str">
        <f t="shared" ca="1" si="68"/>
        <v>ADULTO</v>
      </c>
      <c r="F2166" s="14" t="s">
        <v>15</v>
      </c>
      <c r="G2166" s="2" t="s">
        <v>4344</v>
      </c>
    </row>
    <row r="2167" spans="1:7" x14ac:dyDescent="0.25">
      <c r="A2167" s="84">
        <f t="shared" si="69"/>
        <v>2156</v>
      </c>
      <c r="B2167" t="s">
        <v>4345</v>
      </c>
      <c r="C2167" s="12">
        <v>40281</v>
      </c>
      <c r="D2167" s="13">
        <f ca="1">(TODAY()-PACIENTE[[#This Row],[FECHA. DE NACIMIENTO]])/365</f>
        <v>15.487671232876712</v>
      </c>
      <c r="E2167" s="14" t="str">
        <f t="shared" ca="1" si="68"/>
        <v>ADOLECENTE</v>
      </c>
      <c r="F2167" s="14" t="s">
        <v>14</v>
      </c>
      <c r="G2167" s="2" t="s">
        <v>4346</v>
      </c>
    </row>
    <row r="2168" spans="1:7" x14ac:dyDescent="0.25">
      <c r="A2168" s="84">
        <f t="shared" si="69"/>
        <v>2157</v>
      </c>
      <c r="B2168" t="s">
        <v>4347</v>
      </c>
      <c r="C2168" s="12">
        <v>37168</v>
      </c>
      <c r="D2168" s="13">
        <f ca="1">(TODAY()-PACIENTE[[#This Row],[FECHA. DE NACIMIENTO]])/365</f>
        <v>24.016438356164382</v>
      </c>
      <c r="E2168" s="14" t="str">
        <f t="shared" ca="1" si="68"/>
        <v>ADULTO</v>
      </c>
      <c r="F2168" s="14" t="s">
        <v>14</v>
      </c>
      <c r="G2168" s="2" t="s">
        <v>4348</v>
      </c>
    </row>
    <row r="2169" spans="1:7" x14ac:dyDescent="0.25">
      <c r="A2169" s="84">
        <f t="shared" si="69"/>
        <v>2158</v>
      </c>
      <c r="B2169" t="s">
        <v>4350</v>
      </c>
      <c r="C2169" s="12">
        <v>33791</v>
      </c>
      <c r="D2169" s="13">
        <f ca="1">(TODAY()-PACIENTE[[#This Row],[FECHA. DE NACIMIENTO]])/365</f>
        <v>33.268493150684932</v>
      </c>
      <c r="E2169" s="14" t="str">
        <f t="shared" ca="1" si="68"/>
        <v>ADULTO</v>
      </c>
      <c r="F2169" s="14" t="s">
        <v>15</v>
      </c>
      <c r="G2169" s="2" t="s">
        <v>4349</v>
      </c>
    </row>
    <row r="2170" spans="1:7" x14ac:dyDescent="0.25">
      <c r="A2170" s="84">
        <f t="shared" si="69"/>
        <v>2159</v>
      </c>
      <c r="B2170" t="s">
        <v>4351</v>
      </c>
      <c r="C2170" s="12">
        <v>39599</v>
      </c>
      <c r="D2170" s="13">
        <f ca="1">(TODAY()-PACIENTE[[#This Row],[FECHA. DE NACIMIENTO]])/365</f>
        <v>17.356164383561644</v>
      </c>
      <c r="E2170" s="14" t="str">
        <f t="shared" ca="1" si="68"/>
        <v>ADULTO</v>
      </c>
      <c r="F2170" s="14" t="s">
        <v>14</v>
      </c>
      <c r="G2170" s="2" t="s">
        <v>4352</v>
      </c>
    </row>
    <row r="2171" spans="1:7" x14ac:dyDescent="0.25">
      <c r="A2171" s="84">
        <f t="shared" si="69"/>
        <v>2160</v>
      </c>
      <c r="B2171" t="s">
        <v>4353</v>
      </c>
      <c r="C2171" s="12">
        <v>39398</v>
      </c>
      <c r="D2171" s="13">
        <f ca="1">(TODAY()-PACIENTE[[#This Row],[FECHA. DE NACIMIENTO]])/365</f>
        <v>17.906849315068492</v>
      </c>
      <c r="E2171" s="14" t="str">
        <f t="shared" ca="1" si="68"/>
        <v>ADULTO</v>
      </c>
      <c r="F2171" s="14" t="s">
        <v>15</v>
      </c>
      <c r="G2171" s="2" t="s">
        <v>231</v>
      </c>
    </row>
    <row r="2172" spans="1:7" x14ac:dyDescent="0.25">
      <c r="A2172" s="84">
        <f t="shared" si="69"/>
        <v>2161</v>
      </c>
      <c r="B2172" t="s">
        <v>4354</v>
      </c>
      <c r="C2172" s="12">
        <v>36877</v>
      </c>
      <c r="D2172" s="13">
        <f ca="1">(TODAY()-PACIENTE[[#This Row],[FECHA. DE NACIMIENTO]])/365</f>
        <v>24.813698630136987</v>
      </c>
      <c r="E2172" s="14" t="str">
        <f t="shared" ca="1" si="68"/>
        <v>ADULTO</v>
      </c>
      <c r="F2172" s="14" t="s">
        <v>15</v>
      </c>
      <c r="G2172" s="2" t="s">
        <v>4355</v>
      </c>
    </row>
    <row r="2173" spans="1:7" x14ac:dyDescent="0.25">
      <c r="A2173" s="84">
        <f t="shared" si="69"/>
        <v>2162</v>
      </c>
      <c r="B2173" t="s">
        <v>4356</v>
      </c>
      <c r="C2173" s="12">
        <v>41795</v>
      </c>
      <c r="D2173" s="13">
        <f ca="1">(TODAY()-PACIENTE[[#This Row],[FECHA. DE NACIMIENTO]])/365</f>
        <v>11.33972602739726</v>
      </c>
      <c r="E2173" s="14" t="str">
        <f t="shared" ca="1" si="68"/>
        <v>ADOLECENTE</v>
      </c>
      <c r="F2173" s="14" t="s">
        <v>14</v>
      </c>
      <c r="G2173" s="2" t="s">
        <v>4357</v>
      </c>
    </row>
    <row r="2174" spans="1:7" x14ac:dyDescent="0.25">
      <c r="A2174" s="84">
        <f t="shared" si="69"/>
        <v>2163</v>
      </c>
      <c r="B2174" t="s">
        <v>3416</v>
      </c>
      <c r="C2174" s="12">
        <v>34678</v>
      </c>
      <c r="D2174" s="13">
        <f ca="1">(TODAY()-PACIENTE[[#This Row],[FECHA. DE NACIMIENTO]])/365</f>
        <v>30.838356164383562</v>
      </c>
      <c r="E2174" s="14" t="str">
        <f t="shared" ca="1" si="68"/>
        <v>ADULTO</v>
      </c>
      <c r="F2174" s="14" t="s">
        <v>15</v>
      </c>
      <c r="G2174" s="2" t="s">
        <v>3417</v>
      </c>
    </row>
    <row r="2175" spans="1:7" x14ac:dyDescent="0.25">
      <c r="A2175" s="84">
        <f t="shared" si="69"/>
        <v>2164</v>
      </c>
      <c r="B2175" t="s">
        <v>4358</v>
      </c>
      <c r="C2175" s="12">
        <v>27947</v>
      </c>
      <c r="D2175" s="13">
        <f ca="1">(TODAY()-PACIENTE[[#This Row],[FECHA. DE NACIMIENTO]])/365</f>
        <v>49.279452054794518</v>
      </c>
      <c r="E2175" s="14" t="str">
        <f t="shared" ca="1" si="68"/>
        <v>ADULTO</v>
      </c>
      <c r="F2175" s="14" t="s">
        <v>15</v>
      </c>
      <c r="G2175" s="2" t="s">
        <v>4359</v>
      </c>
    </row>
    <row r="2176" spans="1:7" x14ac:dyDescent="0.25">
      <c r="A2176" s="84">
        <f t="shared" si="69"/>
        <v>2165</v>
      </c>
      <c r="B2176" t="s">
        <v>4360</v>
      </c>
      <c r="C2176" s="12">
        <v>26127</v>
      </c>
      <c r="D2176" s="13">
        <f ca="1">(TODAY()-PACIENTE[[#This Row],[FECHA. DE NACIMIENTO]])/365</f>
        <v>54.265753424657532</v>
      </c>
      <c r="E2176" s="14" t="str">
        <f t="shared" ca="1" si="68"/>
        <v>ADULTO</v>
      </c>
      <c r="F2176" s="14" t="s">
        <v>15</v>
      </c>
      <c r="G2176" s="2" t="s">
        <v>4361</v>
      </c>
    </row>
    <row r="2177" spans="1:7" x14ac:dyDescent="0.25">
      <c r="A2177" s="84">
        <f t="shared" si="69"/>
        <v>2166</v>
      </c>
      <c r="B2177" t="s">
        <v>4362</v>
      </c>
      <c r="C2177" s="12">
        <v>41172</v>
      </c>
      <c r="D2177" s="13">
        <f ca="1">(TODAY()-PACIENTE[[#This Row],[FECHA. DE NACIMIENTO]])/365</f>
        <v>13.046575342465754</v>
      </c>
      <c r="E2177" s="14" t="str">
        <f t="shared" ca="1" si="68"/>
        <v>ADOLECENTE</v>
      </c>
      <c r="F2177" s="14" t="s">
        <v>15</v>
      </c>
      <c r="G2177" s="2" t="s">
        <v>1203</v>
      </c>
    </row>
    <row r="2178" spans="1:7" x14ac:dyDescent="0.25">
      <c r="A2178" s="84">
        <f t="shared" si="69"/>
        <v>2167</v>
      </c>
      <c r="B2178" t="s">
        <v>4363</v>
      </c>
      <c r="C2178" s="12">
        <v>38490</v>
      </c>
      <c r="D2178" s="13">
        <f ca="1">(TODAY()-PACIENTE[[#This Row],[FECHA. DE NACIMIENTO]])/365</f>
        <v>20.394520547945206</v>
      </c>
      <c r="E2178" s="14" t="str">
        <f t="shared" ca="1" si="68"/>
        <v>ADULTO</v>
      </c>
      <c r="F2178" s="14" t="s">
        <v>15</v>
      </c>
      <c r="G2178" s="2" t="s">
        <v>4364</v>
      </c>
    </row>
    <row r="2179" spans="1:7" x14ac:dyDescent="0.25">
      <c r="A2179" s="84">
        <f t="shared" si="69"/>
        <v>2168</v>
      </c>
      <c r="B2179" t="s">
        <v>4366</v>
      </c>
      <c r="C2179" s="12">
        <v>29443</v>
      </c>
      <c r="D2179" s="13">
        <f ca="1">(TODAY()-PACIENTE[[#This Row],[FECHA. DE NACIMIENTO]])/365</f>
        <v>45.180821917808217</v>
      </c>
      <c r="E2179" s="14" t="str">
        <f t="shared" ca="1" si="68"/>
        <v>ADULTO</v>
      </c>
      <c r="F2179" s="14" t="s">
        <v>15</v>
      </c>
      <c r="G2179" s="2" t="s">
        <v>4365</v>
      </c>
    </row>
    <row r="2180" spans="1:7" x14ac:dyDescent="0.25">
      <c r="A2180" s="84">
        <f t="shared" si="69"/>
        <v>2169</v>
      </c>
      <c r="B2180" t="s">
        <v>4367</v>
      </c>
      <c r="C2180" s="12">
        <v>38894</v>
      </c>
      <c r="D2180" s="13">
        <f ca="1">(TODAY()-PACIENTE[[#This Row],[FECHA. DE NACIMIENTO]])/365</f>
        <v>19.287671232876711</v>
      </c>
      <c r="E2180" s="14" t="str">
        <f t="shared" ca="1" si="68"/>
        <v>ADULTO</v>
      </c>
      <c r="F2180" s="14" t="s">
        <v>14</v>
      </c>
      <c r="G2180" s="2" t="s">
        <v>4368</v>
      </c>
    </row>
    <row r="2181" spans="1:7" x14ac:dyDescent="0.25">
      <c r="A2181" s="84">
        <f t="shared" si="69"/>
        <v>2170</v>
      </c>
      <c r="B2181" t="s">
        <v>4369</v>
      </c>
      <c r="C2181" s="12">
        <v>38296</v>
      </c>
      <c r="D2181" s="13">
        <f ca="1">(TODAY()-PACIENTE[[#This Row],[FECHA. DE NACIMIENTO]])/365</f>
        <v>20.926027397260274</v>
      </c>
      <c r="E2181" s="14" t="str">
        <f t="shared" ca="1" si="68"/>
        <v>ADULTO</v>
      </c>
      <c r="F2181" s="14" t="s">
        <v>15</v>
      </c>
      <c r="G2181" s="2" t="s">
        <v>4370</v>
      </c>
    </row>
    <row r="2182" spans="1:7" x14ac:dyDescent="0.25">
      <c r="A2182" s="84">
        <f t="shared" si="69"/>
        <v>2171</v>
      </c>
      <c r="B2182" t="s">
        <v>4371</v>
      </c>
      <c r="C2182" s="12">
        <v>35188</v>
      </c>
      <c r="D2182" s="13">
        <f ca="1">(TODAY()-PACIENTE[[#This Row],[FECHA. DE NACIMIENTO]])/365</f>
        <v>29.44109589041096</v>
      </c>
      <c r="E2182" s="14" t="str">
        <f t="shared" ca="1" si="68"/>
        <v>ADULTO</v>
      </c>
      <c r="F2182" s="14" t="s">
        <v>15</v>
      </c>
      <c r="G2182" s="2" t="s">
        <v>4372</v>
      </c>
    </row>
    <row r="2183" spans="1:7" x14ac:dyDescent="0.25">
      <c r="A2183" s="84">
        <f t="shared" si="69"/>
        <v>2172</v>
      </c>
      <c r="B2183" t="s">
        <v>4373</v>
      </c>
      <c r="C2183" s="12">
        <v>34576</v>
      </c>
      <c r="D2183" s="13">
        <f ca="1">(TODAY()-PACIENTE[[#This Row],[FECHA. DE NACIMIENTO]])/365</f>
        <v>31.117808219178084</v>
      </c>
      <c r="E2183" s="14" t="str">
        <f t="shared" ca="1" si="68"/>
        <v>ADULTO</v>
      </c>
      <c r="F2183" s="14" t="s">
        <v>15</v>
      </c>
      <c r="G2183" s="2" t="s">
        <v>4374</v>
      </c>
    </row>
    <row r="2184" spans="1:7" x14ac:dyDescent="0.25">
      <c r="A2184" s="84">
        <f t="shared" si="69"/>
        <v>2173</v>
      </c>
      <c r="B2184" t="s">
        <v>4375</v>
      </c>
      <c r="C2184" s="12">
        <v>31043</v>
      </c>
      <c r="D2184" s="13">
        <f ca="1">(TODAY()-PACIENTE[[#This Row],[FECHA. DE NACIMIENTO]])/365</f>
        <v>40.797260273972604</v>
      </c>
      <c r="E2184" s="14" t="str">
        <f t="shared" ca="1" si="68"/>
        <v>ADULTO</v>
      </c>
      <c r="F2184" s="14" t="s">
        <v>15</v>
      </c>
      <c r="G2184" s="2" t="s">
        <v>4376</v>
      </c>
    </row>
    <row r="2185" spans="1:7" x14ac:dyDescent="0.25">
      <c r="A2185" s="84">
        <f t="shared" si="69"/>
        <v>2174</v>
      </c>
      <c r="B2185" t="s">
        <v>4377</v>
      </c>
      <c r="C2185" s="12">
        <v>33683</v>
      </c>
      <c r="D2185" s="13">
        <f ca="1">(TODAY()-PACIENTE[[#This Row],[FECHA. DE NACIMIENTO]])/365</f>
        <v>33.564383561643837</v>
      </c>
      <c r="E2185" s="14" t="str">
        <f t="shared" ca="1" si="68"/>
        <v>ADULTO</v>
      </c>
      <c r="F2185" s="14" t="s">
        <v>15</v>
      </c>
      <c r="G2185" s="2" t="s">
        <v>4378</v>
      </c>
    </row>
    <row r="2186" spans="1:7" x14ac:dyDescent="0.25">
      <c r="A2186" s="84">
        <f t="shared" si="69"/>
        <v>2175</v>
      </c>
      <c r="B2186" t="s">
        <v>4379</v>
      </c>
      <c r="C2186" s="12">
        <v>36094</v>
      </c>
      <c r="D2186" s="13">
        <f ca="1">(TODAY()-PACIENTE[[#This Row],[FECHA. DE NACIMIENTO]])/365</f>
        <v>26.958904109589042</v>
      </c>
      <c r="E2186" s="14" t="str">
        <f t="shared" ca="1" si="68"/>
        <v>ADULTO</v>
      </c>
      <c r="F2186" s="14" t="s">
        <v>15</v>
      </c>
      <c r="G2186" s="2" t="s">
        <v>4380</v>
      </c>
    </row>
    <row r="2187" spans="1:7" x14ac:dyDescent="0.25">
      <c r="A2187" s="84">
        <f t="shared" si="69"/>
        <v>2176</v>
      </c>
      <c r="B2187" t="s">
        <v>4381</v>
      </c>
      <c r="C2187" s="12">
        <v>35810</v>
      </c>
      <c r="D2187" s="13">
        <f ca="1">(TODAY()-PACIENTE[[#This Row],[FECHA. DE NACIMIENTO]])/365</f>
        <v>27.736986301369864</v>
      </c>
      <c r="E2187" s="14" t="str">
        <f t="shared" ca="1" si="68"/>
        <v>ADULTO</v>
      </c>
      <c r="F2187" s="14" t="s">
        <v>14</v>
      </c>
      <c r="G2187" s="2" t="s">
        <v>4382</v>
      </c>
    </row>
    <row r="2188" spans="1:7" x14ac:dyDescent="0.25">
      <c r="A2188" s="84">
        <f t="shared" si="69"/>
        <v>2177</v>
      </c>
      <c r="B2188" t="s">
        <v>1304</v>
      </c>
      <c r="C2188" s="12">
        <v>32618</v>
      </c>
      <c r="D2188" s="13">
        <f ca="1">(TODAY()-PACIENTE[[#This Row],[FECHA. DE NACIMIENTO]])/365</f>
        <v>36.482191780821921</v>
      </c>
      <c r="E2188" s="14" t="str">
        <f t="shared" ca="1" si="68"/>
        <v>ADULTO</v>
      </c>
      <c r="F2188" s="14" t="s">
        <v>14</v>
      </c>
      <c r="G2188" s="2" t="s">
        <v>1305</v>
      </c>
    </row>
    <row r="2189" spans="1:7" x14ac:dyDescent="0.25">
      <c r="A2189" s="84">
        <f t="shared" si="69"/>
        <v>2178</v>
      </c>
      <c r="B2189" t="s">
        <v>4383</v>
      </c>
      <c r="C2189" s="12">
        <v>40184</v>
      </c>
      <c r="D2189" s="13">
        <f ca="1">(TODAY()-PACIENTE[[#This Row],[FECHA. DE NACIMIENTO]])/365</f>
        <v>15.753424657534246</v>
      </c>
      <c r="E2189" s="14" t="str">
        <f t="shared" ca="1" si="68"/>
        <v>ADOLECENTE</v>
      </c>
      <c r="F2189" s="14" t="s">
        <v>14</v>
      </c>
      <c r="G2189" s="2" t="s">
        <v>4384</v>
      </c>
    </row>
    <row r="2190" spans="1:7" x14ac:dyDescent="0.25">
      <c r="A2190" s="84">
        <f t="shared" si="69"/>
        <v>2179</v>
      </c>
      <c r="B2190" t="s">
        <v>4385</v>
      </c>
      <c r="C2190" s="12">
        <v>31708</v>
      </c>
      <c r="D2190" s="13">
        <f ca="1">(TODAY()-PACIENTE[[#This Row],[FECHA. DE NACIMIENTO]])/365</f>
        <v>38.975342465753428</v>
      </c>
      <c r="E2190" s="14" t="str">
        <f t="shared" ca="1" si="68"/>
        <v>ADULTO</v>
      </c>
      <c r="F2190" s="14" t="s">
        <v>14</v>
      </c>
      <c r="G2190" s="2" t="s">
        <v>4386</v>
      </c>
    </row>
    <row r="2191" spans="1:7" x14ac:dyDescent="0.25">
      <c r="A2191" s="84">
        <f t="shared" si="69"/>
        <v>2180</v>
      </c>
      <c r="B2191" t="s">
        <v>4387</v>
      </c>
      <c r="C2191" s="12">
        <v>37117</v>
      </c>
      <c r="D2191" s="13">
        <f ca="1">(TODAY()-PACIENTE[[#This Row],[FECHA. DE NACIMIENTO]])/365</f>
        <v>24.156164383561645</v>
      </c>
      <c r="E2191" s="14" t="str">
        <f t="shared" ca="1" si="68"/>
        <v>ADULTO</v>
      </c>
      <c r="F2191" s="14" t="s">
        <v>14</v>
      </c>
      <c r="G2191" s="2" t="s">
        <v>4388</v>
      </c>
    </row>
    <row r="2192" spans="1:7" x14ac:dyDescent="0.25">
      <c r="A2192" s="84">
        <f t="shared" si="69"/>
        <v>2181</v>
      </c>
      <c r="B2192" t="s">
        <v>4389</v>
      </c>
      <c r="C2192" s="12">
        <v>30088</v>
      </c>
      <c r="D2192" s="13">
        <f ca="1">(TODAY()-PACIENTE[[#This Row],[FECHA. DE NACIMIENTO]])/365</f>
        <v>43.413698630136984</v>
      </c>
      <c r="E2192" s="14" t="str">
        <f t="shared" ca="1" si="68"/>
        <v>ADULTO</v>
      </c>
      <c r="F2192" s="14" t="s">
        <v>15</v>
      </c>
      <c r="G2192" s="2" t="s">
        <v>1191</v>
      </c>
    </row>
    <row r="2193" spans="1:7" x14ac:dyDescent="0.25">
      <c r="A2193" s="84">
        <f t="shared" si="69"/>
        <v>2182</v>
      </c>
      <c r="B2193" t="s">
        <v>4390</v>
      </c>
      <c r="C2193" s="12">
        <v>35261</v>
      </c>
      <c r="D2193" s="13">
        <f ca="1">(TODAY()-PACIENTE[[#This Row],[FECHA. DE NACIMIENTO]])/365</f>
        <v>29.241095890410961</v>
      </c>
      <c r="E2193" s="14" t="str">
        <f t="shared" ca="1" si="68"/>
        <v>ADULTO</v>
      </c>
      <c r="F2193" s="14" t="s">
        <v>15</v>
      </c>
      <c r="G2193" s="2" t="s">
        <v>4391</v>
      </c>
    </row>
    <row r="2194" spans="1:7" x14ac:dyDescent="0.25">
      <c r="A2194" s="84">
        <f t="shared" si="69"/>
        <v>2183</v>
      </c>
      <c r="B2194" t="s">
        <v>4392</v>
      </c>
      <c r="C2194" s="12">
        <v>38904</v>
      </c>
      <c r="D2194" s="13">
        <f ca="1">(TODAY()-PACIENTE[[#This Row],[FECHA. DE NACIMIENTO]])/365</f>
        <v>19.260273972602739</v>
      </c>
      <c r="E2194" s="14" t="str">
        <f t="shared" ca="1" si="68"/>
        <v>ADULTO</v>
      </c>
      <c r="F2194" s="14" t="s">
        <v>15</v>
      </c>
      <c r="G2194" s="2" t="s">
        <v>2845</v>
      </c>
    </row>
    <row r="2195" spans="1:7" x14ac:dyDescent="0.25">
      <c r="A2195" s="84">
        <f t="shared" si="69"/>
        <v>2184</v>
      </c>
      <c r="B2195" t="s">
        <v>4393</v>
      </c>
      <c r="C2195" s="12">
        <v>26169</v>
      </c>
      <c r="D2195" s="13">
        <f ca="1">(TODAY()-PACIENTE[[#This Row],[FECHA. DE NACIMIENTO]])/365</f>
        <v>54.150684931506852</v>
      </c>
      <c r="E2195" s="14" t="str">
        <f t="shared" ca="1" si="68"/>
        <v>ADULTO</v>
      </c>
      <c r="F2195" s="14" t="s">
        <v>14</v>
      </c>
      <c r="G2195" s="2" t="s">
        <v>4394</v>
      </c>
    </row>
    <row r="2196" spans="1:7" x14ac:dyDescent="0.25">
      <c r="A2196" s="84">
        <f t="shared" si="69"/>
        <v>2185</v>
      </c>
      <c r="B2196" t="s">
        <v>4395</v>
      </c>
      <c r="C2196" s="12">
        <v>43232</v>
      </c>
      <c r="D2196" s="13">
        <f ca="1">(TODAY()-PACIENTE[[#This Row],[FECHA. DE NACIMIENTO]])/365</f>
        <v>7.4027397260273968</v>
      </c>
      <c r="E2196" s="14" t="str">
        <f t="shared" ca="1" si="68"/>
        <v>NIÑO</v>
      </c>
      <c r="F2196" s="14" t="s">
        <v>15</v>
      </c>
      <c r="G2196" s="2" t="s">
        <v>4396</v>
      </c>
    </row>
    <row r="2197" spans="1:7" x14ac:dyDescent="0.25">
      <c r="A2197" s="84">
        <f t="shared" si="69"/>
        <v>2186</v>
      </c>
      <c r="B2197" t="s">
        <v>4397</v>
      </c>
      <c r="C2197" s="12">
        <v>39187</v>
      </c>
      <c r="D2197" s="13">
        <f ca="1">(TODAY()-PACIENTE[[#This Row],[FECHA. DE NACIMIENTO]])/365</f>
        <v>18.484931506849314</v>
      </c>
      <c r="E2197" s="14" t="str">
        <f t="shared" ca="1" si="68"/>
        <v>ADULTO</v>
      </c>
      <c r="F2197" s="14" t="s">
        <v>14</v>
      </c>
      <c r="G2197" s="2" t="s">
        <v>4398</v>
      </c>
    </row>
    <row r="2198" spans="1:7" x14ac:dyDescent="0.25">
      <c r="A2198" s="84">
        <f t="shared" si="69"/>
        <v>2187</v>
      </c>
      <c r="B2198" t="s">
        <v>4399</v>
      </c>
      <c r="C2198" s="12">
        <v>39351</v>
      </c>
      <c r="D2198" s="13">
        <f ca="1">(TODAY()-PACIENTE[[#This Row],[FECHA. DE NACIMIENTO]])/365</f>
        <v>18.035616438356165</v>
      </c>
      <c r="E2198" s="14" t="str">
        <f t="shared" ca="1" si="68"/>
        <v>ADULTO</v>
      </c>
      <c r="F2198" s="14" t="s">
        <v>14</v>
      </c>
      <c r="G2198" s="2" t="s">
        <v>4400</v>
      </c>
    </row>
    <row r="2199" spans="1:7" x14ac:dyDescent="0.25">
      <c r="A2199" s="84">
        <f t="shared" si="69"/>
        <v>2188</v>
      </c>
      <c r="B2199" t="s">
        <v>4401</v>
      </c>
      <c r="C2199" s="12">
        <v>40700</v>
      </c>
      <c r="D2199" s="13">
        <f ca="1">(TODAY()-PACIENTE[[#This Row],[FECHA. DE NACIMIENTO]])/365</f>
        <v>14.33972602739726</v>
      </c>
      <c r="E2199" s="14" t="str">
        <f t="shared" ca="1" si="68"/>
        <v>ADOLECENTE</v>
      </c>
      <c r="F2199" s="14" t="s">
        <v>14</v>
      </c>
      <c r="G2199" s="2" t="s">
        <v>2929</v>
      </c>
    </row>
    <row r="2200" spans="1:7" x14ac:dyDescent="0.25">
      <c r="A2200" s="84">
        <f t="shared" si="69"/>
        <v>2189</v>
      </c>
      <c r="B2200" t="s">
        <v>4402</v>
      </c>
      <c r="C2200" s="12">
        <v>43704</v>
      </c>
      <c r="D2200" s="13">
        <f ca="1">(TODAY()-PACIENTE[[#This Row],[FECHA. DE NACIMIENTO]])/365</f>
        <v>6.1095890410958908</v>
      </c>
      <c r="E2200" s="14" t="str">
        <f t="shared" ca="1" si="68"/>
        <v>NIÑO</v>
      </c>
      <c r="F2200" s="14" t="s">
        <v>14</v>
      </c>
      <c r="G2200" s="2" t="s">
        <v>4403</v>
      </c>
    </row>
    <row r="2201" spans="1:7" x14ac:dyDescent="0.25">
      <c r="A2201" s="84">
        <f t="shared" si="69"/>
        <v>2190</v>
      </c>
      <c r="B2201" t="s">
        <v>4404</v>
      </c>
      <c r="C2201" s="12">
        <v>41065</v>
      </c>
      <c r="D2201" s="13">
        <f ca="1">(TODAY()-PACIENTE[[#This Row],[FECHA. DE NACIMIENTO]])/365</f>
        <v>13.33972602739726</v>
      </c>
      <c r="E2201" s="14" t="str">
        <f t="shared" ca="1" si="68"/>
        <v>ADOLECENTE</v>
      </c>
      <c r="F2201" s="14" t="s">
        <v>14</v>
      </c>
      <c r="G2201" s="2" t="s">
        <v>2796</v>
      </c>
    </row>
    <row r="2202" spans="1:7" x14ac:dyDescent="0.25">
      <c r="A2202" s="84">
        <f t="shared" si="69"/>
        <v>2191</v>
      </c>
      <c r="B2202" t="s">
        <v>4405</v>
      </c>
      <c r="C2202" s="12">
        <v>39965</v>
      </c>
      <c r="D2202" s="13">
        <f ca="1">(TODAY()-PACIENTE[[#This Row],[FECHA. DE NACIMIENTO]])/365</f>
        <v>16.353424657534248</v>
      </c>
      <c r="E2202" s="14" t="str">
        <f t="shared" ca="1" si="68"/>
        <v>ADOLECENTE</v>
      </c>
      <c r="F2202" s="14" t="s">
        <v>15</v>
      </c>
      <c r="G2202" s="2" t="s">
        <v>4406</v>
      </c>
    </row>
    <row r="2203" spans="1:7" x14ac:dyDescent="0.25">
      <c r="A2203" s="84">
        <f t="shared" si="69"/>
        <v>2192</v>
      </c>
      <c r="B2203" t="s">
        <v>4407</v>
      </c>
      <c r="C2203" s="12">
        <v>40830</v>
      </c>
      <c r="D2203" s="13">
        <f ca="1">(TODAY()-PACIENTE[[#This Row],[FECHA. DE NACIMIENTO]])/365</f>
        <v>13.983561643835616</v>
      </c>
      <c r="E2203" s="14" t="str">
        <f t="shared" ca="1" si="68"/>
        <v>ADOLECENTE</v>
      </c>
      <c r="F2203" s="14" t="s">
        <v>15</v>
      </c>
      <c r="G2203" s="2" t="s">
        <v>4408</v>
      </c>
    </row>
    <row r="2204" spans="1:7" x14ac:dyDescent="0.25">
      <c r="A2204" s="84">
        <f t="shared" si="69"/>
        <v>2193</v>
      </c>
      <c r="B2204" t="s">
        <v>4409</v>
      </c>
      <c r="C2204" s="12">
        <v>37118</v>
      </c>
      <c r="D2204" s="13">
        <f ca="1">(TODAY()-PACIENTE[[#This Row],[FECHA. DE NACIMIENTO]])/365</f>
        <v>24.153424657534245</v>
      </c>
      <c r="E2204" s="14" t="str">
        <f t="shared" ca="1" si="68"/>
        <v>ADULTO</v>
      </c>
      <c r="F2204" s="14" t="s">
        <v>15</v>
      </c>
      <c r="G2204" s="2" t="s">
        <v>4410</v>
      </c>
    </row>
    <row r="2205" spans="1:7" x14ac:dyDescent="0.25">
      <c r="A2205" s="84">
        <f t="shared" si="69"/>
        <v>2194</v>
      </c>
      <c r="B2205" t="s">
        <v>4411</v>
      </c>
      <c r="C2205" s="12">
        <v>39783</v>
      </c>
      <c r="D2205" s="13">
        <f ca="1">(TODAY()-PACIENTE[[#This Row],[FECHA. DE NACIMIENTO]])/365</f>
        <v>16.852054794520548</v>
      </c>
      <c r="E2205" s="14" t="str">
        <f t="shared" ca="1" si="68"/>
        <v>ADOLECENTE</v>
      </c>
      <c r="F2205" s="14" t="s">
        <v>15</v>
      </c>
      <c r="G2205" s="2" t="s">
        <v>4412</v>
      </c>
    </row>
    <row r="2206" spans="1:7" x14ac:dyDescent="0.25">
      <c r="A2206" s="84">
        <f t="shared" si="69"/>
        <v>2195</v>
      </c>
      <c r="B2206" t="s">
        <v>4413</v>
      </c>
      <c r="C2206" s="12">
        <v>38795</v>
      </c>
      <c r="D2206" s="13">
        <f ca="1">(TODAY()-PACIENTE[[#This Row],[FECHA. DE NACIMIENTO]])/365</f>
        <v>19.55890410958904</v>
      </c>
      <c r="E2206" s="14" t="str">
        <f t="shared" ca="1" si="68"/>
        <v>ADULTO</v>
      </c>
      <c r="F2206" s="14" t="s">
        <v>15</v>
      </c>
      <c r="G2206" s="2" t="s">
        <v>4414</v>
      </c>
    </row>
    <row r="2207" spans="1:7" x14ac:dyDescent="0.25">
      <c r="A2207" s="84">
        <f t="shared" si="69"/>
        <v>2196</v>
      </c>
      <c r="B2207" t="s">
        <v>4415</v>
      </c>
      <c r="C2207" s="12">
        <v>38593</v>
      </c>
      <c r="D2207" s="13">
        <f ca="1">(TODAY()-PACIENTE[[#This Row],[FECHA. DE NACIMIENTO]])/365</f>
        <v>20.112328767123287</v>
      </c>
      <c r="E2207" s="14" t="str">
        <f t="shared" ca="1" si="68"/>
        <v>ADULTO</v>
      </c>
      <c r="F2207" s="14" t="s">
        <v>14</v>
      </c>
      <c r="G2207" s="2" t="s">
        <v>4416</v>
      </c>
    </row>
    <row r="2208" spans="1:7" x14ac:dyDescent="0.25">
      <c r="A2208" s="84">
        <f t="shared" si="69"/>
        <v>2197</v>
      </c>
      <c r="B2208" t="s">
        <v>4417</v>
      </c>
      <c r="C2208" s="12">
        <v>40220</v>
      </c>
      <c r="D2208" s="13">
        <f ca="1">(TODAY()-PACIENTE[[#This Row],[FECHA. DE NACIMIENTO]])/365</f>
        <v>15.654794520547945</v>
      </c>
      <c r="E2208" s="14" t="str">
        <f t="shared" ca="1" si="68"/>
        <v>ADOLECENTE</v>
      </c>
      <c r="F2208" s="14" t="s">
        <v>15</v>
      </c>
      <c r="G2208" s="2" t="s">
        <v>4418</v>
      </c>
    </row>
    <row r="2209" spans="1:7" x14ac:dyDescent="0.25">
      <c r="A2209" s="84">
        <f t="shared" si="69"/>
        <v>2198</v>
      </c>
      <c r="B2209" t="s">
        <v>4419</v>
      </c>
      <c r="C2209" s="12">
        <v>33004</v>
      </c>
      <c r="D2209" s="13">
        <f ca="1">(TODAY()-PACIENTE[[#This Row],[FECHA. DE NACIMIENTO]])/365</f>
        <v>35.424657534246577</v>
      </c>
      <c r="E2209" s="14" t="str">
        <f t="shared" ca="1" si="68"/>
        <v>ADULTO</v>
      </c>
      <c r="F2209" s="14" t="s">
        <v>15</v>
      </c>
      <c r="G2209" s="2" t="s">
        <v>4420</v>
      </c>
    </row>
    <row r="2210" spans="1:7" x14ac:dyDescent="0.25">
      <c r="A2210" s="84">
        <f t="shared" si="69"/>
        <v>2199</v>
      </c>
      <c r="B2210" t="s">
        <v>4421</v>
      </c>
      <c r="C2210" s="12">
        <v>37691</v>
      </c>
      <c r="D2210" s="13">
        <f ca="1">(TODAY()-PACIENTE[[#This Row],[FECHA. DE NACIMIENTO]])/365</f>
        <v>22.583561643835615</v>
      </c>
      <c r="E2210" s="14" t="str">
        <f t="shared" ca="1" si="68"/>
        <v>ADULTO</v>
      </c>
      <c r="F2210" s="14" t="s">
        <v>14</v>
      </c>
      <c r="G2210" s="2" t="s">
        <v>4422</v>
      </c>
    </row>
    <row r="2211" spans="1:7" x14ac:dyDescent="0.25">
      <c r="A2211" s="84">
        <f t="shared" si="69"/>
        <v>2200</v>
      </c>
      <c r="B2211" t="s">
        <v>4423</v>
      </c>
      <c r="C2211" s="12">
        <v>36231</v>
      </c>
      <c r="D2211" s="13">
        <f ca="1">(TODAY()-PACIENTE[[#This Row],[FECHA. DE NACIMIENTO]])/365</f>
        <v>26.583561643835615</v>
      </c>
      <c r="E2211" s="14" t="str">
        <f t="shared" ca="1" si="68"/>
        <v>ADULTO</v>
      </c>
      <c r="F2211" s="14" t="s">
        <v>15</v>
      </c>
      <c r="G2211" s="2" t="s">
        <v>4424</v>
      </c>
    </row>
    <row r="2212" spans="1:7" x14ac:dyDescent="0.25">
      <c r="A2212" s="84">
        <f t="shared" si="69"/>
        <v>2201</v>
      </c>
      <c r="B2212" t="s">
        <v>4425</v>
      </c>
      <c r="C2212" s="12">
        <v>37758</v>
      </c>
      <c r="D2212" s="13">
        <f ca="1">(TODAY()-PACIENTE[[#This Row],[FECHA. DE NACIMIENTO]])/365</f>
        <v>22.4</v>
      </c>
      <c r="E2212" s="14" t="str">
        <f t="shared" ca="1" si="68"/>
        <v>ADULTO</v>
      </c>
      <c r="F2212" s="14" t="s">
        <v>14</v>
      </c>
      <c r="G2212" s="2" t="s">
        <v>4426</v>
      </c>
    </row>
    <row r="2213" spans="1:7" x14ac:dyDescent="0.25">
      <c r="A2213" s="84">
        <f t="shared" si="69"/>
        <v>2202</v>
      </c>
      <c r="B2213" t="s">
        <v>4427</v>
      </c>
      <c r="C2213" s="12">
        <v>25755</v>
      </c>
      <c r="D2213" s="13">
        <f ca="1">(TODAY()-PACIENTE[[#This Row],[FECHA. DE NACIMIENTO]])/365</f>
        <v>55.284931506849318</v>
      </c>
      <c r="E2213" s="14" t="str">
        <f t="shared" ca="1" si="68"/>
        <v>ADULTO</v>
      </c>
      <c r="F2213" s="14" t="s">
        <v>14</v>
      </c>
      <c r="G2213" s="2" t="s">
        <v>4426</v>
      </c>
    </row>
    <row r="2214" spans="1:7" x14ac:dyDescent="0.25">
      <c r="A2214" s="84">
        <f t="shared" si="69"/>
        <v>2203</v>
      </c>
      <c r="B2214" t="s">
        <v>4428</v>
      </c>
      <c r="C2214" s="12">
        <v>32501</v>
      </c>
      <c r="D2214" s="13">
        <f ca="1">(TODAY()-PACIENTE[[#This Row],[FECHA. DE NACIMIENTO]])/365</f>
        <v>36.802739726027397</v>
      </c>
      <c r="E2214" s="14" t="str">
        <f t="shared" ca="1" si="68"/>
        <v>ADULTO</v>
      </c>
      <c r="F2214" s="14" t="s">
        <v>14</v>
      </c>
      <c r="G2214" s="2" t="s">
        <v>4429</v>
      </c>
    </row>
    <row r="2215" spans="1:7" x14ac:dyDescent="0.25">
      <c r="A2215" s="84">
        <f t="shared" si="69"/>
        <v>2204</v>
      </c>
      <c r="B2215" t="s">
        <v>4430</v>
      </c>
      <c r="C2215" s="12">
        <v>40669</v>
      </c>
      <c r="D2215" s="13">
        <f ca="1">(TODAY()-PACIENTE[[#This Row],[FECHA. DE NACIMIENTO]])/365</f>
        <v>14.424657534246576</v>
      </c>
      <c r="E2215" s="14" t="str">
        <f t="shared" ca="1" si="68"/>
        <v>ADOLECENTE</v>
      </c>
      <c r="F2215" s="14" t="s">
        <v>14</v>
      </c>
      <c r="G2215" s="2" t="s">
        <v>4431</v>
      </c>
    </row>
    <row r="2216" spans="1:7" x14ac:dyDescent="0.25">
      <c r="A2216" s="84">
        <f t="shared" si="69"/>
        <v>2205</v>
      </c>
      <c r="B2216" t="s">
        <v>4432</v>
      </c>
      <c r="C2216" s="12">
        <v>34645</v>
      </c>
      <c r="D2216" s="13">
        <f ca="1">(TODAY()-PACIENTE[[#This Row],[FECHA. DE NACIMIENTO]])/365</f>
        <v>30.92876712328767</v>
      </c>
      <c r="E2216" s="14" t="str">
        <f t="shared" ca="1" si="68"/>
        <v>ADULTO</v>
      </c>
      <c r="F2216" s="14" t="s">
        <v>15</v>
      </c>
      <c r="G2216" s="2" t="s">
        <v>4433</v>
      </c>
    </row>
    <row r="2217" spans="1:7" x14ac:dyDescent="0.25">
      <c r="A2217" s="84">
        <f t="shared" si="69"/>
        <v>2206</v>
      </c>
      <c r="B2217" t="s">
        <v>4434</v>
      </c>
      <c r="C2217" s="12">
        <v>36334</v>
      </c>
      <c r="D2217" s="13">
        <f ca="1">(TODAY()-PACIENTE[[#This Row],[FECHA. DE NACIMIENTO]])/365</f>
        <v>26.301369863013697</v>
      </c>
      <c r="E2217" s="14" t="str">
        <f t="shared" ca="1" si="68"/>
        <v>ADULTO</v>
      </c>
      <c r="F2217" s="14" t="s">
        <v>15</v>
      </c>
      <c r="G2217" s="2" t="s">
        <v>4435</v>
      </c>
    </row>
    <row r="2218" spans="1:7" x14ac:dyDescent="0.25">
      <c r="A2218" s="84">
        <f t="shared" si="69"/>
        <v>2207</v>
      </c>
      <c r="B2218" t="s">
        <v>4436</v>
      </c>
      <c r="C2218" s="12">
        <v>39419</v>
      </c>
      <c r="D2218" s="13">
        <f ca="1">(TODAY()-PACIENTE[[#This Row],[FECHA. DE NACIMIENTO]])/365</f>
        <v>17.849315068493151</v>
      </c>
      <c r="E2218" s="14" t="str">
        <f t="shared" ref="E2218:E2281" ca="1" si="70">IF(D2218&lt;=11,"NIÑO",IF(D2218&lt;=17,"ADOLECENTE",IF(D2218&lt;=65,"ADULTO",IF(D2218&gt;=65,"TERCERA EDAD",0))))</f>
        <v>ADULTO</v>
      </c>
      <c r="F2218" s="14" t="s">
        <v>15</v>
      </c>
      <c r="G2218" s="2" t="s">
        <v>4437</v>
      </c>
    </row>
    <row r="2219" spans="1:7" x14ac:dyDescent="0.25">
      <c r="A2219" s="84">
        <f t="shared" si="69"/>
        <v>2208</v>
      </c>
      <c r="B2219" t="s">
        <v>4438</v>
      </c>
      <c r="C2219" s="12">
        <v>26702</v>
      </c>
      <c r="D2219" s="13">
        <f ca="1">(TODAY()-PACIENTE[[#This Row],[FECHA. DE NACIMIENTO]])/365</f>
        <v>52.69041095890411</v>
      </c>
      <c r="E2219" s="14" t="str">
        <f t="shared" ca="1" si="70"/>
        <v>ADULTO</v>
      </c>
      <c r="F2219" s="14" t="s">
        <v>14</v>
      </c>
      <c r="G2219" s="2" t="s">
        <v>4439</v>
      </c>
    </row>
    <row r="2220" spans="1:7" x14ac:dyDescent="0.25">
      <c r="A2220" s="84">
        <f t="shared" si="69"/>
        <v>2209</v>
      </c>
      <c r="B2220" t="s">
        <v>384</v>
      </c>
      <c r="C2220" s="12">
        <v>40409</v>
      </c>
      <c r="D2220" s="13">
        <f ca="1">(TODAY()-PACIENTE[[#This Row],[FECHA. DE NACIMIENTO]])/365</f>
        <v>15.136986301369863</v>
      </c>
      <c r="E2220" s="14" t="str">
        <f t="shared" ca="1" si="70"/>
        <v>ADOLECENTE</v>
      </c>
      <c r="F2220" s="14" t="s">
        <v>14</v>
      </c>
      <c r="G2220" s="2" t="s">
        <v>385</v>
      </c>
    </row>
    <row r="2221" spans="1:7" x14ac:dyDescent="0.25">
      <c r="A2221" s="84">
        <f t="shared" si="69"/>
        <v>2210</v>
      </c>
      <c r="B2221" t="s">
        <v>4440</v>
      </c>
      <c r="C2221" s="12">
        <v>37078</v>
      </c>
      <c r="D2221" s="13">
        <f ca="1">(TODAY()-PACIENTE[[#This Row],[FECHA. DE NACIMIENTO]])/365</f>
        <v>24.263013698630136</v>
      </c>
      <c r="E2221" s="14" t="str">
        <f t="shared" ca="1" si="70"/>
        <v>ADULTO</v>
      </c>
      <c r="F2221" s="14" t="s">
        <v>14</v>
      </c>
      <c r="G2221" s="2" t="s">
        <v>4441</v>
      </c>
    </row>
    <row r="2222" spans="1:7" x14ac:dyDescent="0.25">
      <c r="A2222" s="84">
        <f t="shared" si="69"/>
        <v>2211</v>
      </c>
      <c r="B2222" t="s">
        <v>1739</v>
      </c>
      <c r="C2222" s="12">
        <v>43067</v>
      </c>
      <c r="D2222" s="13">
        <f ca="1">(TODAY()-PACIENTE[[#This Row],[FECHA. DE NACIMIENTO]])/365</f>
        <v>7.8547945205479452</v>
      </c>
      <c r="E2222" s="14" t="str">
        <f t="shared" ca="1" si="70"/>
        <v>NIÑO</v>
      </c>
      <c r="F2222" s="14" t="s">
        <v>14</v>
      </c>
      <c r="G2222" s="2" t="s">
        <v>4442</v>
      </c>
    </row>
    <row r="2223" spans="1:7" x14ac:dyDescent="0.25">
      <c r="A2223" s="84">
        <f t="shared" ref="A2223:A2286" si="71">IF(B2223&lt;&gt;"",$A2222+1,"")</f>
        <v>2212</v>
      </c>
      <c r="B2223" t="s">
        <v>4443</v>
      </c>
      <c r="C2223" s="12">
        <v>37769</v>
      </c>
      <c r="D2223" s="13">
        <f ca="1">(TODAY()-PACIENTE[[#This Row],[FECHA. DE NACIMIENTO]])/365</f>
        <v>22.36986301369863</v>
      </c>
      <c r="E2223" s="14" t="str">
        <f t="shared" ca="1" si="70"/>
        <v>ADULTO</v>
      </c>
      <c r="F2223" s="14" t="s">
        <v>15</v>
      </c>
      <c r="G2223" s="2" t="s">
        <v>2929</v>
      </c>
    </row>
    <row r="2224" spans="1:7" x14ac:dyDescent="0.25">
      <c r="A2224" s="84">
        <f t="shared" si="71"/>
        <v>2213</v>
      </c>
      <c r="B2224" t="s">
        <v>4444</v>
      </c>
      <c r="C2224" s="12">
        <v>33608</v>
      </c>
      <c r="D2224" s="13">
        <f ca="1">(TODAY()-PACIENTE[[#This Row],[FECHA. DE NACIMIENTO]])/365</f>
        <v>33.769863013698632</v>
      </c>
      <c r="E2224" s="14" t="str">
        <f t="shared" ca="1" si="70"/>
        <v>ADULTO</v>
      </c>
      <c r="F2224" s="14" t="s">
        <v>14</v>
      </c>
      <c r="G2224" s="2" t="s">
        <v>4445</v>
      </c>
    </row>
    <row r="2225" spans="1:7" x14ac:dyDescent="0.25">
      <c r="A2225" s="84">
        <f t="shared" si="71"/>
        <v>2214</v>
      </c>
      <c r="B2225" t="s">
        <v>4446</v>
      </c>
      <c r="C2225" s="12">
        <v>37698</v>
      </c>
      <c r="D2225" s="13">
        <f ca="1">(TODAY()-PACIENTE[[#This Row],[FECHA. DE NACIMIENTO]])/365</f>
        <v>22.564383561643837</v>
      </c>
      <c r="E2225" s="14" t="str">
        <f t="shared" ca="1" si="70"/>
        <v>ADULTO</v>
      </c>
      <c r="F2225" s="14" t="s">
        <v>15</v>
      </c>
      <c r="G2225" s="2" t="s">
        <v>4447</v>
      </c>
    </row>
    <row r="2226" spans="1:7" x14ac:dyDescent="0.25">
      <c r="A2226" s="84">
        <f t="shared" si="71"/>
        <v>2215</v>
      </c>
      <c r="B2226" t="s">
        <v>4448</v>
      </c>
      <c r="C2226" s="12">
        <v>33514</v>
      </c>
      <c r="D2226" s="13">
        <f ca="1">(TODAY()-PACIENTE[[#This Row],[FECHA. DE NACIMIENTO]])/365</f>
        <v>34.027397260273972</v>
      </c>
      <c r="E2226" s="14" t="str">
        <f t="shared" ca="1" si="70"/>
        <v>ADULTO</v>
      </c>
      <c r="F2226" s="14" t="s">
        <v>15</v>
      </c>
      <c r="G2226" s="2" t="s">
        <v>4449</v>
      </c>
    </row>
    <row r="2227" spans="1:7" x14ac:dyDescent="0.25">
      <c r="A2227" s="84">
        <f t="shared" si="71"/>
        <v>2216</v>
      </c>
      <c r="B2227" t="s">
        <v>4337</v>
      </c>
      <c r="C2227" s="12">
        <v>32827</v>
      </c>
      <c r="D2227" s="13">
        <f ca="1">(TODAY()-PACIENTE[[#This Row],[FECHA. DE NACIMIENTO]])/365</f>
        <v>35.909589041095892</v>
      </c>
      <c r="E2227" s="14" t="str">
        <f t="shared" ca="1" si="70"/>
        <v>ADULTO</v>
      </c>
      <c r="F2227" s="14" t="s">
        <v>14</v>
      </c>
      <c r="G2227" s="2" t="s">
        <v>4338</v>
      </c>
    </row>
    <row r="2228" spans="1:7" x14ac:dyDescent="0.25">
      <c r="A2228" s="84">
        <f t="shared" si="71"/>
        <v>2217</v>
      </c>
      <c r="B2228" t="s">
        <v>4450</v>
      </c>
      <c r="C2228" s="12">
        <v>34721</v>
      </c>
      <c r="D2228" s="13">
        <f ca="1">(TODAY()-PACIENTE[[#This Row],[FECHA. DE NACIMIENTO]])/365</f>
        <v>30.720547945205478</v>
      </c>
      <c r="E2228" s="14" t="str">
        <f t="shared" ca="1" si="70"/>
        <v>ADULTO</v>
      </c>
      <c r="F2228" s="14" t="s">
        <v>15</v>
      </c>
      <c r="G2228" s="2" t="s">
        <v>4451</v>
      </c>
    </row>
    <row r="2229" spans="1:7" x14ac:dyDescent="0.25">
      <c r="A2229" s="84">
        <f t="shared" si="71"/>
        <v>2218</v>
      </c>
      <c r="B2229" t="s">
        <v>4450</v>
      </c>
      <c r="C2229" s="12">
        <v>34721</v>
      </c>
      <c r="D2229" s="13">
        <f ca="1">(TODAY()-PACIENTE[[#This Row],[FECHA. DE NACIMIENTO]])/365</f>
        <v>30.720547945205478</v>
      </c>
      <c r="E2229" s="14" t="str">
        <f t="shared" ca="1" si="70"/>
        <v>ADULTO</v>
      </c>
      <c r="F2229" s="14" t="s">
        <v>15</v>
      </c>
      <c r="G2229" s="2" t="s">
        <v>4451</v>
      </c>
    </row>
    <row r="2230" spans="1:7" x14ac:dyDescent="0.25">
      <c r="A2230" s="84">
        <f t="shared" si="71"/>
        <v>2219</v>
      </c>
      <c r="B2230" t="s">
        <v>4452</v>
      </c>
      <c r="C2230" s="12">
        <v>35648</v>
      </c>
      <c r="D2230" s="13">
        <f ca="1">(TODAY()-PACIENTE[[#This Row],[FECHA. DE NACIMIENTO]])/365</f>
        <v>28.18082191780822</v>
      </c>
      <c r="E2230" s="14" t="str">
        <f t="shared" ca="1" si="70"/>
        <v>ADULTO</v>
      </c>
      <c r="F2230" s="14" t="s">
        <v>14</v>
      </c>
      <c r="G2230" s="2" t="s">
        <v>4453</v>
      </c>
    </row>
    <row r="2231" spans="1:7" x14ac:dyDescent="0.25">
      <c r="A2231" s="84">
        <f t="shared" si="71"/>
        <v>2220</v>
      </c>
      <c r="B2231" t="s">
        <v>4454</v>
      </c>
      <c r="C2231" s="12">
        <v>27770</v>
      </c>
      <c r="D2231" s="13">
        <f ca="1">(TODAY()-PACIENTE[[#This Row],[FECHA. DE NACIMIENTO]])/365</f>
        <v>49.764383561643832</v>
      </c>
      <c r="E2231" s="14" t="str">
        <f t="shared" ca="1" si="70"/>
        <v>ADULTO</v>
      </c>
      <c r="F2231" s="14" t="s">
        <v>14</v>
      </c>
      <c r="G2231" s="2" t="s">
        <v>4455</v>
      </c>
    </row>
    <row r="2232" spans="1:7" x14ac:dyDescent="0.25">
      <c r="A2232" s="84">
        <f t="shared" si="71"/>
        <v>2221</v>
      </c>
      <c r="B2232" t="s">
        <v>4456</v>
      </c>
      <c r="C2232" s="12">
        <v>34191</v>
      </c>
      <c r="D2232" s="13">
        <f ca="1">(TODAY()-PACIENTE[[#This Row],[FECHA. DE NACIMIENTO]])/365</f>
        <v>32.172602739726024</v>
      </c>
      <c r="E2232" s="14" t="str">
        <f t="shared" ca="1" si="70"/>
        <v>ADULTO</v>
      </c>
      <c r="F2232" s="14" t="s">
        <v>15</v>
      </c>
      <c r="G2232" s="2" t="s">
        <v>4457</v>
      </c>
    </row>
    <row r="2233" spans="1:7" x14ac:dyDescent="0.25">
      <c r="A2233" s="84">
        <f t="shared" si="71"/>
        <v>2222</v>
      </c>
      <c r="B2233" t="s">
        <v>4458</v>
      </c>
      <c r="C2233" s="12">
        <v>16948</v>
      </c>
      <c r="D2233" s="13">
        <f ca="1">(TODAY()-PACIENTE[[#This Row],[FECHA. DE NACIMIENTO]])/365</f>
        <v>79.413698630136992</v>
      </c>
      <c r="E2233" s="14" t="str">
        <f t="shared" ca="1" si="70"/>
        <v>TERCERA EDAD</v>
      </c>
      <c r="F2233" s="14" t="s">
        <v>14</v>
      </c>
      <c r="G2233" s="2" t="s">
        <v>4459</v>
      </c>
    </row>
    <row r="2234" spans="1:7" x14ac:dyDescent="0.25">
      <c r="A2234" s="84">
        <f t="shared" si="71"/>
        <v>2223</v>
      </c>
      <c r="B2234" t="s">
        <v>4460</v>
      </c>
      <c r="C2234" s="12">
        <v>40817</v>
      </c>
      <c r="D2234" s="13">
        <f ca="1">(TODAY()-PACIENTE[[#This Row],[FECHA. DE NACIMIENTO]])/365</f>
        <v>14.019178082191781</v>
      </c>
      <c r="E2234" s="14" t="str">
        <f t="shared" ca="1" si="70"/>
        <v>ADOLECENTE</v>
      </c>
      <c r="F2234" s="14" t="s">
        <v>14</v>
      </c>
      <c r="G2234" s="2" t="s">
        <v>4461</v>
      </c>
    </row>
    <row r="2235" spans="1:7" x14ac:dyDescent="0.25">
      <c r="A2235" s="84">
        <f t="shared" si="71"/>
        <v>2224</v>
      </c>
      <c r="B2235" t="s">
        <v>4462</v>
      </c>
      <c r="C2235" s="12">
        <v>34455</v>
      </c>
      <c r="D2235" s="13">
        <f ca="1">(TODAY()-PACIENTE[[#This Row],[FECHA. DE NACIMIENTO]])/365</f>
        <v>31.449315068493149</v>
      </c>
      <c r="E2235" s="14" t="str">
        <f t="shared" ca="1" si="70"/>
        <v>ADULTO</v>
      </c>
      <c r="F2235" s="14" t="s">
        <v>15</v>
      </c>
      <c r="G2235" s="2" t="s">
        <v>4463</v>
      </c>
    </row>
    <row r="2236" spans="1:7" x14ac:dyDescent="0.25">
      <c r="A2236" s="84">
        <f t="shared" si="71"/>
        <v>2225</v>
      </c>
      <c r="B2236" t="s">
        <v>4464</v>
      </c>
      <c r="C2236" s="12">
        <v>31413</v>
      </c>
      <c r="D2236" s="13">
        <f ca="1">(TODAY()-PACIENTE[[#This Row],[FECHA. DE NACIMIENTO]])/365</f>
        <v>39.783561643835618</v>
      </c>
      <c r="E2236" s="14" t="str">
        <f t="shared" ca="1" si="70"/>
        <v>ADULTO</v>
      </c>
      <c r="F2236" s="14" t="s">
        <v>14</v>
      </c>
      <c r="G2236" s="2" t="s">
        <v>4463</v>
      </c>
    </row>
    <row r="2237" spans="1:7" x14ac:dyDescent="0.25">
      <c r="A2237" s="84">
        <f t="shared" si="71"/>
        <v>2226</v>
      </c>
      <c r="B2237" t="s">
        <v>4465</v>
      </c>
      <c r="C2237" s="12">
        <v>39570</v>
      </c>
      <c r="D2237" s="13">
        <f ca="1">(TODAY()-PACIENTE[[#This Row],[FECHA. DE NACIMIENTO]])/365</f>
        <v>17.435616438356163</v>
      </c>
      <c r="E2237" s="14" t="str">
        <f t="shared" ca="1" si="70"/>
        <v>ADULTO</v>
      </c>
      <c r="F2237" s="14" t="s">
        <v>15</v>
      </c>
      <c r="G2237" s="2" t="s">
        <v>4466</v>
      </c>
    </row>
    <row r="2238" spans="1:7" x14ac:dyDescent="0.25">
      <c r="A2238" s="84">
        <f t="shared" si="71"/>
        <v>2227</v>
      </c>
      <c r="B2238" t="s">
        <v>4467</v>
      </c>
      <c r="C2238" s="12">
        <v>27927</v>
      </c>
      <c r="D2238" s="13">
        <f ca="1">(TODAY()-PACIENTE[[#This Row],[FECHA. DE NACIMIENTO]])/365</f>
        <v>49.334246575342469</v>
      </c>
      <c r="E2238" s="14" t="str">
        <f t="shared" ca="1" si="70"/>
        <v>ADULTO</v>
      </c>
      <c r="F2238" s="14" t="s">
        <v>14</v>
      </c>
      <c r="G2238" s="2" t="s">
        <v>4468</v>
      </c>
    </row>
    <row r="2239" spans="1:7" x14ac:dyDescent="0.25">
      <c r="A2239" s="84">
        <f t="shared" si="71"/>
        <v>2228</v>
      </c>
      <c r="B2239" t="s">
        <v>4467</v>
      </c>
      <c r="C2239" s="12">
        <v>27927</v>
      </c>
      <c r="D2239" s="13">
        <f ca="1">(TODAY()-PACIENTE[[#This Row],[FECHA. DE NACIMIENTO]])/365</f>
        <v>49.334246575342469</v>
      </c>
      <c r="E2239" s="14" t="str">
        <f t="shared" ca="1" si="70"/>
        <v>ADULTO</v>
      </c>
      <c r="F2239" s="14" t="s">
        <v>14</v>
      </c>
      <c r="G2239" s="2" t="s">
        <v>4468</v>
      </c>
    </row>
    <row r="2240" spans="1:7" x14ac:dyDescent="0.25">
      <c r="A2240" s="84">
        <f t="shared" si="71"/>
        <v>2229</v>
      </c>
      <c r="B2240" t="s">
        <v>4470</v>
      </c>
      <c r="C2240" s="12">
        <v>38089</v>
      </c>
      <c r="D2240" s="13">
        <f ca="1">(TODAY()-PACIENTE[[#This Row],[FECHA. DE NACIMIENTO]])/365</f>
        <v>21.493150684931507</v>
      </c>
      <c r="E2240" s="14" t="str">
        <f t="shared" ca="1" si="70"/>
        <v>ADULTO</v>
      </c>
      <c r="F2240" s="14" t="s">
        <v>15</v>
      </c>
      <c r="G2240" s="2" t="s">
        <v>4469</v>
      </c>
    </row>
    <row r="2241" spans="1:8" x14ac:dyDescent="0.25">
      <c r="A2241" s="84">
        <f t="shared" si="71"/>
        <v>2230</v>
      </c>
      <c r="B2241" t="s">
        <v>4471</v>
      </c>
      <c r="C2241" s="12">
        <v>36416</v>
      </c>
      <c r="D2241" s="13">
        <f ca="1">(TODAY()-PACIENTE[[#This Row],[FECHA. DE NACIMIENTO]])/365</f>
        <v>26.076712328767123</v>
      </c>
      <c r="E2241" s="14" t="str">
        <f t="shared" ca="1" si="70"/>
        <v>ADULTO</v>
      </c>
      <c r="F2241" s="14" t="s">
        <v>14</v>
      </c>
      <c r="G2241" s="2" t="s">
        <v>4472</v>
      </c>
    </row>
    <row r="2242" spans="1:8" x14ac:dyDescent="0.25">
      <c r="A2242" s="84">
        <f t="shared" si="71"/>
        <v>2231</v>
      </c>
      <c r="B2242" t="s">
        <v>4473</v>
      </c>
      <c r="C2242" s="12">
        <v>42157</v>
      </c>
      <c r="D2242" s="13">
        <f ca="1">(TODAY()-PACIENTE[[#This Row],[FECHA. DE NACIMIENTO]])/365</f>
        <v>10.347945205479451</v>
      </c>
      <c r="E2242" s="14" t="str">
        <f t="shared" ca="1" si="70"/>
        <v>NIÑO</v>
      </c>
      <c r="F2242" s="14" t="s">
        <v>15</v>
      </c>
      <c r="G2242" s="2" t="s">
        <v>4474</v>
      </c>
    </row>
    <row r="2243" spans="1:8" x14ac:dyDescent="0.25">
      <c r="A2243" s="84">
        <f t="shared" si="71"/>
        <v>2232</v>
      </c>
      <c r="B2243" t="s">
        <v>3009</v>
      </c>
      <c r="C2243" s="12">
        <v>41532</v>
      </c>
      <c r="D2243" s="13">
        <f ca="1">(TODAY()-PACIENTE[[#This Row],[FECHA. DE NACIMIENTO]])/365</f>
        <v>12.06027397260274</v>
      </c>
      <c r="E2243" s="14" t="str">
        <f t="shared" ca="1" si="70"/>
        <v>ADOLECENTE</v>
      </c>
      <c r="F2243" s="14" t="s">
        <v>15</v>
      </c>
      <c r="G2243" s="2" t="s">
        <v>3010</v>
      </c>
    </row>
    <row r="2244" spans="1:8" x14ac:dyDescent="0.25">
      <c r="A2244" s="84">
        <f t="shared" si="71"/>
        <v>2233</v>
      </c>
      <c r="B2244" t="s">
        <v>4475</v>
      </c>
      <c r="C2244" s="12">
        <v>40918</v>
      </c>
      <c r="D2244" s="13">
        <f ca="1">(TODAY()-PACIENTE[[#This Row],[FECHA. DE NACIMIENTO]])/365</f>
        <v>13.742465753424657</v>
      </c>
      <c r="E2244" s="14" t="str">
        <f t="shared" ca="1" si="70"/>
        <v>ADOLECENTE</v>
      </c>
      <c r="F2244" s="14" t="s">
        <v>14</v>
      </c>
      <c r="G2244" s="2" t="s">
        <v>4476</v>
      </c>
    </row>
    <row r="2245" spans="1:8" x14ac:dyDescent="0.25">
      <c r="A2245" s="84">
        <f t="shared" si="71"/>
        <v>2234</v>
      </c>
      <c r="B2245" t="s">
        <v>4477</v>
      </c>
      <c r="C2245" s="12">
        <v>27887</v>
      </c>
      <c r="D2245" s="13">
        <f ca="1">(TODAY()-PACIENTE[[#This Row],[FECHA. DE NACIMIENTO]])/365</f>
        <v>49.443835616438356</v>
      </c>
      <c r="E2245" s="14" t="str">
        <f t="shared" ca="1" si="70"/>
        <v>ADULTO</v>
      </c>
      <c r="F2245" s="14" t="s">
        <v>15</v>
      </c>
      <c r="G2245" s="2" t="s">
        <v>2929</v>
      </c>
    </row>
    <row r="2246" spans="1:8" x14ac:dyDescent="0.25">
      <c r="A2246" s="84">
        <f t="shared" si="71"/>
        <v>2235</v>
      </c>
      <c r="B2246" t="s">
        <v>4478</v>
      </c>
      <c r="C2246" s="12">
        <v>34411</v>
      </c>
      <c r="D2246" s="13">
        <f ca="1">(TODAY()-PACIENTE[[#This Row],[FECHA. DE NACIMIENTO]])/365</f>
        <v>31.56986301369863</v>
      </c>
      <c r="E2246" s="14" t="str">
        <f t="shared" ca="1" si="70"/>
        <v>ADULTO</v>
      </c>
      <c r="F2246" s="14" t="s">
        <v>15</v>
      </c>
      <c r="G2246" s="2" t="s">
        <v>4479</v>
      </c>
    </row>
    <row r="2247" spans="1:8" x14ac:dyDescent="0.25">
      <c r="A2247" s="84">
        <f t="shared" si="71"/>
        <v>2236</v>
      </c>
      <c r="B2247" t="s">
        <v>4480</v>
      </c>
      <c r="C2247" s="12">
        <v>42660</v>
      </c>
      <c r="D2247" s="13">
        <f ca="1">(TODAY()-PACIENTE[[#This Row],[FECHA. DE NACIMIENTO]])/365</f>
        <v>8.9698630136986299</v>
      </c>
      <c r="E2247" s="14" t="str">
        <f t="shared" ca="1" si="70"/>
        <v>NIÑO</v>
      </c>
      <c r="F2247" s="14" t="s">
        <v>14</v>
      </c>
      <c r="G2247" s="2" t="s">
        <v>4481</v>
      </c>
    </row>
    <row r="2248" spans="1:8" x14ac:dyDescent="0.25">
      <c r="A2248" s="84">
        <f t="shared" si="71"/>
        <v>2237</v>
      </c>
      <c r="B2248" t="s">
        <v>4482</v>
      </c>
      <c r="C2248" s="12">
        <v>37731</v>
      </c>
      <c r="D2248" s="13">
        <f ca="1">(TODAY()-PACIENTE[[#This Row],[FECHA. DE NACIMIENTO]])/365</f>
        <v>22.473972602739725</v>
      </c>
      <c r="E2248" s="14" t="str">
        <f t="shared" ca="1" si="70"/>
        <v>ADULTO</v>
      </c>
      <c r="F2248" s="14" t="s">
        <v>15</v>
      </c>
      <c r="G2248" s="2" t="s">
        <v>4483</v>
      </c>
    </row>
    <row r="2249" spans="1:8" x14ac:dyDescent="0.25">
      <c r="A2249" s="84">
        <f t="shared" si="71"/>
        <v>2238</v>
      </c>
      <c r="B2249" t="s">
        <v>4484</v>
      </c>
      <c r="C2249" s="12">
        <v>14281</v>
      </c>
      <c r="D2249" s="13">
        <f ca="1">(TODAY()-PACIENTE[[#This Row],[FECHA. DE NACIMIENTO]])/365</f>
        <v>86.720547945205482</v>
      </c>
      <c r="E2249" s="14" t="str">
        <f t="shared" ca="1" si="70"/>
        <v>TERCERA EDAD</v>
      </c>
      <c r="F2249" s="14" t="s">
        <v>15</v>
      </c>
      <c r="G2249" s="2" t="s">
        <v>4485</v>
      </c>
    </row>
    <row r="2250" spans="1:8" x14ac:dyDescent="0.25">
      <c r="A2250" s="84">
        <f t="shared" si="71"/>
        <v>2239</v>
      </c>
      <c r="B2250" t="s">
        <v>4486</v>
      </c>
      <c r="C2250" s="12">
        <v>38614</v>
      </c>
      <c r="D2250" s="13">
        <f ca="1">(TODAY()-PACIENTE[[#This Row],[FECHA. DE NACIMIENTO]])/365</f>
        <v>20.054794520547944</v>
      </c>
      <c r="E2250" s="14" t="str">
        <f t="shared" ca="1" si="70"/>
        <v>ADULTO</v>
      </c>
      <c r="F2250" s="14" t="s">
        <v>15</v>
      </c>
      <c r="G2250" s="2" t="s">
        <v>4487</v>
      </c>
    </row>
    <row r="2251" spans="1:8" x14ac:dyDescent="0.25">
      <c r="A2251" s="84">
        <f t="shared" si="71"/>
        <v>2240</v>
      </c>
      <c r="B2251" t="s">
        <v>4488</v>
      </c>
      <c r="C2251" s="12">
        <v>38597</v>
      </c>
      <c r="D2251" s="13">
        <f ca="1">(TODAY()-PACIENTE[[#This Row],[FECHA. DE NACIMIENTO]])/365</f>
        <v>20.101369863013698</v>
      </c>
      <c r="E2251" s="14" t="str">
        <f t="shared" ca="1" si="70"/>
        <v>ADULTO</v>
      </c>
      <c r="F2251" s="14" t="s">
        <v>14</v>
      </c>
      <c r="G2251" s="2" t="s">
        <v>4489</v>
      </c>
    </row>
    <row r="2252" spans="1:8" x14ac:dyDescent="0.25">
      <c r="A2252" s="84">
        <f t="shared" si="71"/>
        <v>2241</v>
      </c>
      <c r="B2252" t="s">
        <v>4491</v>
      </c>
      <c r="C2252" s="12">
        <v>38634</v>
      </c>
      <c r="D2252" s="13">
        <f ca="1">(TODAY()-PACIENTE[[#This Row],[FECHA. DE NACIMIENTO]])/365</f>
        <v>20</v>
      </c>
      <c r="E2252" s="14" t="str">
        <f t="shared" ca="1" si="70"/>
        <v>ADULTO</v>
      </c>
      <c r="F2252" s="14" t="s">
        <v>14</v>
      </c>
      <c r="G2252" s="2" t="s">
        <v>4490</v>
      </c>
    </row>
    <row r="2253" spans="1:8" x14ac:dyDescent="0.25">
      <c r="A2253" s="84">
        <f t="shared" si="71"/>
        <v>2242</v>
      </c>
      <c r="B2253" t="s">
        <v>4492</v>
      </c>
      <c r="C2253" s="12">
        <v>40390</v>
      </c>
      <c r="D2253" s="13">
        <f ca="1">(TODAY()-PACIENTE[[#This Row],[FECHA. DE NACIMIENTO]])/365</f>
        <v>15.189041095890412</v>
      </c>
      <c r="E2253" s="14" t="str">
        <f t="shared" ca="1" si="70"/>
        <v>ADOLECENTE</v>
      </c>
      <c r="F2253" s="14" t="s">
        <v>15</v>
      </c>
      <c r="G2253" s="2" t="s">
        <v>4493</v>
      </c>
    </row>
    <row r="2254" spans="1:8" x14ac:dyDescent="0.25">
      <c r="A2254" s="84">
        <f t="shared" si="71"/>
        <v>2243</v>
      </c>
      <c r="B2254" t="s">
        <v>4494</v>
      </c>
      <c r="C2254" s="12">
        <v>30365</v>
      </c>
      <c r="D2254" s="13">
        <f ca="1">(TODAY()-PACIENTE[[#This Row],[FECHA. DE NACIMIENTO]])/365</f>
        <v>42.654794520547945</v>
      </c>
      <c r="E2254" s="14" t="str">
        <f t="shared" ca="1" si="70"/>
        <v>ADULTO</v>
      </c>
      <c r="F2254" s="14" t="s">
        <v>15</v>
      </c>
      <c r="G2254" s="2" t="s">
        <v>4495</v>
      </c>
    </row>
    <row r="2255" spans="1:8" x14ac:dyDescent="0.25">
      <c r="A2255" s="84">
        <f t="shared" si="71"/>
        <v>2244</v>
      </c>
      <c r="B2255" t="s">
        <v>4496</v>
      </c>
      <c r="C2255" s="12">
        <v>29507</v>
      </c>
      <c r="D2255" s="13">
        <f ca="1">(TODAY()-PACIENTE[[#This Row],[FECHA. DE NACIMIENTO]])/365</f>
        <v>45.005479452054793</v>
      </c>
      <c r="E2255" s="14" t="str">
        <f t="shared" ca="1" si="70"/>
        <v>ADULTO</v>
      </c>
      <c r="F2255" s="14" t="s">
        <v>14</v>
      </c>
      <c r="G2255" s="2" t="s">
        <v>4104</v>
      </c>
    </row>
    <row r="2256" spans="1:8" x14ac:dyDescent="0.25">
      <c r="A2256" s="84">
        <f t="shared" si="71"/>
        <v>2245</v>
      </c>
      <c r="B2256" t="s">
        <v>4497</v>
      </c>
      <c r="C2256" s="12">
        <v>33072</v>
      </c>
      <c r="D2256" s="13">
        <f ca="1">(TODAY()-PACIENTE[[#This Row],[FECHA. DE NACIMIENTO]])/365</f>
        <v>35.238356164383561</v>
      </c>
      <c r="E2256" s="14" t="str">
        <f t="shared" ca="1" si="70"/>
        <v>ADULTO</v>
      </c>
      <c r="F2256" s="14" t="s">
        <v>14</v>
      </c>
      <c r="G2256" s="2" t="s">
        <v>4498</v>
      </c>
      <c r="H2256" s="158" t="s">
        <v>4499</v>
      </c>
    </row>
    <row r="2257" spans="1:7" x14ac:dyDescent="0.25">
      <c r="A2257" s="84">
        <f t="shared" si="71"/>
        <v>2246</v>
      </c>
      <c r="B2257" t="s">
        <v>4500</v>
      </c>
      <c r="C2257" s="12">
        <v>39101</v>
      </c>
      <c r="D2257" s="13">
        <f ca="1">(TODAY()-PACIENTE[[#This Row],[FECHA. DE NACIMIENTO]])/365</f>
        <v>18.720547945205478</v>
      </c>
      <c r="E2257" s="14" t="str">
        <f t="shared" ca="1" si="70"/>
        <v>ADULTO</v>
      </c>
      <c r="F2257" s="14" t="s">
        <v>15</v>
      </c>
      <c r="G2257" s="2" t="s">
        <v>4501</v>
      </c>
    </row>
    <row r="2258" spans="1:7" x14ac:dyDescent="0.25">
      <c r="A2258" s="84">
        <f t="shared" si="71"/>
        <v>2247</v>
      </c>
      <c r="B2258" t="s">
        <v>4502</v>
      </c>
      <c r="C2258" s="12">
        <v>40241</v>
      </c>
      <c r="D2258" s="13">
        <f ca="1">(TODAY()-PACIENTE[[#This Row],[FECHA. DE NACIMIENTO]])/365</f>
        <v>15.597260273972603</v>
      </c>
      <c r="E2258" s="14" t="str">
        <f t="shared" ca="1" si="70"/>
        <v>ADOLECENTE</v>
      </c>
      <c r="F2258" s="14" t="s">
        <v>14</v>
      </c>
      <c r="G2258" s="2" t="s">
        <v>4503</v>
      </c>
    </row>
    <row r="2259" spans="1:7" x14ac:dyDescent="0.25">
      <c r="A2259" s="84">
        <f t="shared" si="71"/>
        <v>2248</v>
      </c>
      <c r="B2259" t="s">
        <v>4504</v>
      </c>
      <c r="C2259" s="12">
        <v>35399</v>
      </c>
      <c r="D2259" s="13">
        <f ca="1">(TODAY()-PACIENTE[[#This Row],[FECHA. DE NACIMIENTO]])/365</f>
        <v>28.863013698630137</v>
      </c>
      <c r="E2259" s="14" t="str">
        <f t="shared" ca="1" si="70"/>
        <v>ADULTO</v>
      </c>
      <c r="F2259" s="14" t="s">
        <v>15</v>
      </c>
      <c r="G2259" s="2" t="s">
        <v>4503</v>
      </c>
    </row>
    <row r="2260" spans="1:7" x14ac:dyDescent="0.25">
      <c r="A2260" s="84">
        <f t="shared" si="71"/>
        <v>2249</v>
      </c>
      <c r="B2260" t="s">
        <v>4505</v>
      </c>
      <c r="C2260" s="12">
        <v>29790</v>
      </c>
      <c r="D2260" s="13">
        <f ca="1">(TODAY()-PACIENTE[[#This Row],[FECHA. DE NACIMIENTO]])/365</f>
        <v>44.230136986301368</v>
      </c>
      <c r="E2260" s="14" t="str">
        <f t="shared" ca="1" si="70"/>
        <v>ADULTO</v>
      </c>
      <c r="F2260" s="14" t="s">
        <v>15</v>
      </c>
      <c r="G2260" s="2" t="s">
        <v>4506</v>
      </c>
    </row>
    <row r="2261" spans="1:7" x14ac:dyDescent="0.25">
      <c r="A2261" s="84">
        <f t="shared" si="71"/>
        <v>2250</v>
      </c>
      <c r="B2261" t="s">
        <v>4507</v>
      </c>
      <c r="C2261" s="12">
        <v>37751</v>
      </c>
      <c r="D2261" s="13">
        <f ca="1">(TODAY()-PACIENTE[[#This Row],[FECHA. DE NACIMIENTO]])/365</f>
        <v>22.419178082191781</v>
      </c>
      <c r="E2261" s="14" t="str">
        <f t="shared" ca="1" si="70"/>
        <v>ADULTO</v>
      </c>
      <c r="F2261" s="14" t="s">
        <v>15</v>
      </c>
      <c r="G2261" s="2" t="s">
        <v>4508</v>
      </c>
    </row>
    <row r="2262" spans="1:7" x14ac:dyDescent="0.25">
      <c r="A2262" s="84">
        <f t="shared" si="71"/>
        <v>2251</v>
      </c>
      <c r="B2262" t="s">
        <v>4509</v>
      </c>
      <c r="C2262" s="12">
        <v>39675</v>
      </c>
      <c r="D2262" s="13">
        <f ca="1">(TODAY()-PACIENTE[[#This Row],[FECHA. DE NACIMIENTO]])/365</f>
        <v>17.147945205479452</v>
      </c>
      <c r="E2262" s="14" t="str">
        <f t="shared" ca="1" si="70"/>
        <v>ADULTO</v>
      </c>
      <c r="F2262" s="14" t="s">
        <v>14</v>
      </c>
      <c r="G2262" s="2" t="s">
        <v>4510</v>
      </c>
    </row>
    <row r="2263" spans="1:7" x14ac:dyDescent="0.25">
      <c r="A2263" s="84">
        <f t="shared" si="71"/>
        <v>2252</v>
      </c>
      <c r="B2263" t="s">
        <v>4511</v>
      </c>
      <c r="C2263" s="12">
        <v>39794</v>
      </c>
      <c r="D2263" s="13">
        <f ca="1">(TODAY()-PACIENTE[[#This Row],[FECHA. DE NACIMIENTO]])/365</f>
        <v>16.82191780821918</v>
      </c>
      <c r="E2263" s="14" t="str">
        <f t="shared" ca="1" si="70"/>
        <v>ADOLECENTE</v>
      </c>
      <c r="F2263" s="14" t="s">
        <v>15</v>
      </c>
      <c r="G2263" s="2" t="s">
        <v>4512</v>
      </c>
    </row>
    <row r="2264" spans="1:7" x14ac:dyDescent="0.25">
      <c r="A2264" s="84">
        <f t="shared" si="71"/>
        <v>2253</v>
      </c>
      <c r="B2264" t="s">
        <v>4513</v>
      </c>
      <c r="C2264" s="12">
        <v>38873</v>
      </c>
      <c r="D2264" s="13">
        <f ca="1">(TODAY()-PACIENTE[[#This Row],[FECHA. DE NACIMIENTO]])/365</f>
        <v>19.345205479452055</v>
      </c>
      <c r="E2264" s="14" t="str">
        <f t="shared" ca="1" si="70"/>
        <v>ADULTO</v>
      </c>
      <c r="F2264" s="14" t="s">
        <v>14</v>
      </c>
      <c r="G2264" s="2" t="s">
        <v>4514</v>
      </c>
    </row>
    <row r="2265" spans="1:7" x14ac:dyDescent="0.25">
      <c r="A2265" s="84">
        <f t="shared" si="71"/>
        <v>2254</v>
      </c>
      <c r="B2265" t="s">
        <v>4515</v>
      </c>
      <c r="C2265" s="12">
        <v>37916</v>
      </c>
      <c r="D2265" s="13">
        <f ca="1">(TODAY()-PACIENTE[[#This Row],[FECHA. DE NACIMIENTO]])/365</f>
        <v>21.967123287671232</v>
      </c>
      <c r="E2265" s="14" t="str">
        <f t="shared" ca="1" si="70"/>
        <v>ADULTO</v>
      </c>
      <c r="F2265" s="14" t="s">
        <v>15</v>
      </c>
      <c r="G2265" s="2" t="s">
        <v>4516</v>
      </c>
    </row>
    <row r="2266" spans="1:7" x14ac:dyDescent="0.25">
      <c r="A2266" s="84">
        <f t="shared" si="71"/>
        <v>2255</v>
      </c>
      <c r="B2266" t="s">
        <v>4517</v>
      </c>
      <c r="C2266" s="12">
        <v>38487</v>
      </c>
      <c r="D2266" s="13">
        <f ca="1">(TODAY()-PACIENTE[[#This Row],[FECHA. DE NACIMIENTO]])/365</f>
        <v>20.402739726027399</v>
      </c>
      <c r="E2266" s="14" t="str">
        <f t="shared" ca="1" si="70"/>
        <v>ADULTO</v>
      </c>
      <c r="F2266" s="14" t="s">
        <v>15</v>
      </c>
      <c r="G2266" s="2" t="s">
        <v>4518</v>
      </c>
    </row>
    <row r="2267" spans="1:7" x14ac:dyDescent="0.25">
      <c r="A2267" s="84">
        <f t="shared" si="71"/>
        <v>2256</v>
      </c>
      <c r="B2267" t="s">
        <v>4519</v>
      </c>
      <c r="C2267" s="12">
        <v>40365</v>
      </c>
      <c r="D2267" s="13">
        <f ca="1">(TODAY()-PACIENTE[[#This Row],[FECHA. DE NACIMIENTO]])/365</f>
        <v>15.257534246575343</v>
      </c>
      <c r="E2267" s="14" t="str">
        <f t="shared" ca="1" si="70"/>
        <v>ADOLECENTE</v>
      </c>
      <c r="F2267" s="14" t="s">
        <v>15</v>
      </c>
      <c r="G2267" s="2" t="s">
        <v>4520</v>
      </c>
    </row>
    <row r="2268" spans="1:7" x14ac:dyDescent="0.25">
      <c r="A2268" s="84">
        <f t="shared" si="71"/>
        <v>2257</v>
      </c>
      <c r="B2268" t="s">
        <v>4521</v>
      </c>
      <c r="C2268" s="12">
        <v>34222</v>
      </c>
      <c r="D2268" s="13">
        <f ca="1">(TODAY()-PACIENTE[[#This Row],[FECHA. DE NACIMIENTO]])/365</f>
        <v>32.087671232876716</v>
      </c>
      <c r="E2268" s="14" t="str">
        <f t="shared" ca="1" si="70"/>
        <v>ADULTO</v>
      </c>
      <c r="F2268" s="14" t="s">
        <v>14</v>
      </c>
      <c r="G2268" s="2" t="s">
        <v>4522</v>
      </c>
    </row>
    <row r="2269" spans="1:7" x14ac:dyDescent="0.25">
      <c r="A2269" s="84">
        <f t="shared" si="71"/>
        <v>2258</v>
      </c>
      <c r="B2269" t="s">
        <v>952</v>
      </c>
      <c r="C2269" s="12">
        <v>40772</v>
      </c>
      <c r="D2269" s="13">
        <f ca="1">(TODAY()-PACIENTE[[#This Row],[FECHA. DE NACIMIENTO]])/365</f>
        <v>14.142465753424657</v>
      </c>
      <c r="E2269" s="14" t="str">
        <f t="shared" ca="1" si="70"/>
        <v>ADOLECENTE</v>
      </c>
      <c r="F2269" s="14" t="s">
        <v>15</v>
      </c>
      <c r="G2269" s="2" t="s">
        <v>953</v>
      </c>
    </row>
    <row r="2270" spans="1:7" x14ac:dyDescent="0.25">
      <c r="A2270" s="84">
        <f t="shared" si="71"/>
        <v>2259</v>
      </c>
      <c r="B2270" t="s">
        <v>4523</v>
      </c>
      <c r="C2270" s="12">
        <v>42717</v>
      </c>
      <c r="D2270" s="13">
        <f ca="1">(TODAY()-PACIENTE[[#This Row],[FECHA. DE NACIMIENTO]])/365</f>
        <v>8.8136986301369866</v>
      </c>
      <c r="E2270" s="14" t="str">
        <f t="shared" ca="1" si="70"/>
        <v>NIÑO</v>
      </c>
      <c r="F2270" s="14" t="s">
        <v>15</v>
      </c>
      <c r="G2270" s="2" t="s">
        <v>4524</v>
      </c>
    </row>
    <row r="2271" spans="1:7" x14ac:dyDescent="0.25">
      <c r="A2271" s="84">
        <f t="shared" si="71"/>
        <v>2260</v>
      </c>
      <c r="B2271" t="s">
        <v>4525</v>
      </c>
      <c r="C2271" s="12">
        <v>31247</v>
      </c>
      <c r="D2271" s="13">
        <f ca="1">(TODAY()-PACIENTE[[#This Row],[FECHA. DE NACIMIENTO]])/365</f>
        <v>40.238356164383561</v>
      </c>
      <c r="E2271" s="14" t="str">
        <f t="shared" ca="1" si="70"/>
        <v>ADULTO</v>
      </c>
      <c r="F2271" s="14" t="s">
        <v>15</v>
      </c>
      <c r="G2271" s="2" t="s">
        <v>877</v>
      </c>
    </row>
    <row r="2272" spans="1:7" x14ac:dyDescent="0.25">
      <c r="A2272" s="84">
        <f t="shared" si="71"/>
        <v>2261</v>
      </c>
      <c r="B2272" t="s">
        <v>696</v>
      </c>
      <c r="C2272" s="12">
        <v>40583</v>
      </c>
      <c r="D2272" s="13">
        <f ca="1">(TODAY()-PACIENTE[[#This Row],[FECHA. DE NACIMIENTO]])/365</f>
        <v>14.66027397260274</v>
      </c>
      <c r="E2272" s="14" t="str">
        <f t="shared" ca="1" si="70"/>
        <v>ADOLECENTE</v>
      </c>
      <c r="F2272" s="14" t="s">
        <v>14</v>
      </c>
      <c r="G2272" s="2" t="s">
        <v>4526</v>
      </c>
    </row>
    <row r="2273" spans="1:8" x14ac:dyDescent="0.25">
      <c r="A2273" s="84">
        <f t="shared" si="71"/>
        <v>2262</v>
      </c>
      <c r="B2273" t="s">
        <v>4530</v>
      </c>
      <c r="C2273" s="12">
        <v>39404</v>
      </c>
      <c r="D2273" s="13">
        <f ca="1">(TODAY()-PACIENTE[[#This Row],[FECHA. DE NACIMIENTO]])/365</f>
        <v>17.890410958904109</v>
      </c>
      <c r="E2273" s="14" t="str">
        <f t="shared" ca="1" si="70"/>
        <v>ADULTO</v>
      </c>
      <c r="F2273" s="14" t="s">
        <v>15</v>
      </c>
      <c r="G2273" s="2" t="s">
        <v>4527</v>
      </c>
    </row>
    <row r="2274" spans="1:8" x14ac:dyDescent="0.25">
      <c r="A2274" s="84">
        <f t="shared" si="71"/>
        <v>2263</v>
      </c>
      <c r="B2274" t="s">
        <v>4528</v>
      </c>
      <c r="C2274" s="12">
        <v>34932</v>
      </c>
      <c r="D2274" s="13">
        <f ca="1">(TODAY()-PACIENTE[[#This Row],[FECHA. DE NACIMIENTO]])/365</f>
        <v>30.142465753424659</v>
      </c>
      <c r="E2274" s="14" t="str">
        <f t="shared" ca="1" si="70"/>
        <v>ADULTO</v>
      </c>
      <c r="F2274" s="14" t="s">
        <v>14</v>
      </c>
      <c r="G2274" s="2" t="s">
        <v>4529</v>
      </c>
    </row>
    <row r="2275" spans="1:8" x14ac:dyDescent="0.25">
      <c r="A2275" s="84">
        <f t="shared" si="71"/>
        <v>2264</v>
      </c>
      <c r="B2275" t="s">
        <v>4531</v>
      </c>
      <c r="C2275" s="12">
        <v>21744</v>
      </c>
      <c r="D2275" s="13">
        <f ca="1">(TODAY()-PACIENTE[[#This Row],[FECHA. DE NACIMIENTO]])/365</f>
        <v>66.273972602739732</v>
      </c>
      <c r="E2275" s="14" t="str">
        <f t="shared" ca="1" si="70"/>
        <v>TERCERA EDAD</v>
      </c>
      <c r="F2275" s="14" t="s">
        <v>14</v>
      </c>
      <c r="G2275" s="2" t="s">
        <v>2604</v>
      </c>
    </row>
    <row r="2276" spans="1:8" x14ac:dyDescent="0.25">
      <c r="A2276" s="84">
        <f t="shared" si="71"/>
        <v>2265</v>
      </c>
      <c r="B2276" t="s">
        <v>4532</v>
      </c>
      <c r="C2276" s="12">
        <v>29176</v>
      </c>
      <c r="D2276" s="13">
        <f ca="1">(TODAY()-PACIENTE[[#This Row],[FECHA. DE NACIMIENTO]])/365</f>
        <v>45.912328767123284</v>
      </c>
      <c r="E2276" s="14" t="str">
        <f t="shared" ca="1" si="70"/>
        <v>ADULTO</v>
      </c>
      <c r="F2276" s="14" t="s">
        <v>15</v>
      </c>
      <c r="G2276" s="2" t="s">
        <v>4533</v>
      </c>
    </row>
    <row r="2277" spans="1:8" x14ac:dyDescent="0.25">
      <c r="A2277" s="84">
        <f t="shared" si="71"/>
        <v>2266</v>
      </c>
      <c r="B2277" t="s">
        <v>4534</v>
      </c>
      <c r="C2277" s="12">
        <v>40820</v>
      </c>
      <c r="D2277" s="13">
        <f ca="1">(TODAY()-PACIENTE[[#This Row],[FECHA. DE NACIMIENTO]])/365</f>
        <v>14.010958904109589</v>
      </c>
      <c r="E2277" s="14" t="str">
        <f t="shared" ca="1" si="70"/>
        <v>ADOLECENTE</v>
      </c>
      <c r="F2277" s="14" t="s">
        <v>14</v>
      </c>
      <c r="G2277" s="2" t="s">
        <v>4535</v>
      </c>
    </row>
    <row r="2278" spans="1:8" x14ac:dyDescent="0.25">
      <c r="A2278" s="84">
        <f t="shared" si="71"/>
        <v>2267</v>
      </c>
      <c r="B2278" t="s">
        <v>4536</v>
      </c>
      <c r="C2278" s="12">
        <v>28839</v>
      </c>
      <c r="D2278" s="13">
        <f ca="1">(TODAY()-PACIENTE[[#This Row],[FECHA. DE NACIMIENTO]])/365</f>
        <v>46.835616438356162</v>
      </c>
      <c r="E2278" s="14" t="str">
        <f t="shared" ca="1" si="70"/>
        <v>ADULTO</v>
      </c>
      <c r="F2278" s="14" t="s">
        <v>14</v>
      </c>
      <c r="G2278" s="2" t="s">
        <v>4537</v>
      </c>
      <c r="H2278" s="158" t="s">
        <v>4538</v>
      </c>
    </row>
    <row r="2279" spans="1:8" x14ac:dyDescent="0.25">
      <c r="A2279" s="84">
        <f t="shared" si="71"/>
        <v>2268</v>
      </c>
      <c r="B2279" t="s">
        <v>4539</v>
      </c>
      <c r="C2279" s="12">
        <v>21570</v>
      </c>
      <c r="D2279" s="13">
        <f ca="1">(TODAY()-PACIENTE[[#This Row],[FECHA. DE NACIMIENTO]])/365</f>
        <v>66.750684931506854</v>
      </c>
      <c r="E2279" s="14" t="str">
        <f t="shared" ca="1" si="70"/>
        <v>TERCERA EDAD</v>
      </c>
      <c r="F2279" s="14" t="s">
        <v>15</v>
      </c>
      <c r="G2279" s="2" t="s">
        <v>4540</v>
      </c>
    </row>
    <row r="2280" spans="1:8" x14ac:dyDescent="0.25">
      <c r="A2280" s="84">
        <f t="shared" si="71"/>
        <v>2269</v>
      </c>
      <c r="B2280" t="s">
        <v>4541</v>
      </c>
      <c r="C2280" s="12">
        <v>38701</v>
      </c>
      <c r="D2280" s="13">
        <f ca="1">(TODAY()-PACIENTE[[#This Row],[FECHA. DE NACIMIENTO]])/365</f>
        <v>19.816438356164383</v>
      </c>
      <c r="E2280" s="14" t="str">
        <f t="shared" ca="1" si="70"/>
        <v>ADULTO</v>
      </c>
      <c r="F2280" s="14" t="s">
        <v>15</v>
      </c>
      <c r="G2280" s="2" t="s">
        <v>4542</v>
      </c>
    </row>
    <row r="2281" spans="1:8" x14ac:dyDescent="0.25">
      <c r="A2281" s="84">
        <f t="shared" si="71"/>
        <v>2270</v>
      </c>
      <c r="B2281" t="s">
        <v>4543</v>
      </c>
      <c r="C2281" s="12">
        <v>33617</v>
      </c>
      <c r="D2281" s="13">
        <f ca="1">(TODAY()-PACIENTE[[#This Row],[FECHA. DE NACIMIENTO]])/365</f>
        <v>33.745205479452054</v>
      </c>
      <c r="E2281" s="14" t="str">
        <f t="shared" ca="1" si="70"/>
        <v>ADULTO</v>
      </c>
      <c r="F2281" s="14" t="s">
        <v>15</v>
      </c>
      <c r="G2281" s="2" t="s">
        <v>4544</v>
      </c>
    </row>
    <row r="2282" spans="1:8" x14ac:dyDescent="0.25">
      <c r="A2282" s="84">
        <f t="shared" si="71"/>
        <v>2271</v>
      </c>
      <c r="B2282" t="s">
        <v>4545</v>
      </c>
      <c r="C2282" s="12">
        <v>37959</v>
      </c>
      <c r="D2282" s="13">
        <f ca="1">(TODAY()-PACIENTE[[#This Row],[FECHA. DE NACIMIENTO]])/365</f>
        <v>21.849315068493151</v>
      </c>
      <c r="E2282" s="14" t="str">
        <f t="shared" ref="E2282:E2345" ca="1" si="72">IF(D2282&lt;=11,"NIÑO",IF(D2282&lt;=17,"ADOLECENTE",IF(D2282&lt;=65,"ADULTO",IF(D2282&gt;=65,"TERCERA EDAD",0))))</f>
        <v>ADULTO</v>
      </c>
      <c r="F2282" s="14" t="s">
        <v>14</v>
      </c>
      <c r="G2282" s="2" t="s">
        <v>4546</v>
      </c>
    </row>
    <row r="2283" spans="1:8" x14ac:dyDescent="0.25">
      <c r="A2283" s="84">
        <f t="shared" si="71"/>
        <v>2272</v>
      </c>
      <c r="B2283" t="s">
        <v>4547</v>
      </c>
      <c r="C2283" s="12">
        <v>36748</v>
      </c>
      <c r="D2283" s="13">
        <f ca="1">(TODAY()-PACIENTE[[#This Row],[FECHA. DE NACIMIENTO]])/365</f>
        <v>25.167123287671235</v>
      </c>
      <c r="E2283" s="14" t="str">
        <f t="shared" ca="1" si="72"/>
        <v>ADULTO</v>
      </c>
      <c r="F2283" s="14" t="s">
        <v>15</v>
      </c>
      <c r="G2283" s="2" t="s">
        <v>4548</v>
      </c>
    </row>
    <row r="2284" spans="1:8" x14ac:dyDescent="0.25">
      <c r="A2284" s="84">
        <f t="shared" si="71"/>
        <v>2273</v>
      </c>
      <c r="B2284" t="s">
        <v>4549</v>
      </c>
      <c r="C2284" s="12">
        <v>36252</v>
      </c>
      <c r="D2284" s="13">
        <f ca="1">(TODAY()-PACIENTE[[#This Row],[FECHA. DE NACIMIENTO]])/365</f>
        <v>26.526027397260275</v>
      </c>
      <c r="E2284" s="14" t="str">
        <f t="shared" ca="1" si="72"/>
        <v>ADULTO</v>
      </c>
      <c r="F2284" s="14" t="s">
        <v>14</v>
      </c>
      <c r="G2284" s="2" t="s">
        <v>4550</v>
      </c>
    </row>
    <row r="2285" spans="1:8" x14ac:dyDescent="0.25">
      <c r="A2285" s="84">
        <f t="shared" si="71"/>
        <v>2274</v>
      </c>
      <c r="B2285" t="s">
        <v>4551</v>
      </c>
      <c r="C2285" s="12">
        <v>40406</v>
      </c>
      <c r="D2285" s="13">
        <f ca="1">(TODAY()-PACIENTE[[#This Row],[FECHA. DE NACIMIENTO]])/365</f>
        <v>15.145205479452056</v>
      </c>
      <c r="E2285" s="14" t="str">
        <f t="shared" ca="1" si="72"/>
        <v>ADOLECENTE</v>
      </c>
      <c r="F2285" s="14" t="s">
        <v>15</v>
      </c>
      <c r="G2285" s="2" t="s">
        <v>4552</v>
      </c>
    </row>
    <row r="2286" spans="1:8" x14ac:dyDescent="0.25">
      <c r="A2286" s="84">
        <f t="shared" si="71"/>
        <v>2275</v>
      </c>
      <c r="B2286" t="s">
        <v>4553</v>
      </c>
      <c r="C2286" s="12">
        <v>33260</v>
      </c>
      <c r="D2286" s="13">
        <f ca="1">(TODAY()-PACIENTE[[#This Row],[FECHA. DE NACIMIENTO]])/365</f>
        <v>34.723287671232875</v>
      </c>
      <c r="E2286" s="14" t="str">
        <f t="shared" ca="1" si="72"/>
        <v>ADULTO</v>
      </c>
      <c r="F2286" s="14" t="s">
        <v>15</v>
      </c>
      <c r="G2286" s="2" t="s">
        <v>4554</v>
      </c>
    </row>
    <row r="2287" spans="1:8" x14ac:dyDescent="0.25">
      <c r="A2287" s="84">
        <f t="shared" ref="A2287:A2350" si="73">IF(B2287&lt;&gt;"",$A2286+1,"")</f>
        <v>2276</v>
      </c>
      <c r="B2287" t="s">
        <v>4555</v>
      </c>
      <c r="C2287" s="12">
        <v>36044</v>
      </c>
      <c r="D2287" s="13">
        <f ca="1">(TODAY()-PACIENTE[[#This Row],[FECHA. DE NACIMIENTO]])/365</f>
        <v>27.095890410958905</v>
      </c>
      <c r="E2287" s="14" t="str">
        <f t="shared" ca="1" si="72"/>
        <v>ADULTO</v>
      </c>
      <c r="F2287" s="14" t="s">
        <v>15</v>
      </c>
      <c r="G2287" s="2" t="s">
        <v>4556</v>
      </c>
    </row>
    <row r="2288" spans="1:8" x14ac:dyDescent="0.25">
      <c r="A2288" s="84">
        <f t="shared" si="73"/>
        <v>2277</v>
      </c>
      <c r="B2288" t="s">
        <v>4557</v>
      </c>
      <c r="C2288" s="12">
        <v>26553</v>
      </c>
      <c r="D2288" s="13">
        <f ca="1">(TODAY()-PACIENTE[[#This Row],[FECHA. DE NACIMIENTO]])/365</f>
        <v>53.098630136986301</v>
      </c>
      <c r="E2288" s="14" t="str">
        <f t="shared" ca="1" si="72"/>
        <v>ADULTO</v>
      </c>
      <c r="F2288" s="14" t="s">
        <v>14</v>
      </c>
      <c r="G2288" s="2" t="s">
        <v>4558</v>
      </c>
    </row>
    <row r="2289" spans="1:7" x14ac:dyDescent="0.25">
      <c r="A2289" s="84">
        <f t="shared" si="73"/>
        <v>2278</v>
      </c>
      <c r="B2289" t="s">
        <v>4559</v>
      </c>
      <c r="C2289" s="12">
        <v>40569</v>
      </c>
      <c r="D2289" s="13">
        <f ca="1">(TODAY()-PACIENTE[[#This Row],[FECHA. DE NACIMIENTO]])/365</f>
        <v>14.698630136986301</v>
      </c>
      <c r="E2289" s="14" t="str">
        <f t="shared" ca="1" si="72"/>
        <v>ADOLECENTE</v>
      </c>
      <c r="F2289" s="14" t="s">
        <v>15</v>
      </c>
      <c r="G2289" s="2" t="s">
        <v>4560</v>
      </c>
    </row>
    <row r="2290" spans="1:7" x14ac:dyDescent="0.25">
      <c r="A2290" s="84">
        <f t="shared" si="73"/>
        <v>2279</v>
      </c>
      <c r="B2290" t="s">
        <v>4561</v>
      </c>
      <c r="C2290" s="12">
        <v>37786</v>
      </c>
      <c r="D2290" s="13">
        <f ca="1">(TODAY()-PACIENTE[[#This Row],[FECHA. DE NACIMIENTO]])/365</f>
        <v>22.323287671232876</v>
      </c>
      <c r="E2290" s="14" t="str">
        <f t="shared" ca="1" si="72"/>
        <v>ADULTO</v>
      </c>
      <c r="F2290" s="14" t="s">
        <v>14</v>
      </c>
      <c r="G2290" s="2" t="s">
        <v>4562</v>
      </c>
    </row>
    <row r="2291" spans="1:7" x14ac:dyDescent="0.25">
      <c r="A2291" s="84">
        <f t="shared" si="73"/>
        <v>2280</v>
      </c>
      <c r="B2291" t="s">
        <v>4563</v>
      </c>
      <c r="C2291" s="12">
        <v>29710</v>
      </c>
      <c r="D2291" s="13">
        <f ca="1">(TODAY()-PACIENTE[[#This Row],[FECHA. DE NACIMIENTO]])/365</f>
        <v>44.449315068493149</v>
      </c>
      <c r="E2291" s="14" t="str">
        <f t="shared" ca="1" si="72"/>
        <v>ADULTO</v>
      </c>
      <c r="F2291" s="14" t="s">
        <v>14</v>
      </c>
      <c r="G2291" s="2" t="s">
        <v>4564</v>
      </c>
    </row>
    <row r="2292" spans="1:7" x14ac:dyDescent="0.25">
      <c r="A2292" s="84">
        <f t="shared" si="73"/>
        <v>2281</v>
      </c>
      <c r="B2292" t="s">
        <v>4565</v>
      </c>
      <c r="C2292" s="12">
        <v>37723</v>
      </c>
      <c r="D2292" s="13">
        <f ca="1">(TODAY()-PACIENTE[[#This Row],[FECHA. DE NACIMIENTO]])/365</f>
        <v>22.495890410958904</v>
      </c>
      <c r="E2292" s="14" t="str">
        <f t="shared" ca="1" si="72"/>
        <v>ADULTO</v>
      </c>
      <c r="F2292" s="14" t="s">
        <v>14</v>
      </c>
      <c r="G2292" s="2" t="s">
        <v>2066</v>
      </c>
    </row>
    <row r="2293" spans="1:7" x14ac:dyDescent="0.25">
      <c r="A2293" s="84">
        <f t="shared" si="73"/>
        <v>2282</v>
      </c>
      <c r="B2293" t="s">
        <v>4566</v>
      </c>
      <c r="C2293" s="12">
        <v>40639</v>
      </c>
      <c r="D2293" s="13">
        <f ca="1">(TODAY()-PACIENTE[[#This Row],[FECHA. DE NACIMIENTO]])/365</f>
        <v>14.506849315068493</v>
      </c>
      <c r="E2293" s="14" t="str">
        <f t="shared" ca="1" si="72"/>
        <v>ADOLECENTE</v>
      </c>
      <c r="F2293" s="14" t="s">
        <v>14</v>
      </c>
      <c r="G2293" s="2" t="s">
        <v>4567</v>
      </c>
    </row>
    <row r="2294" spans="1:7" x14ac:dyDescent="0.25">
      <c r="A2294" s="84">
        <f t="shared" si="73"/>
        <v>2283</v>
      </c>
      <c r="B2294" t="s">
        <v>4568</v>
      </c>
      <c r="C2294" s="12">
        <v>21114</v>
      </c>
      <c r="D2294" s="13">
        <f ca="1">(TODAY()-PACIENTE[[#This Row],[FECHA. DE NACIMIENTO]])/365</f>
        <v>68</v>
      </c>
      <c r="E2294" s="14" t="str">
        <f t="shared" ca="1" si="72"/>
        <v>TERCERA EDAD</v>
      </c>
      <c r="F2294" s="14" t="s">
        <v>15</v>
      </c>
      <c r="G2294" s="2" t="s">
        <v>3451</v>
      </c>
    </row>
    <row r="2295" spans="1:7" x14ac:dyDescent="0.25">
      <c r="A2295" s="84">
        <f t="shared" si="73"/>
        <v>2284</v>
      </c>
      <c r="B2295" t="s">
        <v>4569</v>
      </c>
      <c r="C2295" s="12">
        <v>36527</v>
      </c>
      <c r="D2295" s="13">
        <f ca="1">(TODAY()-PACIENTE[[#This Row],[FECHA. DE NACIMIENTO]])/365</f>
        <v>25.772602739726029</v>
      </c>
      <c r="E2295" s="14" t="str">
        <f t="shared" ca="1" si="72"/>
        <v>ADULTO</v>
      </c>
      <c r="F2295" s="14" t="s">
        <v>14</v>
      </c>
      <c r="G2295" s="2" t="s">
        <v>4570</v>
      </c>
    </row>
    <row r="2296" spans="1:7" x14ac:dyDescent="0.25">
      <c r="A2296" s="84">
        <f t="shared" si="73"/>
        <v>2285</v>
      </c>
      <c r="B2296" t="s">
        <v>4571</v>
      </c>
      <c r="C2296" s="12">
        <v>39820</v>
      </c>
      <c r="D2296" s="13">
        <f ca="1">(TODAY()-PACIENTE[[#This Row],[FECHA. DE NACIMIENTO]])/365</f>
        <v>16.75068493150685</v>
      </c>
      <c r="E2296" s="14" t="str">
        <f t="shared" ca="1" si="72"/>
        <v>ADOLECENTE</v>
      </c>
      <c r="F2296" s="14" t="s">
        <v>15</v>
      </c>
      <c r="G2296" s="2" t="s">
        <v>4572</v>
      </c>
    </row>
    <row r="2297" spans="1:7" x14ac:dyDescent="0.25">
      <c r="A2297" s="84">
        <f t="shared" si="73"/>
        <v>2286</v>
      </c>
      <c r="B2297" t="s">
        <v>4573</v>
      </c>
      <c r="C2297" s="12">
        <v>39575</v>
      </c>
      <c r="D2297" s="13">
        <f ca="1">(TODAY()-PACIENTE[[#This Row],[FECHA. DE NACIMIENTO]])/365</f>
        <v>17.421917808219177</v>
      </c>
      <c r="E2297" s="14" t="str">
        <f t="shared" ca="1" si="72"/>
        <v>ADULTO</v>
      </c>
      <c r="F2297" s="14" t="s">
        <v>15</v>
      </c>
      <c r="G2297" s="2" t="s">
        <v>4574</v>
      </c>
    </row>
    <row r="2298" spans="1:7" x14ac:dyDescent="0.25">
      <c r="A2298" s="84">
        <f t="shared" si="73"/>
        <v>2287</v>
      </c>
      <c r="B2298" t="s">
        <v>4575</v>
      </c>
      <c r="C2298" s="12">
        <v>40124</v>
      </c>
      <c r="D2298" s="13">
        <f ca="1">(TODAY()-PACIENTE[[#This Row],[FECHA. DE NACIMIENTO]])/365</f>
        <v>15.917808219178083</v>
      </c>
      <c r="E2298" s="14" t="str">
        <f t="shared" ca="1" si="72"/>
        <v>ADOLECENTE</v>
      </c>
      <c r="F2298" s="14" t="s">
        <v>15</v>
      </c>
      <c r="G2298" s="2" t="s">
        <v>4576</v>
      </c>
    </row>
    <row r="2299" spans="1:7" x14ac:dyDescent="0.25">
      <c r="A2299" s="84">
        <f t="shared" si="73"/>
        <v>2288</v>
      </c>
      <c r="B2299" t="s">
        <v>4577</v>
      </c>
      <c r="C2299" s="12">
        <v>40521</v>
      </c>
      <c r="D2299" s="13">
        <f ca="1">(TODAY()-PACIENTE[[#This Row],[FECHA. DE NACIMIENTO]])/365</f>
        <v>14.830136986301369</v>
      </c>
      <c r="E2299" s="14" t="str">
        <f t="shared" ca="1" si="72"/>
        <v>ADOLECENTE</v>
      </c>
      <c r="F2299" s="14" t="s">
        <v>14</v>
      </c>
      <c r="G2299" s="2" t="s">
        <v>4578</v>
      </c>
    </row>
    <row r="2300" spans="1:7" x14ac:dyDescent="0.25">
      <c r="A2300" s="84">
        <f t="shared" si="73"/>
        <v>2289</v>
      </c>
      <c r="B2300" t="s">
        <v>4579</v>
      </c>
      <c r="C2300" s="12">
        <v>39315</v>
      </c>
      <c r="D2300" s="13">
        <f ca="1">(TODAY()-PACIENTE[[#This Row],[FECHA. DE NACIMIENTO]])/365</f>
        <v>18.134246575342466</v>
      </c>
      <c r="E2300" s="14" t="str">
        <f t="shared" ca="1" si="72"/>
        <v>ADULTO</v>
      </c>
      <c r="F2300" s="14" t="s">
        <v>15</v>
      </c>
      <c r="G2300" s="2" t="s">
        <v>4580</v>
      </c>
    </row>
    <row r="2301" spans="1:7" x14ac:dyDescent="0.25">
      <c r="A2301" s="84">
        <f t="shared" si="73"/>
        <v>2290</v>
      </c>
      <c r="B2301" t="s">
        <v>4581</v>
      </c>
      <c r="C2301" s="12">
        <v>27114</v>
      </c>
      <c r="D2301" s="13">
        <f ca="1">(TODAY()-PACIENTE[[#This Row],[FECHA. DE NACIMIENTO]])/365</f>
        <v>51.561643835616437</v>
      </c>
      <c r="E2301" s="14" t="str">
        <f t="shared" ca="1" si="72"/>
        <v>ADULTO</v>
      </c>
      <c r="F2301" s="14" t="s">
        <v>14</v>
      </c>
      <c r="G2301" s="2" t="s">
        <v>4582</v>
      </c>
    </row>
    <row r="2302" spans="1:7" x14ac:dyDescent="0.25">
      <c r="A2302" s="84">
        <f t="shared" si="73"/>
        <v>2291</v>
      </c>
      <c r="B2302" t="s">
        <v>4583</v>
      </c>
      <c r="C2302" s="12">
        <v>33609</v>
      </c>
      <c r="D2302" s="13">
        <f ca="1">(TODAY()-PACIENTE[[#This Row],[FECHA. DE NACIMIENTO]])/365</f>
        <v>33.767123287671232</v>
      </c>
      <c r="E2302" s="14" t="str">
        <f t="shared" ca="1" si="72"/>
        <v>ADULTO</v>
      </c>
      <c r="F2302" s="14" t="s">
        <v>15</v>
      </c>
      <c r="G2302" s="2" t="s">
        <v>4584</v>
      </c>
    </row>
    <row r="2303" spans="1:7" x14ac:dyDescent="0.25">
      <c r="A2303" s="84">
        <f t="shared" si="73"/>
        <v>2292</v>
      </c>
      <c r="B2303" t="s">
        <v>4585</v>
      </c>
      <c r="C2303" s="12">
        <v>39269</v>
      </c>
      <c r="D2303" s="13">
        <f ca="1">(TODAY()-PACIENTE[[#This Row],[FECHA. DE NACIMIENTO]])/365</f>
        <v>18.260273972602739</v>
      </c>
      <c r="E2303" s="14" t="str">
        <f t="shared" ca="1" si="72"/>
        <v>ADULTO</v>
      </c>
      <c r="F2303" s="14" t="s">
        <v>15</v>
      </c>
      <c r="G2303" s="2" t="s">
        <v>4586</v>
      </c>
    </row>
    <row r="2304" spans="1:7" x14ac:dyDescent="0.25">
      <c r="A2304" s="84">
        <f t="shared" si="73"/>
        <v>2293</v>
      </c>
      <c r="B2304" t="s">
        <v>4587</v>
      </c>
      <c r="C2304" s="12">
        <v>40701</v>
      </c>
      <c r="D2304" s="13">
        <f ca="1">(TODAY()-PACIENTE[[#This Row],[FECHA. DE NACIMIENTO]])/365</f>
        <v>14.336986301369864</v>
      </c>
      <c r="E2304" s="14" t="str">
        <f t="shared" ca="1" si="72"/>
        <v>ADOLECENTE</v>
      </c>
      <c r="F2304" s="14" t="s">
        <v>14</v>
      </c>
      <c r="G2304" s="2" t="s">
        <v>4588</v>
      </c>
    </row>
    <row r="2305" spans="1:8" x14ac:dyDescent="0.25">
      <c r="A2305" s="84">
        <f t="shared" si="73"/>
        <v>2294</v>
      </c>
      <c r="B2305" t="s">
        <v>4589</v>
      </c>
      <c r="C2305" s="12">
        <v>20260</v>
      </c>
      <c r="D2305" s="13">
        <f ca="1">(TODAY()-PACIENTE[[#This Row],[FECHA. DE NACIMIENTO]])/365</f>
        <v>70.339726027397262</v>
      </c>
      <c r="E2305" s="14" t="str">
        <f t="shared" ca="1" si="72"/>
        <v>TERCERA EDAD</v>
      </c>
      <c r="F2305" s="14" t="s">
        <v>14</v>
      </c>
      <c r="G2305" s="2" t="s">
        <v>4590</v>
      </c>
    </row>
    <row r="2306" spans="1:8" x14ac:dyDescent="0.25">
      <c r="A2306" s="84">
        <f t="shared" si="73"/>
        <v>2295</v>
      </c>
      <c r="B2306" t="s">
        <v>4592</v>
      </c>
      <c r="C2306" s="12">
        <v>37015</v>
      </c>
      <c r="D2306" s="13">
        <f ca="1">(TODAY()-PACIENTE[[#This Row],[FECHA. DE NACIMIENTO]])/365</f>
        <v>24.435616438356163</v>
      </c>
      <c r="E2306" s="14" t="str">
        <f t="shared" ca="1" si="72"/>
        <v>ADULTO</v>
      </c>
      <c r="F2306" s="14" t="s">
        <v>14</v>
      </c>
      <c r="G2306" s="2" t="s">
        <v>4593</v>
      </c>
    </row>
    <row r="2307" spans="1:8" x14ac:dyDescent="0.25">
      <c r="A2307" s="84">
        <f t="shared" si="73"/>
        <v>2296</v>
      </c>
      <c r="B2307" t="s">
        <v>4594</v>
      </c>
      <c r="C2307" s="12">
        <v>41587</v>
      </c>
      <c r="D2307" s="13">
        <f ca="1">(TODAY()-PACIENTE[[#This Row],[FECHA. DE NACIMIENTO]])/365</f>
        <v>11.90958904109589</v>
      </c>
      <c r="E2307" s="14" t="str">
        <f t="shared" ca="1" si="72"/>
        <v>ADOLECENTE</v>
      </c>
      <c r="F2307" s="14" t="s">
        <v>15</v>
      </c>
      <c r="G2307" s="2" t="s">
        <v>4595</v>
      </c>
    </row>
    <row r="2308" spans="1:8" x14ac:dyDescent="0.25">
      <c r="A2308" s="84">
        <f t="shared" si="73"/>
        <v>2297</v>
      </c>
      <c r="B2308" t="s">
        <v>4596</v>
      </c>
      <c r="C2308" s="12">
        <v>20519</v>
      </c>
      <c r="D2308" s="13">
        <f ca="1">(TODAY()-PACIENTE[[#This Row],[FECHA. DE NACIMIENTO]])/365</f>
        <v>69.630136986301366</v>
      </c>
      <c r="E2308" s="14" t="str">
        <f t="shared" ca="1" si="72"/>
        <v>TERCERA EDAD</v>
      </c>
      <c r="F2308" s="14" t="s">
        <v>15</v>
      </c>
      <c r="G2308" s="2" t="s">
        <v>4597</v>
      </c>
    </row>
    <row r="2309" spans="1:8" x14ac:dyDescent="0.25">
      <c r="A2309" s="84">
        <f t="shared" si="73"/>
        <v>2298</v>
      </c>
      <c r="B2309" t="s">
        <v>4598</v>
      </c>
      <c r="C2309" s="12">
        <v>43327</v>
      </c>
      <c r="D2309" s="13">
        <f ca="1">(TODAY()-PACIENTE[[#This Row],[FECHA. DE NACIMIENTO]])/365</f>
        <v>7.1424657534246574</v>
      </c>
      <c r="E2309" s="14" t="str">
        <f t="shared" ca="1" si="72"/>
        <v>NIÑO</v>
      </c>
      <c r="F2309" s="14" t="s">
        <v>14</v>
      </c>
      <c r="G2309" s="2" t="s">
        <v>4599</v>
      </c>
    </row>
    <row r="2310" spans="1:8" x14ac:dyDescent="0.25">
      <c r="A2310" s="84">
        <f t="shared" si="73"/>
        <v>2299</v>
      </c>
      <c r="B2310" t="s">
        <v>4600</v>
      </c>
      <c r="C2310" s="12">
        <v>39453</v>
      </c>
      <c r="D2310" s="13">
        <f ca="1">(TODAY()-PACIENTE[[#This Row],[FECHA. DE NACIMIENTO]])/365</f>
        <v>17.756164383561643</v>
      </c>
      <c r="E2310" s="14" t="str">
        <f t="shared" ca="1" si="72"/>
        <v>ADULTO</v>
      </c>
      <c r="F2310" s="14" t="s">
        <v>14</v>
      </c>
      <c r="G2310" s="2" t="s">
        <v>4601</v>
      </c>
      <c r="H2310" s="158" t="s">
        <v>4602</v>
      </c>
    </row>
    <row r="2311" spans="1:8" x14ac:dyDescent="0.25">
      <c r="A2311" s="84">
        <f t="shared" si="73"/>
        <v>2300</v>
      </c>
      <c r="B2311" t="s">
        <v>4603</v>
      </c>
      <c r="C2311" s="12">
        <v>30945</v>
      </c>
      <c r="D2311" s="13">
        <f ca="1">(TODAY()-PACIENTE[[#This Row],[FECHA. DE NACIMIENTO]])/365</f>
        <v>41.065753424657537</v>
      </c>
      <c r="E2311" s="14" t="str">
        <f t="shared" ca="1" si="72"/>
        <v>ADULTO</v>
      </c>
      <c r="F2311" s="14" t="s">
        <v>15</v>
      </c>
      <c r="G2311" s="2" t="s">
        <v>4604</v>
      </c>
    </row>
    <row r="2312" spans="1:8" x14ac:dyDescent="0.25">
      <c r="A2312" s="84">
        <f t="shared" si="73"/>
        <v>2301</v>
      </c>
      <c r="B2312" t="s">
        <v>4605</v>
      </c>
      <c r="C2312" s="12">
        <v>38896</v>
      </c>
      <c r="D2312" s="13">
        <f ca="1">(TODAY()-PACIENTE[[#This Row],[FECHA. DE NACIMIENTO]])/365</f>
        <v>19.282191780821918</v>
      </c>
      <c r="E2312" s="14" t="str">
        <f t="shared" ca="1" si="72"/>
        <v>ADULTO</v>
      </c>
      <c r="F2312" s="14" t="s">
        <v>15</v>
      </c>
      <c r="G2312" s="2" t="s">
        <v>4606</v>
      </c>
    </row>
    <row r="2313" spans="1:8" x14ac:dyDescent="0.25">
      <c r="A2313" s="84">
        <f t="shared" si="73"/>
        <v>2302</v>
      </c>
      <c r="B2313" t="s">
        <v>4607</v>
      </c>
      <c r="C2313" s="12">
        <v>38221</v>
      </c>
      <c r="D2313" s="13">
        <f ca="1">(TODAY()-PACIENTE[[#This Row],[FECHA. DE NACIMIENTO]])/365</f>
        <v>21.13150684931507</v>
      </c>
      <c r="E2313" s="14" t="str">
        <f t="shared" ca="1" si="72"/>
        <v>ADULTO</v>
      </c>
      <c r="F2313" s="14" t="s">
        <v>14</v>
      </c>
      <c r="G2313" s="2" t="s">
        <v>4608</v>
      </c>
    </row>
    <row r="2314" spans="1:8" x14ac:dyDescent="0.25">
      <c r="A2314" s="84">
        <f t="shared" si="73"/>
        <v>2303</v>
      </c>
      <c r="B2314" t="s">
        <v>4609</v>
      </c>
      <c r="C2314" s="12">
        <v>36448</v>
      </c>
      <c r="D2314" s="13">
        <f ca="1">(TODAY()-PACIENTE[[#This Row],[FECHA. DE NACIMIENTO]])/365</f>
        <v>25.989041095890411</v>
      </c>
      <c r="E2314" s="14" t="str">
        <f t="shared" ca="1" si="72"/>
        <v>ADULTO</v>
      </c>
      <c r="F2314" s="14" t="s">
        <v>15</v>
      </c>
      <c r="G2314" s="2" t="s">
        <v>4610</v>
      </c>
    </row>
    <row r="2315" spans="1:8" x14ac:dyDescent="0.25">
      <c r="A2315" s="84">
        <f t="shared" si="73"/>
        <v>2304</v>
      </c>
      <c r="B2315" t="s">
        <v>4611</v>
      </c>
      <c r="C2315" s="12">
        <v>36816</v>
      </c>
      <c r="D2315" s="13">
        <f ca="1">(TODAY()-PACIENTE[[#This Row],[FECHA. DE NACIMIENTO]])/365</f>
        <v>24.980821917808218</v>
      </c>
      <c r="E2315" s="14" t="str">
        <f t="shared" ca="1" si="72"/>
        <v>ADULTO</v>
      </c>
      <c r="F2315" s="14" t="s">
        <v>15</v>
      </c>
      <c r="G2315" s="2" t="s">
        <v>4610</v>
      </c>
    </row>
    <row r="2316" spans="1:8" x14ac:dyDescent="0.25">
      <c r="A2316" s="84">
        <f t="shared" si="73"/>
        <v>2305</v>
      </c>
      <c r="B2316" t="s">
        <v>4613</v>
      </c>
      <c r="C2316" s="12">
        <v>36126</v>
      </c>
      <c r="D2316" s="13">
        <f ca="1">(TODAY()-PACIENTE[[#This Row],[FECHA. DE NACIMIENTO]])/365</f>
        <v>26.87123287671233</v>
      </c>
      <c r="E2316" s="14" t="str">
        <f t="shared" ca="1" si="72"/>
        <v>ADULTO</v>
      </c>
      <c r="F2316" s="14" t="s">
        <v>15</v>
      </c>
      <c r="G2316" s="2" t="s">
        <v>4612</v>
      </c>
    </row>
    <row r="2317" spans="1:8" x14ac:dyDescent="0.25">
      <c r="A2317" s="84">
        <f t="shared" si="73"/>
        <v>2306</v>
      </c>
      <c r="B2317" t="s">
        <v>4614</v>
      </c>
      <c r="C2317" s="12">
        <v>39691</v>
      </c>
      <c r="D2317" s="13">
        <f ca="1">(TODAY()-PACIENTE[[#This Row],[FECHA. DE NACIMIENTO]])/365</f>
        <v>17.104109589041094</v>
      </c>
      <c r="E2317" s="14" t="str">
        <f t="shared" ca="1" si="72"/>
        <v>ADULTO</v>
      </c>
      <c r="F2317" s="14" t="s">
        <v>15</v>
      </c>
      <c r="G2317" s="2" t="s">
        <v>4615</v>
      </c>
    </row>
    <row r="2318" spans="1:8" x14ac:dyDescent="0.25">
      <c r="A2318" s="84">
        <f t="shared" si="73"/>
        <v>2307</v>
      </c>
      <c r="B2318" t="s">
        <v>4616</v>
      </c>
      <c r="C2318" s="12">
        <v>39219</v>
      </c>
      <c r="D2318" s="13">
        <f ca="1">(TODAY()-PACIENTE[[#This Row],[FECHA. DE NACIMIENTO]])/365</f>
        <v>18.397260273972602</v>
      </c>
      <c r="E2318" s="14" t="str">
        <f t="shared" ca="1" si="72"/>
        <v>ADULTO</v>
      </c>
      <c r="F2318" s="14" t="s">
        <v>14</v>
      </c>
      <c r="G2318" s="2" t="s">
        <v>4617</v>
      </c>
    </row>
    <row r="2319" spans="1:8" x14ac:dyDescent="0.25">
      <c r="A2319" s="84">
        <f t="shared" si="73"/>
        <v>2308</v>
      </c>
      <c r="B2319" t="s">
        <v>4618</v>
      </c>
      <c r="C2319" s="12">
        <v>34261</v>
      </c>
      <c r="D2319" s="13">
        <f ca="1">(TODAY()-PACIENTE[[#This Row],[FECHA. DE NACIMIENTO]])/365</f>
        <v>31.980821917808218</v>
      </c>
      <c r="E2319" s="14" t="str">
        <f t="shared" ca="1" si="72"/>
        <v>ADULTO</v>
      </c>
      <c r="F2319" s="14" t="s">
        <v>15</v>
      </c>
      <c r="G2319" s="2" t="s">
        <v>4619</v>
      </c>
    </row>
    <row r="2320" spans="1:8" x14ac:dyDescent="0.25">
      <c r="A2320" s="84">
        <f t="shared" si="73"/>
        <v>2309</v>
      </c>
      <c r="B2320" t="s">
        <v>4620</v>
      </c>
      <c r="C2320" s="12">
        <v>36891</v>
      </c>
      <c r="D2320" s="13">
        <f ca="1">(TODAY()-PACIENTE[[#This Row],[FECHA. DE NACIMIENTO]])/365</f>
        <v>24.775342465753425</v>
      </c>
      <c r="E2320" s="14" t="str">
        <f t="shared" ca="1" si="72"/>
        <v>ADULTO</v>
      </c>
      <c r="F2320" s="14" t="s">
        <v>15</v>
      </c>
      <c r="G2320" s="2" t="s">
        <v>4621</v>
      </c>
    </row>
    <row r="2321" spans="1:7" x14ac:dyDescent="0.25">
      <c r="A2321" s="84">
        <f t="shared" si="73"/>
        <v>2310</v>
      </c>
      <c r="B2321" t="s">
        <v>4622</v>
      </c>
      <c r="C2321" s="12">
        <v>38686</v>
      </c>
      <c r="D2321" s="13">
        <f ca="1">(TODAY()-PACIENTE[[#This Row],[FECHA. DE NACIMIENTO]])/365</f>
        <v>19.857534246575341</v>
      </c>
      <c r="E2321" s="14" t="str">
        <f t="shared" ca="1" si="72"/>
        <v>ADULTO</v>
      </c>
      <c r="F2321" s="14" t="s">
        <v>15</v>
      </c>
      <c r="G2321" s="2" t="s">
        <v>4623</v>
      </c>
    </row>
    <row r="2322" spans="1:7" x14ac:dyDescent="0.25">
      <c r="A2322" s="84">
        <f t="shared" si="73"/>
        <v>2311</v>
      </c>
      <c r="B2322" t="s">
        <v>4622</v>
      </c>
      <c r="C2322" s="12">
        <v>38686</v>
      </c>
      <c r="D2322" s="13">
        <f ca="1">(TODAY()-PACIENTE[[#This Row],[FECHA. DE NACIMIENTO]])/365</f>
        <v>19.857534246575341</v>
      </c>
      <c r="E2322" s="14" t="str">
        <f t="shared" ca="1" si="72"/>
        <v>ADULTO</v>
      </c>
      <c r="F2322" s="14" t="s">
        <v>15</v>
      </c>
      <c r="G2322" s="2" t="s">
        <v>4623</v>
      </c>
    </row>
    <row r="2323" spans="1:7" x14ac:dyDescent="0.25">
      <c r="A2323" s="84">
        <f t="shared" si="73"/>
        <v>2312</v>
      </c>
      <c r="B2323" t="s">
        <v>4624</v>
      </c>
      <c r="C2323" s="12">
        <v>37350</v>
      </c>
      <c r="D2323" s="13">
        <f ca="1">(TODAY()-PACIENTE[[#This Row],[FECHA. DE NACIMIENTO]])/365</f>
        <v>23.517808219178082</v>
      </c>
      <c r="E2323" s="14" t="str">
        <f t="shared" ca="1" si="72"/>
        <v>ADULTO</v>
      </c>
      <c r="F2323" s="14" t="s">
        <v>15</v>
      </c>
      <c r="G2323" s="2" t="s">
        <v>4625</v>
      </c>
    </row>
    <row r="2324" spans="1:7" x14ac:dyDescent="0.25">
      <c r="A2324" s="84">
        <f t="shared" si="73"/>
        <v>2313</v>
      </c>
      <c r="B2324" t="s">
        <v>4626</v>
      </c>
      <c r="C2324" s="12">
        <v>33171</v>
      </c>
      <c r="D2324" s="13">
        <f ca="1">(TODAY()-PACIENTE[[#This Row],[FECHA. DE NACIMIENTO]])/365</f>
        <v>34.967123287671235</v>
      </c>
      <c r="E2324" s="14" t="str">
        <f t="shared" ca="1" si="72"/>
        <v>ADULTO</v>
      </c>
      <c r="F2324" s="14" t="s">
        <v>15</v>
      </c>
      <c r="G2324" s="2" t="s">
        <v>4627</v>
      </c>
    </row>
    <row r="2325" spans="1:7" x14ac:dyDescent="0.25">
      <c r="A2325" s="84">
        <f t="shared" si="73"/>
        <v>2314</v>
      </c>
      <c r="B2325" t="s">
        <v>4628</v>
      </c>
      <c r="C2325" s="12">
        <v>23345</v>
      </c>
      <c r="D2325" s="13">
        <f ca="1">(TODAY()-PACIENTE[[#This Row],[FECHA. DE NACIMIENTO]])/365</f>
        <v>61.887671232876713</v>
      </c>
      <c r="E2325" s="14" t="str">
        <f t="shared" ca="1" si="72"/>
        <v>ADULTO</v>
      </c>
      <c r="F2325" s="14" t="s">
        <v>14</v>
      </c>
      <c r="G2325" s="2" t="s">
        <v>4629</v>
      </c>
    </row>
    <row r="2326" spans="1:7" x14ac:dyDescent="0.25">
      <c r="A2326" s="84">
        <f t="shared" si="73"/>
        <v>2315</v>
      </c>
      <c r="B2326" t="s">
        <v>2425</v>
      </c>
      <c r="C2326" s="12">
        <v>28646</v>
      </c>
      <c r="D2326" s="13">
        <f ca="1">(TODAY()-PACIENTE[[#This Row],[FECHA. DE NACIMIENTO]])/365</f>
        <v>47.364383561643834</v>
      </c>
      <c r="E2326" s="14" t="str">
        <f t="shared" ca="1" si="72"/>
        <v>ADULTO</v>
      </c>
      <c r="F2326" s="14" t="s">
        <v>14</v>
      </c>
      <c r="G2326" s="2" t="s">
        <v>2426</v>
      </c>
    </row>
    <row r="2327" spans="1:7" x14ac:dyDescent="0.25">
      <c r="A2327" s="84">
        <f t="shared" si="73"/>
        <v>2316</v>
      </c>
      <c r="B2327" t="s">
        <v>4630</v>
      </c>
      <c r="C2327" s="12">
        <v>40628</v>
      </c>
      <c r="D2327" s="13">
        <f ca="1">(TODAY()-PACIENTE[[#This Row],[FECHA. DE NACIMIENTO]])/365</f>
        <v>14.536986301369863</v>
      </c>
      <c r="E2327" s="14" t="str">
        <f t="shared" ca="1" si="72"/>
        <v>ADOLECENTE</v>
      </c>
      <c r="F2327" s="14" t="s">
        <v>14</v>
      </c>
      <c r="G2327" s="2" t="s">
        <v>4631</v>
      </c>
    </row>
    <row r="2328" spans="1:7" x14ac:dyDescent="0.25">
      <c r="A2328" s="84">
        <f t="shared" si="73"/>
        <v>2317</v>
      </c>
      <c r="B2328" t="s">
        <v>3533</v>
      </c>
      <c r="C2328" s="12">
        <v>40102</v>
      </c>
      <c r="D2328" s="13">
        <f ca="1">(TODAY()-PACIENTE[[#This Row],[FECHA. DE NACIMIENTO]])/365</f>
        <v>15.978082191780821</v>
      </c>
      <c r="E2328" s="14" t="str">
        <f t="shared" ca="1" si="72"/>
        <v>ADOLECENTE</v>
      </c>
      <c r="F2328" s="14" t="s">
        <v>14</v>
      </c>
      <c r="G2328" s="2" t="s">
        <v>4632</v>
      </c>
    </row>
    <row r="2329" spans="1:7" x14ac:dyDescent="0.25">
      <c r="A2329" s="84">
        <f t="shared" si="73"/>
        <v>2318</v>
      </c>
      <c r="B2329" t="s">
        <v>4633</v>
      </c>
      <c r="C2329" s="12">
        <v>30016</v>
      </c>
      <c r="D2329" s="13">
        <f ca="1">(TODAY()-PACIENTE[[#This Row],[FECHA. DE NACIMIENTO]])/365</f>
        <v>43.610958904109587</v>
      </c>
      <c r="E2329" s="14" t="str">
        <f t="shared" ca="1" si="72"/>
        <v>ADULTO</v>
      </c>
      <c r="F2329" s="14" t="s">
        <v>14</v>
      </c>
      <c r="G2329" s="2" t="s">
        <v>4634</v>
      </c>
    </row>
    <row r="2330" spans="1:7" x14ac:dyDescent="0.25">
      <c r="A2330" s="84">
        <f t="shared" si="73"/>
        <v>2319</v>
      </c>
      <c r="B2330" t="s">
        <v>4635</v>
      </c>
      <c r="C2330" s="12">
        <v>39041</v>
      </c>
      <c r="D2330" s="13">
        <f ca="1">(TODAY()-PACIENTE[[#This Row],[FECHA. DE NACIMIENTO]])/365</f>
        <v>18.884931506849316</v>
      </c>
      <c r="E2330" s="14" t="str">
        <f t="shared" ca="1" si="72"/>
        <v>ADULTO</v>
      </c>
      <c r="F2330" s="14" t="s">
        <v>15</v>
      </c>
      <c r="G2330" s="2" t="s">
        <v>4636</v>
      </c>
    </row>
    <row r="2331" spans="1:7" x14ac:dyDescent="0.25">
      <c r="A2331" s="84">
        <f t="shared" si="73"/>
        <v>2320</v>
      </c>
      <c r="B2331" t="s">
        <v>4637</v>
      </c>
      <c r="C2331" s="12">
        <v>30679</v>
      </c>
      <c r="D2331" s="13">
        <f ca="1">(TODAY()-PACIENTE[[#This Row],[FECHA. DE NACIMIENTO]])/365</f>
        <v>41.794520547945204</v>
      </c>
      <c r="E2331" s="14" t="str">
        <f t="shared" ca="1" si="72"/>
        <v>ADULTO</v>
      </c>
      <c r="F2331" s="14" t="s">
        <v>14</v>
      </c>
      <c r="G2331" s="2" t="s">
        <v>4638</v>
      </c>
    </row>
    <row r="2332" spans="1:7" x14ac:dyDescent="0.25">
      <c r="A2332" s="84">
        <f t="shared" si="73"/>
        <v>2321</v>
      </c>
      <c r="B2332" t="s">
        <v>4639</v>
      </c>
      <c r="C2332" s="12">
        <v>22750</v>
      </c>
      <c r="D2332" s="13">
        <f ca="1">(TODAY()-PACIENTE[[#This Row],[FECHA. DE NACIMIENTO]])/365</f>
        <v>63.517808219178079</v>
      </c>
      <c r="E2332" s="14" t="str">
        <f t="shared" ca="1" si="72"/>
        <v>ADULTO</v>
      </c>
      <c r="F2332" s="14" t="s">
        <v>14</v>
      </c>
      <c r="G2332" s="2" t="s">
        <v>4640</v>
      </c>
    </row>
    <row r="2333" spans="1:7" x14ac:dyDescent="0.25">
      <c r="A2333" s="84">
        <f t="shared" si="73"/>
        <v>2322</v>
      </c>
      <c r="B2333" t="s">
        <v>4641</v>
      </c>
      <c r="C2333" s="12">
        <v>28982</v>
      </c>
      <c r="D2333" s="13">
        <f ca="1">(TODAY()-PACIENTE[[#This Row],[FECHA. DE NACIMIENTO]])/365</f>
        <v>46.443835616438356</v>
      </c>
      <c r="E2333" s="14" t="str">
        <f t="shared" ca="1" si="72"/>
        <v>ADULTO</v>
      </c>
      <c r="F2333" s="14" t="s">
        <v>14</v>
      </c>
      <c r="G2333" s="2" t="s">
        <v>4642</v>
      </c>
    </row>
    <row r="2334" spans="1:7" x14ac:dyDescent="0.25">
      <c r="A2334" s="84" t="str">
        <f t="shared" si="73"/>
        <v/>
      </c>
      <c r="C2334" s="12"/>
      <c r="D2334" s="13">
        <f ca="1">(TODAY()-PACIENTE[[#This Row],[FECHA. DE NACIMIENTO]])/365</f>
        <v>125.84657534246575</v>
      </c>
      <c r="E2334" s="14" t="str">
        <f t="shared" ca="1" si="72"/>
        <v>TERCERA EDAD</v>
      </c>
      <c r="F2334" s="14"/>
    </row>
    <row r="2335" spans="1:7" x14ac:dyDescent="0.25">
      <c r="A2335" s="84" t="str">
        <f t="shared" si="73"/>
        <v/>
      </c>
      <c r="C2335" s="12"/>
      <c r="D2335" s="13">
        <f ca="1">(TODAY()-PACIENTE[[#This Row],[FECHA. DE NACIMIENTO]])/365</f>
        <v>125.84657534246575</v>
      </c>
      <c r="E2335" s="14" t="str">
        <f t="shared" ca="1" si="72"/>
        <v>TERCERA EDAD</v>
      </c>
      <c r="F2335" s="14"/>
    </row>
    <row r="2336" spans="1:7" x14ac:dyDescent="0.25">
      <c r="A2336" s="84" t="str">
        <f t="shared" si="73"/>
        <v/>
      </c>
      <c r="C2336" s="12"/>
      <c r="D2336" s="13">
        <f ca="1">(TODAY()-PACIENTE[[#This Row],[FECHA. DE NACIMIENTO]])/365</f>
        <v>125.84657534246575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125.84657534246575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125.84657534246575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125.84657534246575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125.84657534246575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125.84657534246575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125.84657534246575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125.84657534246575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125.84657534246575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125.84657534246575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125.84657534246575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125.84657534246575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125.84657534246575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125.84657534246575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125.84657534246575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125.84657534246575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125.84657534246575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125.84657534246575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125.84657534246575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125.84657534246575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125.84657534246575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125.84657534246575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125.84657534246575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125.84657534246575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125.84657534246575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125.84657534246575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125.84657534246575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125.84657534246575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125.84657534246575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125.84657534246575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125.84657534246575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125.84657534246575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125.84657534246575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125.84657534246575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125.84657534246575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125.84657534246575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125.84657534246575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125.84657534246575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125.84657534246575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125.84657534246575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125.84657534246575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125.84657534246575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125.84657534246575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125.84657534246575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125.84657534246575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125.84657534246575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125.84657534246575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125.84657534246575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125.84657534246575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125.84657534246575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125.84657534246575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125.84657534246575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125.84657534246575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125.84657534246575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125.84657534246575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125.84657534246575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125.84657534246575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125.84657534246575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125.84657534246575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125.84657534246575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125.84657534246575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125.84657534246575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125.84657534246575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125.84657534246575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125.84657534246575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125.84657534246575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125.84657534246575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125.84657534246575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125.84657534246575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125.84657534246575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125.84657534246575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125.84657534246575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125.84657534246575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125.84657534246575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125.84657534246575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125.84657534246575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125.84657534246575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125.84657534246575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125.84657534246575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125.84657534246575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125.84657534246575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125.84657534246575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125.84657534246575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125.84657534246575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125.84657534246575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125.84657534246575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125.84657534246575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125.84657534246575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125.84657534246575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125.84657534246575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125.84657534246575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125.84657534246575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125.84657534246575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125.84657534246575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125.84657534246575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125.84657534246575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125.84657534246575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125.84657534246575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125.84657534246575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125.84657534246575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125.84657534246575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125.84657534246575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125.84657534246575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125.84657534246575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125.84657534246575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125.84657534246575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125.84657534246575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125.84657534246575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125.84657534246575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125.84657534246575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125.84657534246575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125.84657534246575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125.84657534246575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125.84657534246575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125.84657534246575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125.84657534246575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125.84657534246575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125.84657534246575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125.84657534246575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125.84657534246575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125.84657534246575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125.84657534246575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125.84657534246575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125.84657534246575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125.84657534246575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125.84657534246575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125.84657534246575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125.84657534246575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125.84657534246575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125.84657534246575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125.84657534246575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125.84657534246575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125.84657534246575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125.84657534246575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125.84657534246575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125.84657534246575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125.84657534246575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125.84657534246575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125.84657534246575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125.84657534246575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125.84657534246575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125.84657534246575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125.84657534246575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125.84657534246575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125.84657534246575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125.84657534246575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125.84657534246575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125.84657534246575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125.84657534246575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125.84657534246575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125.84657534246575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125.84657534246575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125.84657534246575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125.84657534246575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125.84657534246575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125.84657534246575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125.84657534246575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125.84657534246575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125.84657534246575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125.84657534246575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125.84657534246575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125.84657534246575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125.84657534246575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125.84657534246575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125.84657534246575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125.84657534246575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125.84657534246575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125.84657534246575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125.84657534246575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125.84657534246575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125.84657534246575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125.84657534246575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125.84657534246575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125.84657534246575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125.84657534246575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125.84657534246575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125.84657534246575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125.84657534246575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125.84657534246575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125.84657534246575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125.84657534246575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125.84657534246575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125.84657534246575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125.84657534246575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125.84657534246575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125.84657534246575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125.84657534246575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125.84657534246575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125.84657534246575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125.84657534246575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125.84657534246575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125.84657534246575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125.84657534246575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125.84657534246575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125.84657534246575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125.84657534246575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125.84657534246575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125.84657534246575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125.84657534246575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125.84657534246575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125.84657534246575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125.84657534246575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125.84657534246575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125.84657534246575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125.84657534246575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125.84657534246575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125.84657534246575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125.84657534246575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125.84657534246575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125.84657534246575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125.84657534246575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125.84657534246575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125.84657534246575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125.84657534246575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125.84657534246575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125.84657534246575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125.84657534246575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125.84657534246575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125.84657534246575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125.84657534246575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125.84657534246575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125.84657534246575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125.84657534246575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125.84657534246575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125.84657534246575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125.84657534246575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125.84657534246575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125.84657534246575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125.84657534246575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125.84657534246575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125.84657534246575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125.84657534246575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125.84657534246575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125.84657534246575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125.84657534246575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125.84657534246575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125.84657534246575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125.84657534246575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125.84657534246575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125.84657534246575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125.84657534246575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125.84657534246575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125.84657534246575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125.84657534246575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125.84657534246575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125.84657534246575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125.84657534246575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125.84657534246575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125.84657534246575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125.84657534246575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125.84657534246575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125.84657534246575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125.84657534246575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125.84657534246575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125.84657534246575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125.84657534246575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125.84657534246575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125.84657534246575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125.84657534246575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125.84657534246575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125.84657534246575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125.84657534246575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125.84657534246575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125.84657534246575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125.84657534246575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125.84657534246575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125.84657534246575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125.84657534246575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125.84657534246575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125.84657534246575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125.84657534246575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125.84657534246575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125.84657534246575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125.84657534246575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125.84657534246575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125.84657534246575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125.84657534246575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125.84657534246575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125.84657534246575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125.84657534246575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125.84657534246575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125.84657534246575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125.84657534246575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125.84657534246575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125.84657534246575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125.84657534246575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125.84657534246575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125.84657534246575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125.84657534246575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125.84657534246575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125.84657534246575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125.84657534246575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125.84657534246575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125.84657534246575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125.84657534246575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125.84657534246575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125.84657534246575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125.84657534246575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125.84657534246575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125.84657534246575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125.84657534246575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125.84657534246575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125.84657534246575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125.84657534246575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125.84657534246575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125.84657534246575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125.84657534246575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125.84657534246575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125.84657534246575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125.84657534246575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125.84657534246575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125.84657534246575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125.84657534246575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125.84657534246575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125.84657534246575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125.84657534246575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125.84657534246575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125.84657534246575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125.84657534246575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125.84657534246575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125.84657534246575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125.84657534246575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125.84657534246575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125.84657534246575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125.84657534246575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125.84657534246575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125.84657534246575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125.84657534246575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125.84657534246575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125.84657534246575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125.84657534246575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125.84657534246575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125.84657534246575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125.84657534246575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125.84657534246575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125.84657534246575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125.84657534246575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125.84657534246575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125.84657534246575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125.84657534246575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125.84657534246575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125.84657534246575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125.84657534246575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125.84657534246575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125.84657534246575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125.84657534246575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125.84657534246575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125.84657534246575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125.84657534246575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125.84657534246575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125.84657534246575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125.84657534246575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125.84657534246575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125.84657534246575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125.84657534246575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125.84657534246575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125.84657534246575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125.84657534246575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125.84657534246575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125.84657534246575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125.84657534246575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125.84657534246575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125.84657534246575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125.84657534246575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125.84657534246575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125.84657534246575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125.84657534246575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125.84657534246575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125.84657534246575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125.84657534246575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125.84657534246575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125.84657534246575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125.84657534246575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125.84657534246575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125.84657534246575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125.84657534246575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125.84657534246575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125.84657534246575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125.84657534246575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125.84657534246575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125.84657534246575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125.84657534246575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125.84657534246575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125.84657534246575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125.84657534246575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125.84657534246575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125.84657534246575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125.84657534246575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125.84657534246575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125.84657534246575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125.84657534246575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125.84657534246575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125.84657534246575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125.84657534246575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125.84657534246575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125.84657534246575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125.84657534246575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125.84657534246575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125.84657534246575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125.84657534246575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125.84657534246575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125.84657534246575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125.84657534246575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125.84657534246575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125.84657534246575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125.84657534246575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125.84657534246575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125.84657534246575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125.84657534246575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125.84657534246575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125.84657534246575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125.84657534246575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125.84657534246575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125.84657534246575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125.84657534246575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125.84657534246575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125.84657534246575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125.84657534246575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125.84657534246575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125.84657534246575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125.84657534246575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125.84657534246575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125.84657534246575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125.84657534246575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125.84657534246575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125.84657534246575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125.84657534246575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125.84657534246575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125.84657534246575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125.84657534246575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125.84657534246575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125.84657534246575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125.84657534246575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125.84657534246575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125.84657534246575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125.84657534246575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125.84657534246575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125.84657534246575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125.84657534246575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125.84657534246575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125.84657534246575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125.84657534246575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125.84657534246575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125.84657534246575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125.84657534246575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125.84657534246575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125.84657534246575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125.84657534246575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125.84657534246575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125.84657534246575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125.84657534246575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125.84657534246575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125.84657534246575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125.84657534246575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125.84657534246575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125.84657534246575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125.84657534246575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125.84657534246575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125.84657534246575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125.84657534246575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125.84657534246575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125.84657534246575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125.84657534246575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125.84657534246575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125.84657534246575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125.84657534246575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125.84657534246575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125.84657534246575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125.84657534246575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125.84657534246575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125.84657534246575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125.84657534246575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125.84657534246575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125.84657534246575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125.84657534246575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125.84657534246575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125.84657534246575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125.84657534246575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125.84657534246575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125.84657534246575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125.84657534246575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125.84657534246575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125.84657534246575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125.84657534246575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125.84657534246575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125.84657534246575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125.84657534246575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125.84657534246575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125.84657534246575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125.84657534246575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125.84657534246575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125.84657534246575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125.84657534246575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125.84657534246575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125.84657534246575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125.84657534246575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125.84657534246575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125.84657534246575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125.84657534246575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125.84657534246575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125.84657534246575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125.84657534246575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125.84657534246575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125.84657534246575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125.84657534246575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125.84657534246575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125.84657534246575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125.84657534246575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125.84657534246575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125.84657534246575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125.84657534246575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125.84657534246575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125.84657534246575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125.84657534246575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125.84657534246575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125.84657534246575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125.84657534246575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125.84657534246575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125.84657534246575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125.84657534246575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125.84657534246575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125.84657534246575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125.84657534246575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125.84657534246575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125.84657534246575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125.84657534246575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125.84657534246575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125.84657534246575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125.84657534246575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125.84657534246575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125.84657534246575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125.84657534246575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125.84657534246575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125.84657534246575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125.84657534246575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125.84657534246575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125.84657534246575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125.84657534246575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125.84657534246575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125.84657534246575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125.84657534246575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125.84657534246575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125.84657534246575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125.84657534246575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125.84657534246575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125.84657534246575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125.84657534246575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125.84657534246575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125.84657534246575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125.84657534246575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125.84657534246575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125.84657534246575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125.84657534246575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125.84657534246575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125.84657534246575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125.84657534246575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125.84657534246575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125.84657534246575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125.84657534246575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125.84657534246575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125.84657534246575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125.84657534246575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125.84657534246575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125.84657534246575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125.84657534246575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125.84657534246575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125.84657534246575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125.84657534246575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125.84657534246575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125.84657534246575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125.84657534246575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125.84657534246575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125.84657534246575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125.84657534246575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125.84657534246575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125.84657534246575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125.84657534246575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125.84657534246575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125.84657534246575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125.84657534246575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125.84657534246575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125.84657534246575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125.84657534246575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125.84657534246575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125.84657534246575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125.84657534246575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125.84657534246575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125.84657534246575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125.84657534246575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125.84657534246575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125.84657534246575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125.84657534246575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125.84657534246575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125.84657534246575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125.84657534246575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125.84657534246575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125.84657534246575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125.84657534246575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125.84657534246575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125.84657534246575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125.84657534246575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125.84657534246575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125.84657534246575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125.84657534246575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125.84657534246575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125.84657534246575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125.84657534246575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125.84657534246575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125.84657534246575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125.84657534246575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125.84657534246575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125.84657534246575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125.84657534246575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125.84657534246575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125.84657534246575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125.84657534246575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125.84657534246575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125.84657534246575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125.84657534246575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125.84657534246575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125.84657534246575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125.84657534246575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125.84657534246575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125.84657534246575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125.84657534246575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125.84657534246575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125.84657534246575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125.84657534246575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125.84657534246575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125.84657534246575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125.84657534246575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125.84657534246575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125.84657534246575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125.84657534246575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125.84657534246575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125.84657534246575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125.84657534246575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125.84657534246575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125.84657534246575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125.84657534246575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125.84657534246575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125.84657534246575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125.84657534246575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125.84657534246575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125.84657534246575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125.84657534246575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125.84657534246575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125.84657534246575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125.84657534246575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125.84657534246575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125.84657534246575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125.84657534246575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125.84657534246575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125.84657534246575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125.84657534246575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125.84657534246575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125.84657534246575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125.84657534246575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125.84657534246575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125.84657534246575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125.84657534246575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125.84657534246575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125.84657534246575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125.84657534246575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125.84657534246575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125.84657534246575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125.84657534246575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125.84657534246575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125.84657534246575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125.84657534246575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125.84657534246575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125.84657534246575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125.84657534246575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125.84657534246575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125.84657534246575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125.84657534246575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125.84657534246575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125.84657534246575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125.84657534246575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125.84657534246575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125.84657534246575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125.84657534246575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125.84657534246575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125.84657534246575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125.84657534246575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125.84657534246575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125.84657534246575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125.84657534246575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125.84657534246575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125.84657534246575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125.84657534246575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125.84657534246575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125.84657534246575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125.84657534246575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125.84657534246575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125.84657534246575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125.84657534246575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125.84657534246575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125.84657534246575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125.84657534246575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125.84657534246575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125.84657534246575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125.84657534246575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125.84657534246575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125.84657534246575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125.84657534246575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125.84657534246575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125.84657534246575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125.84657534246575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125.84657534246575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125.84657534246575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125.84657534246575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125.84657534246575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125.84657534246575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125.84657534246575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125.84657534246575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125.84657534246575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125.84657534246575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125.84657534246575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125.84657534246575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125.84657534246575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125.84657534246575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125.84657534246575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125.84657534246575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125.84657534246575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125.84657534246575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125.84657534246575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125.84657534246575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125.84657534246575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125.84657534246575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125.84657534246575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125.84657534246575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125.84657534246575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125.84657534246575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125.84657534246575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125.84657534246575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125.84657534246575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125.84657534246575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125.84657534246575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125.84657534246575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125.84657534246575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125.84657534246575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125.84657534246575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125.84657534246575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125.84657534246575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125.84657534246575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125.84657534246575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125.84657534246575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125.84657534246575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125.84657534246575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125.84657534246575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125.84657534246575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125.84657534246575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125.84657534246575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125.84657534246575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125.84657534246575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125.84657534246575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125.84657534246575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125.84657534246575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125.84657534246575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125.84657534246575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125.84657534246575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125.84657534246575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125.84657534246575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125.84657534246575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125.84657534246575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125.84657534246575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125.84657534246575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125.84657534246575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125.84657534246575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125.84657534246575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125.84657534246575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125.84657534246575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125.84657534246575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125.84657534246575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125.84657534246575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125.84657534246575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125.84657534246575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125.84657534246575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125.84657534246575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125.84657534246575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125.84657534246575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125.84657534246575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125.84657534246575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125.84657534246575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125.84657534246575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125.84657534246575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125.84657534246575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125.84657534246575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125.84657534246575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125.84657534246575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125.84657534246575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125.84657534246575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125.84657534246575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125.84657534246575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125.84657534246575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125.84657534246575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125.84657534246575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125.84657534246575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125.84657534246575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125.84657534246575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125.84657534246575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125.84657534246575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125.84657534246575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125.84657534246575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125.84657534246575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125.84657534246575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125.84657534246575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125.84657534246575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125.84657534246575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125.84657534246575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125.84657534246575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125.84657534246575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125.84657534246575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125.84657534246575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125.84657534246575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125.84657534246575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125.84657534246575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125.84657534246575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125.84657534246575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125.84657534246575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125.84657534246575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125.84657534246575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125.84657534246575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125.84657534246575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125.84657534246575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125.84657534246575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125.84657534246575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125.84657534246575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125.84657534246575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125.84657534246575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125.84657534246575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125.84657534246575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125.84657534246575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125.84657534246575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125.84657534246575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125.84657534246575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125.84657534246575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125.84657534246575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125.84657534246575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125.84657534246575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125.84657534246575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125.84657534246575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125.84657534246575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125.84657534246575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125.84657534246575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125.84657534246575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125.84657534246575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125.84657534246575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125.84657534246575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125.84657534246575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125.84657534246575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125.84657534246575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125.84657534246575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125.84657534246575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125.84657534246575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125.84657534246575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125.84657534246575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125.84657534246575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125.84657534246575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125.84657534246575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125.84657534246575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125.84657534246575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125.84657534246575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125.84657534246575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125.84657534246575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125.84657534246575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125.84657534246575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125.84657534246575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125.84657534246575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125.84657534246575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125.84657534246575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125.84657534246575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125.84657534246575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125.84657534246575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125.84657534246575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125.84657534246575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125.84657534246575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125.84657534246575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125.84657534246575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125.84657534246575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125.84657534246575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125.84657534246575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125.84657534246575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125.84657534246575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125.84657534246575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125.84657534246575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125.84657534246575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125.84657534246575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125.84657534246575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125.84657534246575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125.84657534246575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125.84657534246575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125.84657534246575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125.84657534246575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125.84657534246575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125.84657534246575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125.84657534246575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125.84657534246575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125.84657534246575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125.84657534246575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125.84657534246575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125.84657534246575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125.84657534246575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125.84657534246575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125.84657534246575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125.84657534246575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125.84657534246575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125.84657534246575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125.84657534246575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125.84657534246575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125.84657534246575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125.84657534246575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125.84657534246575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125.84657534246575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125.84657534246575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125.84657534246575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125.84657534246575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125.84657534246575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125.84657534246575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125.84657534246575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125.84657534246575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125.84657534246575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125.84657534246575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125.84657534246575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125.84657534246575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125.84657534246575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125.84657534246575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125.84657534246575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125.84657534246575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125.84657534246575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125.84657534246575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125.84657534246575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125.84657534246575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125.84657534246575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125.84657534246575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125.84657534246575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125.84657534246575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125.84657534246575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125.84657534246575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125.84657534246575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125.84657534246575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125.84657534246575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125.84657534246575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125.84657534246575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125.84657534246575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125.84657534246575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125.84657534246575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125.84657534246575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125.84657534246575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125.84657534246575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125.84657534246575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125.84657534246575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125.84657534246575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125.84657534246575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125.84657534246575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125.84657534246575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125.84657534246575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125.84657534246575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125.84657534246575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125.84657534246575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125.84657534246575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125.84657534246575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125.84657534246575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125.84657534246575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125.84657534246575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125.84657534246575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125.84657534246575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125.84657534246575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125.84657534246575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125.84657534246575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125.84657534246575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125.84657534246575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125.84657534246575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125.84657534246575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125.84657534246575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125.84657534246575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125.84657534246575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125.84657534246575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125.84657534246575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125.84657534246575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125.84657534246575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125.84657534246575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125.84657534246575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125.84657534246575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125.84657534246575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125.84657534246575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125.84657534246575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125.84657534246575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125.84657534246575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125.84657534246575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125.84657534246575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125.84657534246575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125.84657534246575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125.84657534246575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125.84657534246575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125.84657534246575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125.84657534246575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125.84657534246575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125.84657534246575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125.84657534246575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125.84657534246575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125.84657534246575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125.84657534246575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125.84657534246575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125.84657534246575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125.84657534246575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125.84657534246575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125.84657534246575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125.84657534246575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125.84657534246575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125.84657534246575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125.84657534246575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125.84657534246575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125.84657534246575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125.84657534246575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125.84657534246575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125.84657534246575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125.84657534246575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125.84657534246575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125.84657534246575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125.84657534246575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125.84657534246575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125.84657534246575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125.84657534246575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125.84657534246575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125.84657534246575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125.84657534246575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125.84657534246575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125.84657534246575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125.84657534246575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125.84657534246575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125.84657534246575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125.84657534246575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125.84657534246575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125.84657534246575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125.84657534246575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125.84657534246575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125.84657534246575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125.84657534246575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125.84657534246575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125.84657534246575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125.84657534246575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125.84657534246575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125.84657534246575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125.84657534246575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125.84657534246575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125.84657534246575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125.84657534246575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125.84657534246575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125.84657534246575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125.84657534246575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125.84657534246575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125.84657534246575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125.84657534246575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125.84657534246575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125.84657534246575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125.84657534246575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125.84657534246575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125.84657534246575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125.84657534246575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125.84657534246575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125.84657534246575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125.84657534246575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125.84657534246575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125.84657534246575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125.84657534246575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125.84657534246575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125.84657534246575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125.84657534246575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125.84657534246575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125.84657534246575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125.84657534246575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125.84657534246575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125.84657534246575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125.84657534246575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125.84657534246575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125.84657534246575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125.84657534246575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125.84657534246575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125.84657534246575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125.84657534246575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125.84657534246575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125.84657534246575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125.84657534246575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125.84657534246575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125.84657534246575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125.84657534246575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125.84657534246575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125.84657534246575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125.84657534246575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125.84657534246575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125.84657534246575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125.84657534246575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125.84657534246575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125.84657534246575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125.84657534246575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125.84657534246575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125.84657534246575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125.84657534246575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125.84657534246575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125.84657534246575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125.84657534246575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125.84657534246575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125.84657534246575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125.84657534246575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125.84657534246575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125.84657534246575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125.84657534246575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125.84657534246575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125.84657534246575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125.84657534246575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125.84657534246575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125.84657534246575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125.84657534246575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125.84657534246575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125.84657534246575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125.84657534246575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125.84657534246575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125.84657534246575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125.84657534246575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125.84657534246575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125.84657534246575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125.84657534246575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125.84657534246575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125.84657534246575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125.84657534246575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125.84657534246575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125.84657534246575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125.84657534246575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125.84657534246575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125.84657534246575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125.84657534246575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125.84657534246575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125.84657534246575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125.84657534246575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125.84657534246575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125.84657534246575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125.84657534246575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125.84657534246575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125.84657534246575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125.84657534246575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125.84657534246575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125.84657534246575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125.84657534246575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125.84657534246575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125.84657534246575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125.84657534246575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125.84657534246575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125.84657534246575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125.84657534246575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125.84657534246575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125.84657534246575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125.84657534246575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125.84657534246575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125.84657534246575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125.84657534246575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125.84657534246575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125.84657534246575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125.84657534246575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125.84657534246575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125.84657534246575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125.84657534246575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125.84657534246575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125.84657534246575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125.84657534246575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125.84657534246575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125.84657534246575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125.84657534246575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125.84657534246575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125.84657534246575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125.84657534246575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125.84657534246575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125.84657534246575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125.84657534246575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125.84657534246575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125.84657534246575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125.84657534246575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125.84657534246575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125.84657534246575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125.84657534246575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125.84657534246575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125.84657534246575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125.84657534246575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125.84657534246575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125.84657534246575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125.84657534246575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125.84657534246575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125.84657534246575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125.84657534246575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125.84657534246575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125.84657534246575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125.84657534246575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125.84657534246575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125.84657534246575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125.84657534246575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125.84657534246575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125.84657534246575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125.84657534246575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125.84657534246575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125.84657534246575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125.84657534246575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125.84657534246575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125.84657534246575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125.84657534246575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125.84657534246575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125.84657534246575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125.84657534246575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125.84657534246575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125.84657534246575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125.84657534246575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125.84657534246575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125.84657534246575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125.84657534246575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125.84657534246575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125.84657534246575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125.84657534246575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125.84657534246575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125.84657534246575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125.84657534246575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125.84657534246575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125.84657534246575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125.84657534246575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125.84657534246575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125.84657534246575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125.84657534246575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125.84657534246575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125.84657534246575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125.84657534246575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125.84657534246575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125.84657534246575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125.84657534246575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125.84657534246575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125.84657534246575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125.84657534246575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125.84657534246575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125.84657534246575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125.84657534246575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125.84657534246575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125.84657534246575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125.84657534246575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125.84657534246575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125.84657534246575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125.84657534246575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125.84657534246575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125.84657534246575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125.84657534246575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125.84657534246575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125.84657534246575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125.84657534246575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125.84657534246575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125.84657534246575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125.84657534246575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125.84657534246575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125.84657534246575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125.84657534246575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125.84657534246575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125.84657534246575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125.84657534246575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125.84657534246575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125.84657534246575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125.84657534246575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125.84657534246575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125.84657534246575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125.84657534246575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125.84657534246575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125.84657534246575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125.84657534246575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125.84657534246575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125.84657534246575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125.84657534246575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125.84657534246575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125.84657534246575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125.84657534246575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125.84657534246575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125.84657534246575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125.84657534246575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125.84657534246575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125.84657534246575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125.84657534246575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125.84657534246575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125.84657534246575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125.84657534246575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125.84657534246575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125.84657534246575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125.84657534246575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125.84657534246575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125.84657534246575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125.84657534246575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125.84657534246575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125.84657534246575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125.84657534246575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125.84657534246575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125.84657534246575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125.84657534246575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125.84657534246575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125.84657534246575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125.84657534246575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125.84657534246575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125.84657534246575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125.84657534246575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125.84657534246575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125.84657534246575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125.84657534246575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125.84657534246575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125.84657534246575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125.84657534246575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125.84657534246575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125.84657534246575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125.84657534246575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125.84657534246575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125.84657534246575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125.84657534246575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125.84657534246575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125.84657534246575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125.84657534246575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125.84657534246575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125.84657534246575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125.84657534246575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125.84657534246575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125.84657534246575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125.84657534246575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125.84657534246575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125.84657534246575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125.84657534246575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125.84657534246575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125.84657534246575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125.84657534246575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125.84657534246575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125.84657534246575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125.84657534246575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125.84657534246575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125.84657534246575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125.84657534246575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125.84657534246575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125.84657534246575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125.84657534246575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125.84657534246575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125.84657534246575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125.84657534246575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125.84657534246575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125.84657534246575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125.84657534246575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125.84657534246575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125.84657534246575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125.84657534246575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125.84657534246575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125.84657534246575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125.84657534246575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125.84657534246575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125.84657534246575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125.84657534246575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125.84657534246575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125.84657534246575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125.84657534246575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125.84657534246575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125.84657534246575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125.84657534246575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125.84657534246575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125.84657534246575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125.84657534246575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125.84657534246575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125.84657534246575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125.84657534246575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125.84657534246575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125.84657534246575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125.84657534246575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125.84657534246575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125.84657534246575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125.84657534246575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125.84657534246575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125.84657534246575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125.84657534246575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125.84657534246575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125.84657534246575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125.84657534246575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125.84657534246575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125.84657534246575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125.84657534246575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125.84657534246575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125.84657534246575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125.84657534246575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125.84657534246575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125.84657534246575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125.84657534246575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125.84657534246575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125.84657534246575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125.84657534246575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125.84657534246575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125.84657534246575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125.84657534246575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125.84657534246575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125.84657534246575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125.84657534246575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125.84657534246575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125.84657534246575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125.84657534246575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125.84657534246575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125.84657534246575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125.84657534246575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125.84657534246575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125.84657534246575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125.84657534246575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125.84657534246575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125.84657534246575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125.84657534246575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125.84657534246575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125.84657534246575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125.84657534246575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125.84657534246575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125.84657534246575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125.84657534246575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125.84657534246575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125.84657534246575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125.84657534246575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125.84657534246575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125.84657534246575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125.84657534246575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125.84657534246575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125.84657534246575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125.84657534246575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125.84657534246575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125.84657534246575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125.84657534246575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125.84657534246575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125.84657534246575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125.84657534246575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125.84657534246575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125.84657534246575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125.84657534246575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125.84657534246575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125.84657534246575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125.84657534246575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125.84657534246575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125.84657534246575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125.84657534246575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125.84657534246575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125.84657534246575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125.84657534246575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125.84657534246575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125.84657534246575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125.84657534246575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125.84657534246575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125.84657534246575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125.84657534246575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125.84657534246575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125.84657534246575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125.84657534246575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125.84657534246575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125.84657534246575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125.84657534246575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125.84657534246575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125.84657534246575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125.84657534246575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125.84657534246575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125.84657534246575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125.84657534246575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125.84657534246575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125.84657534246575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125.84657534246575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125.84657534246575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125.84657534246575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125.84657534246575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125.84657534246575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125.84657534246575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125.84657534246575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125.84657534246575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125.84657534246575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125.84657534246575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125.84657534246575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125.84657534246575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125.84657534246575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125.84657534246575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125.84657534246575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125.84657534246575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125.84657534246575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125.84657534246575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125.84657534246575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125.84657534246575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125.84657534246575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125.84657534246575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125.84657534246575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125.84657534246575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125.84657534246575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125.84657534246575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125.84657534246575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125.84657534246575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125.84657534246575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125.84657534246575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125.84657534246575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125.84657534246575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125.84657534246575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125.84657534246575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125.84657534246575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125.84657534246575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125.84657534246575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125.84657534246575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125.84657534246575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125.84657534246575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125.84657534246575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125.84657534246575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125.84657534246575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125.84657534246575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125.84657534246575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125.84657534246575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125.84657534246575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125.84657534246575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125.84657534246575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125.84657534246575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125.84657534246575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125.84657534246575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125.84657534246575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125.84657534246575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125.84657534246575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125.84657534246575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125.84657534246575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125.84657534246575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125.84657534246575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125.84657534246575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125.84657534246575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125.84657534246575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125.84657534246575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125.84657534246575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125.84657534246575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125.84657534246575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125.84657534246575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125.84657534246575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125.84657534246575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125.84657534246575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125.84657534246575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125.84657534246575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125.84657534246575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125.84657534246575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125.84657534246575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125.84657534246575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125.84657534246575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125.84657534246575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125.84657534246575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125.84657534246575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125.84657534246575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125.84657534246575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125.84657534246575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125.84657534246575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125.84657534246575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125.84657534246575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125.84657534246575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125.84657534246575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125.84657534246575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125.84657534246575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125.84657534246575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125.84657534246575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125.84657534246575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125.84657534246575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125.84657534246575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125.84657534246575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125.84657534246575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125.84657534246575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125.84657534246575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125.84657534246575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125.84657534246575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125.84657534246575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125.84657534246575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125.84657534246575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125.84657534246575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125.84657534246575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125.84657534246575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125.84657534246575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125.84657534246575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125.84657534246575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125.84657534246575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125.84657534246575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125.84657534246575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125.84657534246575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125.84657534246575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125.84657534246575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125.84657534246575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125.84657534246575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125.84657534246575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125.84657534246575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125.84657534246575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125.84657534246575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125.84657534246575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125.84657534246575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125.84657534246575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125.84657534246575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125.84657534246575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125.84657534246575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125.84657534246575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125.84657534246575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125.84657534246575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125.84657534246575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125.84657534246575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125.84657534246575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125.84657534246575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125.84657534246575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125.84657534246575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125.84657534246575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125.84657534246575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125.84657534246575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125.84657534246575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125.84657534246575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125.84657534246575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125.84657534246575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125.84657534246575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125.84657534246575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125.84657534246575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125.84657534246575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125.84657534246575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125.84657534246575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125.84657534246575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125.84657534246575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125.84657534246575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125.84657534246575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125.84657534246575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125.84657534246575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125.84657534246575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125.84657534246575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125.84657534246575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125.84657534246575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125.84657534246575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125.84657534246575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125.84657534246575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125.84657534246575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125.84657534246575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125.84657534246575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125.84657534246575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125.84657534246575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125.84657534246575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125.84657534246575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125.84657534246575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125.84657534246575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125.84657534246575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125.84657534246575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125.84657534246575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125.84657534246575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125.84657534246575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125.84657534246575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125.84657534246575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125.84657534246575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125.84657534246575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125.84657534246575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125.84657534246575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125.84657534246575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125.84657534246575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125.84657534246575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125.84657534246575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125.84657534246575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125.84657534246575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125.84657534246575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125.84657534246575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125.84657534246575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125.84657534246575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125.84657534246575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125.84657534246575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125.84657534246575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125.84657534246575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125.84657534246575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125.84657534246575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125.84657534246575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125.84657534246575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125.84657534246575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125.84657534246575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125.84657534246575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125.84657534246575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125.84657534246575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125.84657534246575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125.84657534246575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125.84657534246575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125.84657534246575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125.84657534246575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125.84657534246575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125.84657534246575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125.84657534246575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125.84657534246575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125.84657534246575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125.84657534246575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125.84657534246575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125.84657534246575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125.84657534246575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125.84657534246575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125.84657534246575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125.84657534246575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125.84657534246575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125.84657534246575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125.84657534246575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125.84657534246575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125.84657534246575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125.84657534246575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125.84657534246575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125.84657534246575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125.84657534246575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125.84657534246575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125.84657534246575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125.84657534246575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125.84657534246575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125.84657534246575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125.84657534246575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125.84657534246575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125.84657534246575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125.84657534246575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125.84657534246575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125.84657534246575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125.84657534246575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125.84657534246575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125.84657534246575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125.84657534246575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125.84657534246575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125.84657534246575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125.84657534246575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125.84657534246575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125.84657534246575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125.84657534246575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125.84657534246575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125.84657534246575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125.84657534246575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125.84657534246575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125.84657534246575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125.84657534246575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125.84657534246575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125.84657534246575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125.84657534246575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125.84657534246575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125.84657534246575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125.84657534246575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125.84657534246575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125.84657534246575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125.84657534246575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125.84657534246575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125.84657534246575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125.84657534246575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125.84657534246575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125.84657534246575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125.84657534246575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125.84657534246575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125.84657534246575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125.84657534246575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125.84657534246575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125.84657534246575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125.84657534246575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125.84657534246575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125.84657534246575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125.84657534246575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125.84657534246575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125.84657534246575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125.84657534246575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125.84657534246575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125.84657534246575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125.84657534246575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125.84657534246575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125.84657534246575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125.84657534246575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125.84657534246575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125.84657534246575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125.84657534246575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125.84657534246575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125.84657534246575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125.84657534246575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125.84657534246575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125.84657534246575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125.84657534246575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125.84657534246575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125.84657534246575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125.84657534246575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125.84657534246575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125.84657534246575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125.84657534246575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125.84657534246575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125.84657534246575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125.84657534246575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125.84657534246575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125.84657534246575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125.84657534246575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125.84657534246575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125.84657534246575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125.84657534246575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125.84657534246575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125.84657534246575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125.84657534246575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125.84657534246575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125.84657534246575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125.84657534246575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125.84657534246575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125.84657534246575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125.84657534246575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125.84657534246575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125.84657534246575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125.84657534246575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125.84657534246575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125.84657534246575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125.84657534246575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125.84657534246575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125.84657534246575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125.84657534246575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125.84657534246575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125.84657534246575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125.84657534246575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125.84657534246575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125.84657534246575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125.84657534246575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125.84657534246575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125.84657534246575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125.84657534246575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125.84657534246575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125.84657534246575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125.84657534246575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125.84657534246575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125.84657534246575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125.84657534246575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125.84657534246575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125.84657534246575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125.84657534246575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125.84657534246575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125.84657534246575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125.84657534246575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125.84657534246575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125.84657534246575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125.84657534246575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125.84657534246575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125.84657534246575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125.84657534246575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125.84657534246575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125.84657534246575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125.84657534246575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125.84657534246575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125.84657534246575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125.84657534246575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125.84657534246575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125.84657534246575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125.84657534246575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125.84657534246575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125.84657534246575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125.84657534246575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125.84657534246575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125.84657534246575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125.84657534246575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125.84657534246575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125.84657534246575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125.84657534246575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125.84657534246575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125.84657534246575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125.84657534246575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125.84657534246575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125.84657534246575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125.84657534246575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125.84657534246575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125.84657534246575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125.84657534246575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125.84657534246575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125.84657534246575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125.84657534246575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125.84657534246575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125.84657534246575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125.84657534246575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125.84657534246575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125.84657534246575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125.84657534246575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125.84657534246575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125.84657534246575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125.84657534246575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125.84657534246575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125.84657534246575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125.84657534246575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125.84657534246575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125.84657534246575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125.84657534246575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125.84657534246575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125.84657534246575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125.84657534246575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125.84657534246575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125.84657534246575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125.84657534246575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125.84657534246575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125.84657534246575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125.84657534246575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125.84657534246575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125.84657534246575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125.84657534246575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125.84657534246575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125.84657534246575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125.84657534246575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125.84657534246575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125.84657534246575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125.84657534246575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125.84657534246575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125.84657534246575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125.84657534246575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125.84657534246575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125.84657534246575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125.84657534246575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125.84657534246575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125.84657534246575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125.84657534246575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125.84657534246575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125.84657534246575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125.84657534246575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125.84657534246575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125.84657534246575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125.84657534246575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125.84657534246575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125.84657534246575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125.84657534246575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125.84657534246575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125.84657534246575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125.84657534246575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125.84657534246575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125.84657534246575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125.84657534246575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125.84657534246575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125.84657534246575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125.84657534246575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125.84657534246575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125.84657534246575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125.84657534246575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125.84657534246575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125.84657534246575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125.84657534246575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125.84657534246575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125.84657534246575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125.84657534246575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125.84657534246575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125.84657534246575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125.84657534246575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125.84657534246575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125.84657534246575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125.84657534246575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125.84657534246575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125.84657534246575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125.84657534246575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125.84657534246575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125.84657534246575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125.84657534246575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125.84657534246575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125.84657534246575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125.84657534246575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125.84657534246575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125.84657534246575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125.84657534246575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125.84657534246575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125.84657534246575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125.84657534246575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125.84657534246575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125.84657534246575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125.84657534246575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125.84657534246575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125.84657534246575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125.84657534246575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125.84657534246575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125.84657534246575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125.84657534246575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125.84657534246575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125.84657534246575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125.84657534246575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125.84657534246575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125.84657534246575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125.84657534246575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125.84657534246575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125.84657534246575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125.84657534246575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125.84657534246575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125.84657534246575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125.84657534246575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125.84657534246575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125.84657534246575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125.84657534246575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125.84657534246575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125.84657534246575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125.84657534246575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125.84657534246575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125.84657534246575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125.84657534246575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125.84657534246575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125.84657534246575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125.84657534246575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125.84657534246575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125.84657534246575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125.84657534246575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125.84657534246575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125.84657534246575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125.84657534246575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125.84657534246575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125.84657534246575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125.84657534246575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125.84657534246575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125.84657534246575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125.84657534246575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125.84657534246575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125.84657534246575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125.84657534246575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125.84657534246575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125.84657534246575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125.84657534246575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125.84657534246575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125.84657534246575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125.84657534246575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125.84657534246575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125.84657534246575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125.84657534246575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125.84657534246575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125.84657534246575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125.84657534246575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125.84657534246575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125.84657534246575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125.84657534246575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125.84657534246575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125.84657534246575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125.84657534246575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125.84657534246575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125.84657534246575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125.84657534246575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125.84657534246575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125.84657534246575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125.84657534246575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125.84657534246575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125.84657534246575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125.84657534246575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125.84657534246575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125.84657534246575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125.84657534246575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125.84657534246575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125.84657534246575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125.84657534246575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125.84657534246575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125.84657534246575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125.84657534246575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125.84657534246575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125.84657534246575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125.84657534246575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125.84657534246575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125.84657534246575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125.84657534246575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125.84657534246575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125.84657534246575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125.84657534246575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125.84657534246575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125.84657534246575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125.84657534246575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125.84657534246575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125.84657534246575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125.84657534246575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125.84657534246575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125.84657534246575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125.84657534246575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125.84657534246575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125.84657534246575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125.84657534246575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125.84657534246575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125.84657534246575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125.84657534246575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125.84657534246575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125.84657534246575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125.84657534246575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125.84657534246575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125.84657534246575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125.84657534246575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125.84657534246575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125.84657534246575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125.84657534246575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125.84657534246575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125.84657534246575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125.84657534246575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125.84657534246575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125.84657534246575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125.84657534246575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125.84657534246575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125.84657534246575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125.84657534246575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125.84657534246575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125.84657534246575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125.84657534246575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125.84657534246575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125.84657534246575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125.84657534246575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125.84657534246575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125.84657534246575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125.84657534246575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125.84657534246575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125.84657534246575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125.84657534246575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125.84657534246575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125.84657534246575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125.84657534246575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125.84657534246575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125.84657534246575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125.84657534246575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125.84657534246575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125.84657534246575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125.84657534246575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125.84657534246575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125.84657534246575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125.84657534246575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125.84657534246575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125.84657534246575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125.84657534246575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125.84657534246575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125.84657534246575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125.84657534246575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125.84657534246575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125.84657534246575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125.84657534246575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125.84657534246575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125.84657534246575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125.84657534246575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125.84657534246575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125.84657534246575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125.84657534246575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125.84657534246575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125.84657534246575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125.84657534246575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125.84657534246575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125.84657534246575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125.84657534246575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125.84657534246575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125.84657534246575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125.84657534246575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125.84657534246575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125.84657534246575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125.84657534246575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125.84657534246575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125.84657534246575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125.84657534246575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125.84657534246575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125.84657534246575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125.84657534246575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125.84657534246575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125.84657534246575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125.84657534246575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125.84657534246575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125.84657534246575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125.84657534246575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125.84657534246575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125.84657534246575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125.84657534246575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125.84657534246575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125.84657534246575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125.84657534246575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125.84657534246575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125.84657534246575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125.84657534246575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125.84657534246575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125.84657534246575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125.84657534246575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125.84657534246575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125.84657534246575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125.84657534246575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125.84657534246575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125.84657534246575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125.84657534246575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125.84657534246575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125.84657534246575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125.84657534246575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125.84657534246575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125.84657534246575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125.84657534246575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125.84657534246575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125.84657534246575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125.84657534246575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125.84657534246575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125.84657534246575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125.84657534246575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125.84657534246575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125.84657534246575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125.84657534246575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125.84657534246575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125.84657534246575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125.84657534246575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125.84657534246575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125.84657534246575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125.84657534246575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125.84657534246575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125.84657534246575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125.84657534246575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125.84657534246575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125.84657534246575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125.84657534246575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125.84657534246575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125.84657534246575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125.84657534246575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125.84657534246575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125.84657534246575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125.84657534246575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125.84657534246575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125.84657534246575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125.84657534246575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125.84657534246575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125.84657534246575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125.84657534246575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125.84657534246575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125.84657534246575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125.84657534246575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125.84657534246575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125.84657534246575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125.84657534246575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125.84657534246575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125.84657534246575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125.84657534246575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125.84657534246575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125.84657534246575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125.84657534246575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125.84657534246575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125.84657534246575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125.84657534246575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125.84657534246575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125.84657534246575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125.84657534246575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125.84657534246575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125.84657534246575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125.84657534246575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125.84657534246575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125.84657534246575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125.84657534246575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125.84657534246575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125.84657534246575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125.84657534246575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125.84657534246575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125.84657534246575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125.84657534246575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125.84657534246575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125.84657534246575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125.84657534246575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125.84657534246575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125.84657534246575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125.84657534246575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125.84657534246575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125.84657534246575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125.84657534246575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125.84657534246575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125.84657534246575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125.84657534246575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125.84657534246575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125.84657534246575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125.84657534246575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125.84657534246575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125.84657534246575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125.84657534246575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125.84657534246575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125.84657534246575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125.84657534246575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125.84657534246575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125.84657534246575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125.84657534246575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125.84657534246575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125.84657534246575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125.84657534246575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125.84657534246575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125.84657534246575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125.84657534246575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125.84657534246575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125.84657534246575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125.84657534246575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125.84657534246575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125.84657534246575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125.84657534246575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125.84657534246575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125.84657534246575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125.84657534246575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125.84657534246575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125.84657534246575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125.84657534246575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125.84657534246575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125.84657534246575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125.84657534246575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125.84657534246575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125.84657534246575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125.84657534246575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125.84657534246575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125.84657534246575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125.84657534246575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125.84657534246575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125.84657534246575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125.84657534246575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125.84657534246575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125.84657534246575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125.84657534246575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125.84657534246575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125.84657534246575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125.84657534246575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125.84657534246575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125.84657534246575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125.84657534246575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125.84657534246575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125.84657534246575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125.84657534246575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125.84657534246575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125.84657534246575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125.84657534246575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125.84657534246575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125.84657534246575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125.84657534246575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125.84657534246575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125.84657534246575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125.84657534246575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125.84657534246575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125.84657534246575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125.84657534246575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125.84657534246575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125.84657534246575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125.84657534246575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125.84657534246575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125.84657534246575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125.84657534246575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125.84657534246575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125.84657534246575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125.84657534246575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125.84657534246575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125.84657534246575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125.84657534246575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125.84657534246575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125.84657534246575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125.84657534246575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125.84657534246575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125.84657534246575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125.84657534246575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125.84657534246575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125.84657534246575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125.84657534246575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125.84657534246575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125.84657534246575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125.84657534246575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125.84657534246575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125.84657534246575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125.84657534246575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125.84657534246575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125.84657534246575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125.84657534246575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125.84657534246575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125.84657534246575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125.84657534246575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125.84657534246575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125.84657534246575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125.84657534246575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125.84657534246575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125.84657534246575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125.84657534246575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125.84657534246575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125.84657534246575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125.84657534246575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125.84657534246575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125.84657534246575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125.84657534246575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125.84657534246575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125.84657534246575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125.84657534246575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125.84657534246575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125.84657534246575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125.84657534246575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125.84657534246575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125.84657534246575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125.84657534246575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125.84657534246575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125.84657534246575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125.84657534246575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125.84657534246575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125.84657534246575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125.84657534246575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125.84657534246575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125.84657534246575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125.84657534246575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125.84657534246575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125.84657534246575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125.84657534246575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125.84657534246575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125.84657534246575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125.84657534246575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125.84657534246575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125.84657534246575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125.84657534246575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125.84657534246575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125.84657534246575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125.84657534246575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125.84657534246575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125.84657534246575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125.84657534246575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125.84657534246575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125.84657534246575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125.84657534246575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125.84657534246575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125.84657534246575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125.84657534246575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125.84657534246575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125.84657534246575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125.84657534246575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125.84657534246575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125.84657534246575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125.84657534246575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125.84657534246575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125.84657534246575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125.84657534246575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125.84657534246575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125.84657534246575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125.84657534246575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125.84657534246575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125.84657534246575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125.84657534246575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125.84657534246575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125.84657534246575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125.84657534246575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125.84657534246575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125.84657534246575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125.84657534246575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125.84657534246575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125.84657534246575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125.84657534246575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125.84657534246575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125.84657534246575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125.84657534246575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125.84657534246575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125.84657534246575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125.84657534246575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125.84657534246575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125.84657534246575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125.84657534246575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125.84657534246575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125.84657534246575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125.84657534246575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125.84657534246575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125.84657534246575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125.84657534246575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125.84657534246575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125.84657534246575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125.84657534246575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125.84657534246575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125.84657534246575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125.84657534246575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125.84657534246575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125.84657534246575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125.84657534246575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125.84657534246575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125.84657534246575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125.84657534246575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125.84657534246575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125.84657534246575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125.84657534246575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125.84657534246575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125.84657534246575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125.84657534246575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125.84657534246575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125.84657534246575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125.84657534246575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125.84657534246575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125.84657534246575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125.84657534246575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125.84657534246575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125.84657534246575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125.84657534246575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125.84657534246575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125.84657534246575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125.84657534246575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125.84657534246575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125.84657534246575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125.84657534246575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125.84657534246575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125.84657534246575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125.84657534246575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125.84657534246575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125.84657534246575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125.84657534246575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125.84657534246575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125.84657534246575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125.84657534246575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125.84657534246575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125.84657534246575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125.84657534246575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125.84657534246575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125.84657534246575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125.84657534246575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125.84657534246575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125.84657534246575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125.84657534246575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125.84657534246575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125.84657534246575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125.84657534246575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125.84657534246575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125.84657534246575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125.84657534246575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125.84657534246575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125.84657534246575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125.84657534246575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125.84657534246575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125.84657534246575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125.84657534246575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125.84657534246575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125.84657534246575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125.84657534246575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125.84657534246575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125.84657534246575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125.84657534246575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125.84657534246575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125.84657534246575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125.84657534246575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125.84657534246575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125.84657534246575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125.84657534246575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125.84657534246575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125.84657534246575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125.84657534246575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125.84657534246575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125.84657534246575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125.84657534246575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125.84657534246575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125.84657534246575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125.84657534246575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125.84657534246575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125.84657534246575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125.84657534246575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125.84657534246575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125.84657534246575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125.84657534246575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125.84657534246575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125.84657534246575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125.84657534246575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125.84657534246575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125.84657534246575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125.84657534246575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125.84657534246575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125.84657534246575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125.84657534246575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125.84657534246575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125.84657534246575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125.84657534246575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125.84657534246575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125.84657534246575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125.84657534246575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125.84657534246575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125.84657534246575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125.84657534246575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125.84657534246575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125.84657534246575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125.84657534246575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125.84657534246575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125.84657534246575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125.84657534246575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125.84657534246575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125.84657534246575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125.84657534246575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125.84657534246575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125.84657534246575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125.84657534246575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125.84657534246575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125.84657534246575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125.84657534246575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125.84657534246575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125.84657534246575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125.84657534246575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125.84657534246575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125.84657534246575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125.84657534246575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125.84657534246575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125.84657534246575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125.84657534246575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125.84657534246575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125.84657534246575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125.84657534246575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125.84657534246575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125.84657534246575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125.84657534246575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125.84657534246575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125.84657534246575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125.84657534246575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125.84657534246575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125.84657534246575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125.84657534246575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125.84657534246575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125.84657534246575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125.84657534246575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125.84657534246575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125.84657534246575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125.84657534246575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125.84657534246575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125.84657534246575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125.84657534246575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125.84657534246575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125.84657534246575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125.84657534246575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125.84657534246575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125.84657534246575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125.84657534246575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125.84657534246575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125.84657534246575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125.84657534246575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125.84657534246575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125.84657534246575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125.84657534246575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125.84657534246575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125.84657534246575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125.84657534246575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125.84657534246575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125.84657534246575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125.84657534246575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125.84657534246575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125.84657534246575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125.84657534246575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125.84657534246575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125.84657534246575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125.84657534246575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125.84657534246575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125.84657534246575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125.84657534246575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125.84657534246575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125.84657534246575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125.84657534246575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125.84657534246575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125.84657534246575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125.84657534246575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125.84657534246575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125.84657534246575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125.84657534246575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125.84657534246575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125.84657534246575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125.84657534246575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125.84657534246575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125.84657534246575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125.84657534246575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125.84657534246575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125.84657534246575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125.84657534246575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125.84657534246575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125.84657534246575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125.84657534246575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125.84657534246575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125.84657534246575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125.84657534246575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125.84657534246575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125.84657534246575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125.84657534246575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125.84657534246575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125.84657534246575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125.84657534246575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125.84657534246575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125.84657534246575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125.84657534246575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125.84657534246575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125.84657534246575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125.84657534246575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125.84657534246575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125.84657534246575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125.84657534246575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125.84657534246575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125.84657534246575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125.84657534246575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125.84657534246575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125.84657534246575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125.84657534246575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125.84657534246575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125.84657534246575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125.84657534246575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125.84657534246575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125.84657534246575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125.84657534246575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125.84657534246575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125.84657534246575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125.84657534246575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125.84657534246575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125.84657534246575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125.84657534246575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125.84657534246575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125.84657534246575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125.84657534246575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125.84657534246575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125.84657534246575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125.84657534246575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125.84657534246575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125.84657534246575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125.84657534246575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125.84657534246575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125.84657534246575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125.84657534246575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125.84657534246575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125.84657534246575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125.84657534246575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125.84657534246575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125.84657534246575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125.84657534246575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125.84657534246575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125.84657534246575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125.84657534246575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125.84657534246575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125.84657534246575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125.84657534246575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125.84657534246575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125.84657534246575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125.84657534246575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125.84657534246575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125.84657534246575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125.84657534246575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125.84657534246575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125.84657534246575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125.84657534246575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125.84657534246575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125.84657534246575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125.84657534246575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125.84657534246575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125.84657534246575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125.84657534246575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125.84657534246575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125.84657534246575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125.84657534246575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125.84657534246575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125.84657534246575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125.84657534246575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125.84657534246575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125.84657534246575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125.84657534246575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125.84657534246575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125.84657534246575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125.84657534246575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125.84657534246575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125.84657534246575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125.84657534246575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125.84657534246575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125.84657534246575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125.84657534246575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125.84657534246575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125.84657534246575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125.84657534246575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125.84657534246575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125.84657534246575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125.84657534246575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125.84657534246575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125.84657534246575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125.84657534246575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125.84657534246575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125.84657534246575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125.84657534246575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125.84657534246575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125.84657534246575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125.84657534246575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125.84657534246575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125.84657534246575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125.84657534246575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125.84657534246575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125.84657534246575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125.84657534246575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125.84657534246575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125.84657534246575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125.84657534246575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125.84657534246575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125.84657534246575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125.84657534246575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125.84657534246575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125.84657534246575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125.84657534246575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125.84657534246575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125.84657534246575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125.84657534246575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125.84657534246575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125.84657534246575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125.84657534246575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125.84657534246575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125.84657534246575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125.84657534246575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125.84657534246575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125.84657534246575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125.84657534246575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125.84657534246575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125.84657534246575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125.84657534246575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125.84657534246575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125.84657534246575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125.84657534246575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125.84657534246575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125.84657534246575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125.84657534246575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125.84657534246575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125.84657534246575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125.84657534246575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125.84657534246575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125.84657534246575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125.84657534246575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125.84657534246575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125.84657534246575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125.84657534246575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125.84657534246575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125.84657534246575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125.84657534246575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125.84657534246575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125.84657534246575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125.84657534246575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125.84657534246575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125.84657534246575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125.84657534246575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125.84657534246575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125.84657534246575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125.84657534246575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125.84657534246575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125.84657534246575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125.84657534246575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125.84657534246575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125.84657534246575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125.84657534246575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125.84657534246575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125.84657534246575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125.84657534246575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125.84657534246575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125.84657534246575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125.84657534246575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125.84657534246575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125.84657534246575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125.84657534246575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125.84657534246575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125.84657534246575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125.84657534246575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125.84657534246575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125.84657534246575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125.84657534246575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125.84657534246575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125.84657534246575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125.84657534246575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125.84657534246575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125.84657534246575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125.84657534246575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125.84657534246575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125.84657534246575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125.84657534246575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125.84657534246575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125.84657534246575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125.84657534246575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125.84657534246575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125.84657534246575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125.84657534246575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125.84657534246575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125.84657534246575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125.84657534246575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125.84657534246575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125.84657534246575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125.84657534246575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125.84657534246575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125.84657534246575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125.84657534246575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125.84657534246575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125.84657534246575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125.84657534246575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125.84657534246575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125.84657534246575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125.84657534246575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125.84657534246575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125.84657534246575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125.84657534246575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125.84657534246575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125.84657534246575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125.84657534246575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125.84657534246575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125.84657534246575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125.84657534246575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125.84657534246575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125.84657534246575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125.84657534246575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125.84657534246575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125.84657534246575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125.84657534246575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125.84657534246575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125.84657534246575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125.84657534246575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125.84657534246575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125.84657534246575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125.84657534246575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125.84657534246575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125.84657534246575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125.84657534246575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125.84657534246575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125.84657534246575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125.84657534246575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125.84657534246575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125.84657534246575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125.84657534246575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125.84657534246575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125.84657534246575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125.84657534246575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125.84657534246575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125.84657534246575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125.84657534246575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125.84657534246575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125.84657534246575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125.84657534246575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125.84657534246575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125.84657534246575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125.84657534246575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125.84657534246575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125.84657534246575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125.84657534246575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125.84657534246575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125.84657534246575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125.84657534246575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125.84657534246575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125.84657534246575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125.84657534246575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125.84657534246575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125.84657534246575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125.84657534246575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125.84657534246575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125.84657534246575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125.84657534246575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125.84657534246575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125.84657534246575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125.84657534246575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125.84657534246575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125.84657534246575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125.84657534246575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125.84657534246575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125.84657534246575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125.84657534246575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125.84657534246575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125.84657534246575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125.84657534246575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125.84657534246575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125.84657534246575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125.84657534246575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125.84657534246575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125.84657534246575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125.84657534246575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125.84657534246575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125.84657534246575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125.84657534246575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125.84657534246575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125.84657534246575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125.84657534246575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125.84657534246575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125.84657534246575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125.84657534246575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125.84657534246575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125.84657534246575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125.84657534246575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125.84657534246575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125.84657534246575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125.84657534246575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125.84657534246575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125.84657534246575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125.84657534246575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125.84657534246575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125.84657534246575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125.84657534246575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125.84657534246575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125.84657534246575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125.84657534246575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125.84657534246575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125.84657534246575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125.84657534246575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125.84657534246575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125.84657534246575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125.84657534246575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125.84657534246575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125.84657534246575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125.84657534246575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125.84657534246575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125.84657534246575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125.84657534246575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125.84657534246575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125.84657534246575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125.84657534246575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125.84657534246575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125.84657534246575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125.84657534246575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125.84657534246575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125.84657534246575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125.84657534246575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125.84657534246575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125.84657534246575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125.84657534246575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125.84657534246575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125.84657534246575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125.84657534246575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125.84657534246575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125.84657534246575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125.84657534246575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125.84657534246575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125.84657534246575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125.84657534246575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125.84657534246575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125.84657534246575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125.84657534246575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125.84657534246575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125.84657534246575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125.84657534246575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125.84657534246575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125.84657534246575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125.84657534246575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125.84657534246575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125.84657534246575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125.84657534246575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125.84657534246575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125.84657534246575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125.84657534246575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125.84657534246575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125.84657534246575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125.84657534246575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125.84657534246575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125.84657534246575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125.84657534246575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125.84657534246575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125.84657534246575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125.84657534246575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125.84657534246575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125.84657534246575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125.84657534246575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125.84657534246575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125.84657534246575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125.84657534246575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125.84657534246575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125.84657534246575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125.84657534246575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125.84657534246575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125.84657534246575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125.84657534246575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125.84657534246575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125.84657534246575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125.84657534246575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125.84657534246575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125.84657534246575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125.84657534246575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125.84657534246575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125.84657534246575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125.84657534246575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125.84657534246575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125.84657534246575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125.84657534246575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125.84657534246575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125.84657534246575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125.84657534246575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125.84657534246575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125.84657534246575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125.84657534246575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125.84657534246575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125.84657534246575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125.84657534246575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125.84657534246575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125.84657534246575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125.84657534246575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125.84657534246575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125.84657534246575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125.84657534246575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125.84657534246575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125.84657534246575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125.84657534246575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125.84657534246575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125.84657534246575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125.84657534246575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125.84657534246575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125.84657534246575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125.84657534246575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125.84657534246575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125.84657534246575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125.84657534246575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125.84657534246575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125.84657534246575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125.84657534246575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125.84657534246575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125.84657534246575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125.84657534246575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125.84657534246575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125.84657534246575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125.84657534246575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125.84657534246575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125.84657534246575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125.84657534246575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125.84657534246575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125.84657534246575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125.84657534246575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125.84657534246575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125.84657534246575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125.84657534246575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125.84657534246575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125.84657534246575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125.84657534246575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125.84657534246575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125.84657534246575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125.84657534246575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125.84657534246575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125.84657534246575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125.84657534246575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125.84657534246575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125.84657534246575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125.84657534246575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125.84657534246575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125.84657534246575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125.84657534246575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125.84657534246575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125.84657534246575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125.84657534246575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125.84657534246575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125.84657534246575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125.84657534246575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125.84657534246575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125.84657534246575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125.84657534246575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125.84657534246575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125.84657534246575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125.84657534246575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125.84657534246575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125.84657534246575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125.84657534246575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125.84657534246575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125.84657534246575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125.84657534246575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125.84657534246575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125.84657534246575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125.84657534246575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125.84657534246575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125.84657534246575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125.84657534246575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125.84657534246575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125.84657534246575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125.84657534246575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125.84657534246575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125.84657534246575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125.84657534246575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125.84657534246575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125.84657534246575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125.84657534246575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125.84657534246575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125.84657534246575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125.84657534246575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125.84657534246575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125.84657534246575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125.84657534246575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125.84657534246575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125.84657534246575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125.84657534246575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125.84657534246575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125.84657534246575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125.84657534246575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125.84657534246575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125.84657534246575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125.84657534246575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125.84657534246575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125.84657534246575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125.84657534246575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125.84657534246575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125.84657534246575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125.84657534246575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125.84657534246575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125.84657534246575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125.84657534246575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125.84657534246575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125.84657534246575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125.84657534246575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125.84657534246575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125.84657534246575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125.84657534246575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125.84657534246575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125.84657534246575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125.84657534246575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125.84657534246575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125.84657534246575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125.84657534246575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125.84657534246575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125.84657534246575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125.84657534246575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125.84657534246575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125.84657534246575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125.84657534246575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125.84657534246575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125.84657534246575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125.84657534246575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125.84657534246575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125.84657534246575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125.84657534246575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125.84657534246575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125.84657534246575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125.84657534246575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125.84657534246575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125.84657534246575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125.84657534246575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125.84657534246575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125.84657534246575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125.84657534246575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125.84657534246575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125.84657534246575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125.84657534246575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125.84657534246575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125.84657534246575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125.84657534246575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125.84657534246575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125.84657534246575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125.84657534246575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125.84657534246575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125.84657534246575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125.84657534246575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125.84657534246575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125.84657534246575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125.84657534246575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125.84657534246575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125.84657534246575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125.84657534246575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125.84657534246575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125.84657534246575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125.84657534246575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125.84657534246575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125.84657534246575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125.84657534246575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125.84657534246575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125.84657534246575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125.84657534246575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125.84657534246575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125.84657534246575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125.84657534246575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125.84657534246575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125.84657534246575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125.84657534246575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125.84657534246575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125.84657534246575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125.84657534246575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125.84657534246575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125.84657534246575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125.84657534246575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125.84657534246575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125.84657534246575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125.84657534246575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125.84657534246575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125.84657534246575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125.84657534246575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125.84657534246575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125.84657534246575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125.84657534246575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125.84657534246575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125.84657534246575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125.84657534246575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125.84657534246575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125.84657534246575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125.84657534246575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125.84657534246575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125.84657534246575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125.84657534246575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125.84657534246575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125.84657534246575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125.84657534246575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125.84657534246575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125.84657534246575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125.84657534246575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125.84657534246575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125.84657534246575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125.84657534246575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125.84657534246575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125.84657534246575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125.84657534246575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125.84657534246575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125.84657534246575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125.84657534246575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125.84657534246575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125.84657534246575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125.84657534246575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125.84657534246575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125.84657534246575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125.84657534246575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125.84657534246575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125.84657534246575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125.84657534246575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125.84657534246575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125.84657534246575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125.84657534246575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125.84657534246575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125.84657534246575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125.84657534246575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125.84657534246575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125.84657534246575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125.84657534246575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125.84657534246575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125.84657534246575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125.84657534246575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125.84657534246575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125.84657534246575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125.84657534246575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125.84657534246575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125.84657534246575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125.84657534246575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125.84657534246575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125.84657534246575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125.84657534246575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125.84657534246575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125.84657534246575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125.84657534246575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125.84657534246575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125.84657534246575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125.84657534246575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125.84657534246575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125.84657534246575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125.84657534246575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125.84657534246575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125.84657534246575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125.84657534246575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125.84657534246575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125.84657534246575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125.84657534246575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125.84657534246575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125.84657534246575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125.84657534246575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125.84657534246575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125.84657534246575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125.84657534246575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125.84657534246575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125.84657534246575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125.84657534246575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125.84657534246575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125.84657534246575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125.84657534246575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125.84657534246575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125.84657534246575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125.84657534246575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125.84657534246575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125.84657534246575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125.84657534246575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125.84657534246575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125.84657534246575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125.84657534246575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125.84657534246575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125.84657534246575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125.84657534246575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125.84657534246575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125.84657534246575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125.84657534246575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125.84657534246575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125.84657534246575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125.84657534246575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125.84657534246575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125.84657534246575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125.84657534246575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125.84657534246575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125.84657534246575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125.84657534246575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125.84657534246575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125.84657534246575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125.84657534246575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125.84657534246575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125.84657534246575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125.84657534246575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125.84657534246575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125.84657534246575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125.84657534246575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125.84657534246575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125.84657534246575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125.84657534246575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125.84657534246575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125.84657534246575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125.84657534246575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125.84657534246575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125.84657534246575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125.84657534246575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125.84657534246575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125.84657534246575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125.84657534246575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125.84657534246575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125.84657534246575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125.84657534246575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125.84657534246575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125.84657534246575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125.84657534246575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125.84657534246575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125.84657534246575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125.84657534246575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125.84657534246575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125.84657534246575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125.84657534246575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125.84657534246575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125.84657534246575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125.84657534246575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125.84657534246575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125.84657534246575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125.84657534246575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125.84657534246575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125.84657534246575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125.84657534246575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125.84657534246575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125.84657534246575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125.84657534246575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125.84657534246575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125.84657534246575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125.84657534246575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125.84657534246575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125.84657534246575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125.84657534246575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125.84657534246575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125.84657534246575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125.84657534246575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125.84657534246575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125.84657534246575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125.84657534246575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125.84657534246575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125.84657534246575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125.84657534246575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125.84657534246575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125.84657534246575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125.84657534246575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125.84657534246575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125.84657534246575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125.84657534246575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125.84657534246575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125.84657534246575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125.84657534246575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125.84657534246575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125.84657534246575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125.84657534246575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125.84657534246575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125.84657534246575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125.84657534246575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125.84657534246575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125.84657534246575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125.84657534246575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125.84657534246575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125.84657534246575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125.84657534246575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125.84657534246575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125.84657534246575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125.84657534246575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125.84657534246575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125.84657534246575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125.84657534246575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125.84657534246575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125.84657534246575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125.84657534246575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125.84657534246575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125.84657534246575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125.84657534246575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125.84657534246575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125.84657534246575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125.84657534246575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125.84657534246575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125.84657534246575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125.84657534246575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125.84657534246575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125.84657534246575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125.84657534246575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125.84657534246575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125.84657534246575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125.84657534246575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125.84657534246575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125.84657534246575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125.84657534246575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125.84657534246575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125.84657534246575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125.84657534246575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125.84657534246575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125.84657534246575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125.84657534246575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125.84657534246575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125.84657534246575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125.84657534246575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125.84657534246575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125.84657534246575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125.84657534246575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125.84657534246575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125.84657534246575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125.84657534246575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125.84657534246575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125.84657534246575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125.84657534246575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125.84657534246575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125.84657534246575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125.84657534246575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125.84657534246575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125.84657534246575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125.84657534246575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125.84657534246575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125.84657534246575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125.84657534246575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125.84657534246575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125.84657534246575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125.84657534246575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125.84657534246575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125.84657534246575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125.84657534246575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125.84657534246575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125.84657534246575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125.84657534246575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125.84657534246575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125.84657534246575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125.84657534246575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125.84657534246575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125.84657534246575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125.84657534246575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125.84657534246575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125.84657534246575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125.84657534246575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125.84657534246575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125.84657534246575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125.84657534246575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125.84657534246575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125.84657534246575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125.84657534246575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125.84657534246575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125.84657534246575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125.84657534246575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125.84657534246575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125.84657534246575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125.84657534246575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125.84657534246575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125.84657534246575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125.84657534246575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125.84657534246575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125.84657534246575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125.84657534246575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125.84657534246575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125.84657534246575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125.84657534246575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125.84657534246575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125.84657534246575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125.84657534246575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125.84657534246575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125.84657534246575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125.84657534246575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125.84657534246575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125.84657534246575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125.84657534246575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125.84657534246575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125.84657534246575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125.84657534246575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125.84657534246575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125.84657534246575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125.84657534246575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125.84657534246575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125.84657534246575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125.84657534246575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125.84657534246575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125.84657534246575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125.84657534246575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125.84657534246575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125.84657534246575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125.84657534246575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125.84657534246575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125.84657534246575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125.84657534246575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125.84657534246575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125.84657534246575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125.84657534246575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125.84657534246575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125.84657534246575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125.84657534246575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125.84657534246575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125.84657534246575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125.84657534246575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125.84657534246575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125.84657534246575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125.84657534246575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125.84657534246575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125.84657534246575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125.84657534246575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125.84657534246575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125.84657534246575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125.84657534246575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125.84657534246575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125.84657534246575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125.84657534246575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125.84657534246575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125.84657534246575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125.84657534246575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125.84657534246575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125.84657534246575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125.84657534246575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125.84657534246575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125.84657534246575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125.84657534246575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125.84657534246575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125.84657534246575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125.84657534246575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125.84657534246575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125.84657534246575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125.84657534246575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125.84657534246575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125.84657534246575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125.84657534246575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125.84657534246575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125.84657534246575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125.84657534246575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125.84657534246575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125.84657534246575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125.84657534246575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125.84657534246575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125.84657534246575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125.84657534246575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125.84657534246575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125.84657534246575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125.84657534246575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125.84657534246575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125.84657534246575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125.84657534246575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125.84657534246575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125.84657534246575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125.84657534246575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125.84657534246575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125.84657534246575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125.84657534246575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125.84657534246575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125.84657534246575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125.84657534246575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125.84657534246575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125.84657534246575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125.84657534246575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125.84657534246575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125.84657534246575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125.84657534246575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125.84657534246575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125.84657534246575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125.84657534246575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125.84657534246575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125.84657534246575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125.84657534246575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125.84657534246575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125.84657534246575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125.84657534246575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125.84657534246575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125.84657534246575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125.84657534246575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125.84657534246575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125.84657534246575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125.84657534246575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125.84657534246575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125.84657534246575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125.84657534246575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125.84657534246575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125.84657534246575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125.84657534246575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125.84657534246575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125.84657534246575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125.84657534246575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125.84657534246575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125.84657534246575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125.84657534246575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125.84657534246575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125.84657534246575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125.84657534246575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125.84657534246575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125.84657534246575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125.84657534246575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125.84657534246575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125.84657534246575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125.84657534246575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125.84657534246575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125.84657534246575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125.84657534246575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125.84657534246575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125.84657534246575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125.84657534246575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125.84657534246575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125.84657534246575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125.84657534246575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125.84657534246575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125.84657534246575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125.84657534246575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125.84657534246575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125.84657534246575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125.84657534246575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125.84657534246575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125.84657534246575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125.84657534246575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125.84657534246575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125.84657534246575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125.84657534246575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125.84657534246575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125.84657534246575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125.84657534246575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125.84657534246575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125.84657534246575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125.84657534246575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125.84657534246575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125.84657534246575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125.84657534246575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125.84657534246575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125.84657534246575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125.84657534246575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125.84657534246575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125.84657534246575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125.84657534246575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125.84657534246575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125.84657534246575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125.84657534246575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125.84657534246575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125.84657534246575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125.84657534246575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125.84657534246575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125.84657534246575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125.84657534246575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125.84657534246575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125.84657534246575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125.84657534246575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125.84657534246575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125.84657534246575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125.84657534246575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125.84657534246575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125.84657534246575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125.84657534246575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125.84657534246575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125.84657534246575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125.84657534246575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125.84657534246575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125.84657534246575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125.84657534246575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125.84657534246575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125.84657534246575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125.84657534246575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125.84657534246575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125.84657534246575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125.84657534246575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125.84657534246575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125.84657534246575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125.84657534246575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125.84657534246575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125.84657534246575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125.84657534246575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125.84657534246575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125.84657534246575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125.84657534246575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125.84657534246575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125.84657534246575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125.84657534246575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125.84657534246575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125.84657534246575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125.84657534246575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125.84657534246575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125.84657534246575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125.84657534246575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125.84657534246575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125.84657534246575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125.84657534246575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125.84657534246575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125.84657534246575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125.84657534246575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125.84657534246575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125.84657534246575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125.84657534246575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125.84657534246575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125.84657534246575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125.84657534246575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125.84657534246575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125.84657534246575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125.84657534246575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125.84657534246575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125.84657534246575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125.84657534246575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125.84657534246575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125.84657534246575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125.84657534246575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125.84657534246575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125.84657534246575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125.84657534246575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125.84657534246575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125.84657534246575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125.84657534246575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125.84657534246575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125.84657534246575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125.84657534246575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125.84657534246575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125.84657534246575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125.84657534246575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125.84657534246575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125.84657534246575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125.84657534246575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125.84657534246575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125.84657534246575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125.84657534246575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125.84657534246575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125.84657534246575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125.84657534246575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125.84657534246575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125.84657534246575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125.84657534246575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125.84657534246575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125.84657534246575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125.84657534246575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125.84657534246575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125.84657534246575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125.84657534246575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125.84657534246575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125.84657534246575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125.84657534246575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125.84657534246575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125.84657534246575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125.84657534246575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125.84657534246575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125.84657534246575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125.84657534246575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125.84657534246575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125.84657534246575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125.84657534246575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125.84657534246575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125.84657534246575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125.84657534246575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125.84657534246575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125.84657534246575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125.84657534246575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125.84657534246575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125.84657534246575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125.84657534246575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125.84657534246575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125.84657534246575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125.84657534246575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125.84657534246575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125.84657534246575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125.84657534246575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125.84657534246575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125.84657534246575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125.84657534246575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125.84657534246575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125.84657534246575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125.84657534246575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125.84657534246575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125.84657534246575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125.84657534246575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125.84657534246575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125.84657534246575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125.84657534246575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125.84657534246575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125.84657534246575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125.84657534246575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125.84657534246575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125.84657534246575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125.84657534246575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125.84657534246575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125.84657534246575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125.84657534246575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125.84657534246575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125.84657534246575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125.84657534246575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125.84657534246575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125.84657534246575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125.84657534246575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125.84657534246575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125.84657534246575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125.84657534246575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125.84657534246575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125.84657534246575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125.84657534246575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125.84657534246575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125.84657534246575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125.84657534246575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125.84657534246575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125.84657534246575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125.84657534246575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125.84657534246575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125.84657534246575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125.84657534246575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125.84657534246575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125.84657534246575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125.84657534246575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125.84657534246575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125.84657534246575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125.84657534246575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125.84657534246575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125.84657534246575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125.84657534246575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125.84657534246575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125.84657534246575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125.84657534246575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125.84657534246575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125.84657534246575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125.84657534246575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125.84657534246575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125.84657534246575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125.84657534246575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125.84657534246575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125.84657534246575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125.84657534246575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125.84657534246575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125.84657534246575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125.84657534246575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125.84657534246575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125.84657534246575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125.84657534246575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125.84657534246575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125.84657534246575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125.84657534246575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125.84657534246575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125.84657534246575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125.84657534246575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125.84657534246575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125.84657534246575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125.84657534246575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125.84657534246575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125.84657534246575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125.84657534246575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125.84657534246575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125.84657534246575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125.84657534246575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125.84657534246575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125.84657534246575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125.84657534246575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125.84657534246575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125.84657534246575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125.84657534246575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125.84657534246575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125.84657534246575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125.84657534246575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125.84657534246575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125.84657534246575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125.84657534246575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125.84657534246575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125.84657534246575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125.84657534246575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125.84657534246575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125.84657534246575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125.84657534246575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125.84657534246575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125.84657534246575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125.84657534246575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125.84657534246575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125.84657534246575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125.84657534246575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125.84657534246575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125.84657534246575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125.84657534246575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125.84657534246575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125.84657534246575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125.84657534246575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125.84657534246575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125.84657534246575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125.84657534246575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125.84657534246575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125.84657534246575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125.84657534246575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125.84657534246575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125.84657534246575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125.84657534246575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125.84657534246575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125.84657534246575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125.84657534246575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125.84657534246575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125.84657534246575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125.84657534246575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125.84657534246575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125.84657534246575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125.84657534246575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125.84657534246575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125.84657534246575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125.84657534246575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125.84657534246575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125.84657534246575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125.84657534246575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125.84657534246575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125.84657534246575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125.84657534246575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125.84657534246575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125.84657534246575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125.84657534246575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125.84657534246575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125.84657534246575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125.84657534246575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125.84657534246575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125.84657534246575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125.84657534246575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125.84657534246575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125.84657534246575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125.84657534246575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125.84657534246575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125.84657534246575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125.84657534246575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125.84657534246575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125.84657534246575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125.84657534246575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125.84657534246575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125.84657534246575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125.84657534246575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125.84657534246575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125.84657534246575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125.84657534246575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125.84657534246575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125.84657534246575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125.84657534246575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125.84657534246575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125.84657534246575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125.84657534246575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125.84657534246575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125.84657534246575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125.84657534246575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125.84657534246575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125.84657534246575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125.84657534246575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125.84657534246575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125.84657534246575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125.84657534246575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125.84657534246575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125.84657534246575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125.84657534246575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125.84657534246575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125.84657534246575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125.84657534246575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125.84657534246575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125.84657534246575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125.84657534246575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125.84657534246575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125.84657534246575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125.84657534246575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125.84657534246575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125.84657534246575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125.84657534246575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125.84657534246575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125.84657534246575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125.84657534246575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125.84657534246575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125.84657534246575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125.84657534246575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125.84657534246575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125.84657534246575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125.84657534246575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125.84657534246575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125.84657534246575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125.84657534246575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125.84657534246575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125.84657534246575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125.84657534246575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125.84657534246575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125.84657534246575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125.84657534246575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125.84657534246575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125.84657534246575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125.84657534246575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125.84657534246575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125.84657534246575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125.84657534246575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125.84657534246575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125.84657534246575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125.84657534246575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125.84657534246575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125.84657534246575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125.84657534246575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125.84657534246575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125.84657534246575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125.84657534246575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125.84657534246575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125.84657534246575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125.84657534246575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125.84657534246575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125.84657534246575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125.84657534246575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125.84657534246575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125.84657534246575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125.84657534246575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125.84657534246575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125.84657534246575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125.84657534246575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125.84657534246575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125.84657534246575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125.84657534246575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125.84657534246575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125.84657534246575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125.84657534246575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125.84657534246575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125.84657534246575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125.84657534246575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125.84657534246575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125.84657534246575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125.84657534246575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125.84657534246575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125.84657534246575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125.84657534246575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125.84657534246575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125.84657534246575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125.84657534246575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125.84657534246575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125.84657534246575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125.84657534246575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125.84657534246575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125.84657534246575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125.84657534246575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125.84657534246575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125.84657534246575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125.84657534246575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125.84657534246575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125.84657534246575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125.84657534246575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125.84657534246575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125.84657534246575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125.84657534246575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125.84657534246575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125.84657534246575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125.84657534246575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125.84657534246575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125.84657534246575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125.84657534246575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125.84657534246575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125.84657534246575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125.84657534246575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125.84657534246575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125.84657534246575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125.84657534246575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125.84657534246575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125.84657534246575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125.84657534246575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125.84657534246575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125.84657534246575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125.84657534246575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125.84657534246575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125.84657534246575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125.84657534246575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125.84657534246575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125.84657534246575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125.84657534246575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125.84657534246575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125.84657534246575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125.84657534246575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125.84657534246575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125.84657534246575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125.84657534246575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125.84657534246575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125.84657534246575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125.84657534246575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125.84657534246575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125.84657534246575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125.84657534246575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125.84657534246575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125.84657534246575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125.84657534246575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125.84657534246575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125.84657534246575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125.84657534246575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125.84657534246575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125.84657534246575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125.84657534246575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125.84657534246575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125.84657534246575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125.84657534246575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125.84657534246575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125.84657534246575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125.84657534246575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125.84657534246575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125.84657534246575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125.84657534246575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125.84657534246575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125.84657534246575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125.84657534246575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125.84657534246575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125.84657534246575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125.84657534246575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125.84657534246575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125.84657534246575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125.84657534246575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125.84657534246575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125.84657534246575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125.84657534246575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125.84657534246575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125.84657534246575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125.84657534246575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125.84657534246575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125.84657534246575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125.84657534246575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125.84657534246575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125.84657534246575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125.84657534246575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125.84657534246575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125.84657534246575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125.84657534246575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125.84657534246575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125.84657534246575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125.84657534246575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125.84657534246575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125.84657534246575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125.84657534246575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125.84657534246575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125.84657534246575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125.84657534246575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125.84657534246575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125.84657534246575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125.84657534246575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125.84657534246575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125.84657534246575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125.84657534246575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125.84657534246575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125.84657534246575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125.84657534246575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125.84657534246575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125.84657534246575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125.84657534246575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125.84657534246575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125.84657534246575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125.84657534246575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125.84657534246575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125.84657534246575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125.84657534246575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125.84657534246575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125.84657534246575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125.84657534246575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125.84657534246575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125.84657534246575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125.84657534246575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125.84657534246575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125.84657534246575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125.84657534246575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125.84657534246575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125.84657534246575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125.84657534246575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125.84657534246575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125.84657534246575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125.84657534246575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125.84657534246575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125.84657534246575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125.84657534246575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125.84657534246575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125.84657534246575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125.84657534246575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125.84657534246575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125.84657534246575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125.84657534246575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125.84657534246575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125.84657534246575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125.84657534246575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125.84657534246575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125.84657534246575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125.84657534246575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125.84657534246575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125.84657534246575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125.84657534246575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125.84657534246575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125.84657534246575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125.84657534246575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125.84657534246575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125.84657534246575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125.84657534246575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125.84657534246575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125.84657534246575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125.84657534246575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125.84657534246575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125.84657534246575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125.84657534246575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125.84657534246575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125.84657534246575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125.84657534246575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125.84657534246575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125.84657534246575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125.84657534246575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125.84657534246575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125.84657534246575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125.84657534246575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125.84657534246575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125.84657534246575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125.84657534246575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125.84657534246575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125.84657534246575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125.84657534246575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125.84657534246575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125.84657534246575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125.84657534246575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125.84657534246575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125.84657534246575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125.84657534246575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125.84657534246575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125.84657534246575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125.84657534246575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125.84657534246575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125.84657534246575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125.84657534246575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125.84657534246575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125.84657534246575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125.84657534246575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125.84657534246575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125.84657534246575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125.84657534246575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125.84657534246575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125.84657534246575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125.84657534246575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125.84657534246575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125.84657534246575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125.84657534246575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125.84657534246575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125.84657534246575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125.84657534246575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125.84657534246575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125.84657534246575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125.84657534246575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125.84657534246575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125.84657534246575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125.84657534246575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125.84657534246575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125.84657534246575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125.84657534246575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125.84657534246575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125.84657534246575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125.84657534246575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125.84657534246575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125.84657534246575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125.84657534246575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125.84657534246575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125.84657534246575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125.84657534246575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125.84657534246575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125.84657534246575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125.84657534246575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125.84657534246575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125.84657534246575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125.84657534246575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125.84657534246575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125.84657534246575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125.84657534246575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125.84657534246575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125.84657534246575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125.84657534246575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125.84657534246575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125.84657534246575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125.84657534246575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125.84657534246575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125.84657534246575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125.84657534246575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125.84657534246575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125.84657534246575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125.84657534246575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125.84657534246575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125.84657534246575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125.84657534246575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125.84657534246575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125.84657534246575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125.84657534246575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125.84657534246575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125.84657534246575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125.84657534246575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125.84657534246575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125.84657534246575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125.84657534246575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125.84657534246575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125.84657534246575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125.84657534246575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125.84657534246575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125.84657534246575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125.84657534246575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125.84657534246575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125.84657534246575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125.84657534246575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125.84657534246575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125.84657534246575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125.84657534246575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125.84657534246575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125.84657534246575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125.84657534246575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125.84657534246575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125.84657534246575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125.84657534246575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125.84657534246575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125.84657534246575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125.84657534246575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125.84657534246575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125.84657534246575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125.84657534246575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125.84657534246575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125.84657534246575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125.84657534246575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125.84657534246575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125.84657534246575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125.84657534246575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125.84657534246575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125.84657534246575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125.84657534246575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125.84657534246575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125.84657534246575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125.84657534246575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125.84657534246575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125.84657534246575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125.84657534246575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125.84657534246575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125.84657534246575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125.84657534246575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125.84657534246575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125.84657534246575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125.84657534246575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125.84657534246575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125.84657534246575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125.84657534246575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125.84657534246575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125.84657534246575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125.84657534246575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125.84657534246575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125.84657534246575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125.84657534246575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125.84657534246575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125.84657534246575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125.84657534246575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125.84657534246575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125.84657534246575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125.84657534246575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125.84657534246575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125.84657534246575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125.84657534246575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125.84657534246575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125.84657534246575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125.84657534246575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125.84657534246575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125.84657534246575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125.84657534246575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125.84657534246575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125.84657534246575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125.84657534246575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125.84657534246575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125.84657534246575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125.84657534246575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125.84657534246575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125.84657534246575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125.84657534246575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125.84657534246575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125.84657534246575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125.84657534246575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125.84657534246575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125.84657534246575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125.84657534246575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125.84657534246575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125.84657534246575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125.84657534246575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125.84657534246575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125.84657534246575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125.84657534246575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125.84657534246575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125.84657534246575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125.84657534246575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125.84657534246575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125.84657534246575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125.84657534246575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125.84657534246575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125.84657534246575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125.84657534246575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125.84657534246575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125.84657534246575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125.84657534246575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125.84657534246575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125.84657534246575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125.84657534246575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125.84657534246575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125.84657534246575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125.84657534246575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125.84657534246575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125.84657534246575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125.84657534246575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125.84657534246575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125.84657534246575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125.84657534246575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125.84657534246575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125.84657534246575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125.84657534246575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125.84657534246575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125.84657534246575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125.84657534246575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125.84657534246575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125.84657534246575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125.84657534246575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125.84657534246575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125.84657534246575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125.84657534246575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125.84657534246575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125.84657534246575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125.84657534246575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125.84657534246575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125.84657534246575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125.84657534246575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125.84657534246575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125.84657534246575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125.84657534246575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125.84657534246575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125.84657534246575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125.84657534246575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125.84657534246575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125.84657534246575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125.84657534246575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125.84657534246575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125.84657534246575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125.84657534246575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125.84657534246575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125.84657534246575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125.84657534246575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125.84657534246575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125.84657534246575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125.84657534246575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125.84657534246575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125.84657534246575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125.84657534246575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125.84657534246575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125.84657534246575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125.84657534246575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125.84657534246575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125.84657534246575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125.84657534246575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125.84657534246575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125.84657534246575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125.84657534246575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125.84657534246575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125.84657534246575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125.84657534246575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125.84657534246575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125.84657534246575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125.84657534246575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125.84657534246575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125.84657534246575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125.84657534246575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125.84657534246575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125.84657534246575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125.84657534246575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125.84657534246575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125.84657534246575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125.84657534246575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125.84657534246575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125.84657534246575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125.84657534246575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125.84657534246575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125.84657534246575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125.84657534246575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125.84657534246575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125.84657534246575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125.84657534246575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125.84657534246575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125.84657534246575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125.84657534246575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125.84657534246575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125.84657534246575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125.84657534246575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125.84657534246575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125.84657534246575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125.84657534246575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125.84657534246575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125.84657534246575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125.84657534246575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125.84657534246575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125.84657534246575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125.84657534246575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125.84657534246575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125.84657534246575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125.84657534246575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125.84657534246575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125.84657534246575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125.84657534246575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125.84657534246575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125.84657534246575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125.84657534246575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125.84657534246575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125.84657534246575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125.84657534246575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125.84657534246575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125.84657534246575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125.84657534246575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125.84657534246575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125.84657534246575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125.84657534246575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125.84657534246575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125.84657534246575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125.84657534246575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125.84657534246575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125.84657534246575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125.84657534246575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125.84657534246575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125.84657534246575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125.84657534246575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125.84657534246575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125.84657534246575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125.84657534246575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125.84657534246575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125.84657534246575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125.84657534246575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125.84657534246575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125.84657534246575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125.84657534246575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125.84657534246575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125.84657534246575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125.84657534246575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125.84657534246575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125.84657534246575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125.84657534246575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125.84657534246575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125.84657534246575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125.84657534246575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125.84657534246575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125.84657534246575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125.84657534246575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125.84657534246575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125.84657534246575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125.84657534246575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125.84657534246575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125.84657534246575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125.84657534246575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125.84657534246575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125.84657534246575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125.84657534246575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125.84657534246575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125.84657534246575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125.84657534246575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125.84657534246575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125.84657534246575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125.84657534246575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125.84657534246575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125.84657534246575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125.84657534246575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125.84657534246575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125.84657534246575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125.84657534246575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125.84657534246575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125.84657534246575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125.84657534246575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125.84657534246575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125.84657534246575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125.84657534246575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125.84657534246575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125.84657534246575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125.84657534246575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125.84657534246575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125.84657534246575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125.84657534246575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125.84657534246575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125.84657534246575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125.84657534246575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125.84657534246575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125.84657534246575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125.84657534246575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125.84657534246575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125.84657534246575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125.84657534246575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125.84657534246575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125.84657534246575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125.84657534246575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125.84657534246575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125.84657534246575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125.84657534246575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125.84657534246575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125.84657534246575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125.84657534246575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125.84657534246575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125.84657534246575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125.84657534246575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125.84657534246575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125.84657534246575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125.84657534246575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125.84657534246575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125.84657534246575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125.84657534246575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125.84657534246575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125.84657534246575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125.84657534246575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125.84657534246575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125.84657534246575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125.84657534246575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125.84657534246575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125.84657534246575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125.84657534246575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125.84657534246575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125.84657534246575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125.84657534246575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125.84657534246575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125.84657534246575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125.84657534246575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125.84657534246575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125.84657534246575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125.84657534246575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125.84657534246575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125.84657534246575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125.84657534246575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125.84657534246575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125.84657534246575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125.84657534246575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125.84657534246575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125.84657534246575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125.84657534246575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125.84657534246575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125.84657534246575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125.84657534246575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125.84657534246575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125.84657534246575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125.84657534246575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125.84657534246575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125.84657534246575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125.84657534246575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125.84657534246575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125.84657534246575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125.84657534246575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125.84657534246575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125.84657534246575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125.84657534246575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125.84657534246575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125.84657534246575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125.84657534246575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125.84657534246575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125.84657534246575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125.84657534246575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125.84657534246575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125.84657534246575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125.84657534246575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125.84657534246575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125.84657534246575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125.84657534246575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125.84657534246575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125.84657534246575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125.84657534246575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125.84657534246575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125.84657534246575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125.84657534246575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125.84657534246575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125.84657534246575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125.84657534246575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125.84657534246575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125.84657534246575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125.84657534246575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125.84657534246575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125.84657534246575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125.84657534246575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125.84657534246575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125.84657534246575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125.84657534246575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125.84657534246575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125.84657534246575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125.84657534246575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125.84657534246575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125.84657534246575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125.84657534246575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125.84657534246575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125.84657534246575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125.84657534246575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125.84657534246575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125.84657534246575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125.84657534246575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125.84657534246575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125.84657534246575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125.84657534246575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125.84657534246575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125.84657534246575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125.84657534246575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125.84657534246575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125.84657534246575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125.84657534246575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125.84657534246575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125.84657534246575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125.84657534246575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125.84657534246575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125.84657534246575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125.84657534246575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125.84657534246575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125.84657534246575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125.84657534246575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125.84657534246575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125.84657534246575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125.84657534246575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125.84657534246575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125.84657534246575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125.84657534246575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125.84657534246575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125.84657534246575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125.84657534246575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125.84657534246575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125.84657534246575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125.84657534246575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125.84657534246575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125.84657534246575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125.84657534246575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125.84657534246575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125.84657534246575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125.84657534246575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125.84657534246575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125.84657534246575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125.84657534246575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125.84657534246575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125.84657534246575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125.84657534246575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125.84657534246575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125.84657534246575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125.84657534246575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125.84657534246575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125.84657534246575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125.84657534246575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125.84657534246575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125.84657534246575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125.84657534246575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125.84657534246575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125.84657534246575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125.84657534246575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125.84657534246575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125.84657534246575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125.84657534246575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125.84657534246575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125.84657534246575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125.84657534246575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125.84657534246575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125.84657534246575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125.84657534246575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125.84657534246575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125.84657534246575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125.84657534246575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125.84657534246575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125.84657534246575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125.84657534246575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125.84657534246575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125.84657534246575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125.84657534246575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125.84657534246575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125.84657534246575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125.84657534246575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125.84657534246575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125.84657534246575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125.84657534246575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125.84657534246575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125.84657534246575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125.84657534246575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125.84657534246575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125.84657534246575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125.84657534246575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125.84657534246575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125.84657534246575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125.84657534246575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125.84657534246575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125.84657534246575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125.84657534246575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125.84657534246575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125.84657534246575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125.84657534246575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125.84657534246575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125.84657534246575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125.84657534246575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125.84657534246575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125.84657534246575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125.84657534246575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125.84657534246575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125.84657534246575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125.84657534246575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125.84657534246575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125.84657534246575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125.84657534246575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125.84657534246575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125.84657534246575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125.84657534246575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125.84657534246575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125.84657534246575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125.84657534246575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125.84657534246575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125.84657534246575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125.84657534246575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125.84657534246575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125.84657534246575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125.84657534246575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125.84657534246575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125.84657534246575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125.84657534246575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125.84657534246575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125.84657534246575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125.84657534246575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125.84657534246575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125.84657534246575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125.84657534246575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125.84657534246575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125.84657534246575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125.84657534246575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125.84657534246575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125.84657534246575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125.84657534246575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125.84657534246575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125.84657534246575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125.84657534246575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125.84657534246575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125.84657534246575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125.84657534246575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125.84657534246575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125.84657534246575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125.84657534246575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125.84657534246575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125.84657534246575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125.84657534246575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125.84657534246575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125.84657534246575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125.84657534246575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125.84657534246575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125.84657534246575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125.84657534246575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125.84657534246575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125.84657534246575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125.84657534246575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125.84657534246575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125.84657534246575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125.84657534246575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125.84657534246575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125.84657534246575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125.84657534246575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125.84657534246575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125.84657534246575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125.84657534246575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125.84657534246575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125.84657534246575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125.84657534246575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125.84657534246575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125.84657534246575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125.84657534246575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125.84657534246575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125.84657534246575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125.84657534246575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125.84657534246575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125.84657534246575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125.84657534246575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125.84657534246575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125.84657534246575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125.84657534246575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125.84657534246575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125.84657534246575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125.84657534246575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125.84657534246575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125.84657534246575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125.84657534246575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125.84657534246575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125.84657534246575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125.84657534246575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125.84657534246575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125.84657534246575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125.84657534246575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125.84657534246575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125.84657534246575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125.84657534246575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125.84657534246575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125.84657534246575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125.84657534246575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125.84657534246575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125.84657534246575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125.84657534246575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125.84657534246575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125.84657534246575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125.84657534246575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125.84657534246575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125.84657534246575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125.84657534246575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125.84657534246575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125.84657534246575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125.84657534246575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125.84657534246575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125.84657534246575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125.84657534246575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125.84657534246575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125.84657534246575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125.84657534246575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125.84657534246575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125.84657534246575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125.84657534246575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125.84657534246575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125.84657534246575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125.84657534246575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125.84657534246575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125.84657534246575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125.84657534246575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125.84657534246575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125.84657534246575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125.84657534246575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125.84657534246575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125.84657534246575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125.84657534246575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125.84657534246575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125.84657534246575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125.84657534246575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125.84657534246575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125.84657534246575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125.84657534246575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125.84657534246575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125.84657534246575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125.84657534246575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125.84657534246575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125.84657534246575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125.84657534246575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125.84657534246575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125.84657534246575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125.84657534246575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125.84657534246575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125.84657534246575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125.84657534246575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125.84657534246575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125.84657534246575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125.84657534246575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125.84657534246575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125.84657534246575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125.84657534246575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125.84657534246575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125.84657534246575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125.84657534246575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125.84657534246575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125.84657534246575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125.84657534246575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125.84657534246575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125.84657534246575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125.84657534246575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125.84657534246575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125.84657534246575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125.84657534246575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125.84657534246575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125.84657534246575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125.84657534246575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125.84657534246575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125.84657534246575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125.84657534246575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125.84657534246575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125.84657534246575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125.84657534246575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125.84657534246575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125.84657534246575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125.84657534246575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125.84657534246575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125.84657534246575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125.84657534246575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125.84657534246575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125.84657534246575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125.84657534246575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125.84657534246575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125.84657534246575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125.84657534246575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125.84657534246575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125.84657534246575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125.84657534246575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125.84657534246575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125.84657534246575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125.84657534246575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125.84657534246575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125.84657534246575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125.84657534246575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125.84657534246575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125.84657534246575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125.84657534246575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125.84657534246575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125.84657534246575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125.84657534246575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125.84657534246575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125.84657534246575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125.84657534246575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125.84657534246575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125.84657534246575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125.84657534246575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125.84657534246575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125.84657534246575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125.84657534246575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125.84657534246575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125.84657534246575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125.84657534246575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125.84657534246575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125.84657534246575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125.84657534246575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125.84657534246575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125.84657534246575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125.84657534246575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125.84657534246575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125.84657534246575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125.84657534246575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125.84657534246575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125.84657534246575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125.84657534246575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125.84657534246575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125.84657534246575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125.84657534246575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125.84657534246575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125.84657534246575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125.84657534246575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125.84657534246575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125.84657534246575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125.84657534246575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125.84657534246575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125.84657534246575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125.84657534246575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125.84657534246575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125.84657534246575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125.84657534246575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125.84657534246575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125.84657534246575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125.84657534246575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125.84657534246575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125.84657534246575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125.84657534246575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125.84657534246575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125.84657534246575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125.84657534246575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125.84657534246575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125.84657534246575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125.84657534246575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125.84657534246575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125.84657534246575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125.84657534246575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125.84657534246575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125.84657534246575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125.84657534246575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125.84657534246575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125.84657534246575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125.84657534246575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125.84657534246575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125.84657534246575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125.84657534246575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125.84657534246575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125.84657534246575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125.84657534246575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125.84657534246575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125.84657534246575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125.84657534246575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125.84657534246575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125.84657534246575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125.84657534246575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125.84657534246575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125.84657534246575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125.84657534246575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125.84657534246575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125.84657534246575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125.84657534246575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125.84657534246575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125.84657534246575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125.84657534246575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125.84657534246575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125.84657534246575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125.84657534246575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125.84657534246575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125.84657534246575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125.84657534246575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125.84657534246575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125.84657534246575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125.84657534246575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125.84657534246575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125.84657534246575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125.84657534246575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125.84657534246575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125.84657534246575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125.84657534246575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125.84657534246575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125.84657534246575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125.84657534246575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125.84657534246575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125.84657534246575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125.84657534246575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125.84657534246575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125.84657534246575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125.84657534246575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125.84657534246575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125.84657534246575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125.84657534246575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125.84657534246575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125.84657534246575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125.84657534246575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125.84657534246575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125.84657534246575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125.84657534246575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125.84657534246575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125.84657534246575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125.84657534246575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125.84657534246575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125.84657534246575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125.84657534246575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125.84657534246575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125.84657534246575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125.84657534246575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125.84657534246575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125.84657534246575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125.84657534246575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125.84657534246575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125.84657534246575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125.84657534246575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125.84657534246575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125.84657534246575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125.84657534246575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125.84657534246575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125.84657534246575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125.84657534246575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125.84657534246575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125.84657534246575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125.84657534246575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125.84657534246575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125.84657534246575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125.84657534246575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125.84657534246575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125.84657534246575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125.84657534246575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125.84657534246575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125.84657534246575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125.84657534246575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125.84657534246575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125.84657534246575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125.84657534246575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125.84657534246575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125.84657534246575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125.84657534246575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125.84657534246575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125.84657534246575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125.84657534246575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125.84657534246575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125.84657534246575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125.84657534246575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125.84657534246575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125.84657534246575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125.84657534246575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125.84657534246575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125.84657534246575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125.84657534246575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125.84657534246575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125.84657534246575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125.84657534246575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125.84657534246575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125.84657534246575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125.84657534246575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125.84657534246575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125.84657534246575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125.84657534246575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125.84657534246575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125.84657534246575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125.84657534246575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125.84657534246575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125.84657534246575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125.84657534246575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125.84657534246575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125.84657534246575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125.84657534246575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125.84657534246575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125.84657534246575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125.84657534246575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125.84657534246575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125.84657534246575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125.84657534246575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125.84657534246575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125.84657534246575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125.84657534246575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125.84657534246575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125.84657534246575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125.84657534246575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125.84657534246575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125.84657534246575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125.84657534246575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125.84657534246575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125.84657534246575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125.84657534246575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125.84657534246575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125.84657534246575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125.84657534246575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125.84657534246575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125.84657534246575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125.84657534246575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125.84657534246575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125.84657534246575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125.84657534246575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125.84657534246575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125.84657534246575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125.84657534246575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125.84657534246575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125.84657534246575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125.84657534246575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125.84657534246575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125.84657534246575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125.84657534246575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125.84657534246575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125.84657534246575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125.84657534246575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125.84657534246575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125.84657534246575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125.84657534246575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125.84657534246575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125.84657534246575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125.84657534246575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125.84657534246575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125.84657534246575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125.84657534246575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125.84657534246575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125.84657534246575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125.84657534246575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125.84657534246575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125.84657534246575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125.84657534246575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125.84657534246575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125.84657534246575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125.84657534246575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125.84657534246575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125.84657534246575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125.84657534246575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125.84657534246575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125.84657534246575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125.84657534246575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125.84657534246575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125.84657534246575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125.84657534246575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125.84657534246575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125.84657534246575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125.84657534246575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125.84657534246575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125.84657534246575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125.84657534246575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125.84657534246575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125.84657534246575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125.84657534246575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125.84657534246575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125.84657534246575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125.84657534246575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125.84657534246575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125.84657534246575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125.84657534246575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125.84657534246575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125.84657534246575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125.84657534246575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125.84657534246575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125.84657534246575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125.84657534246575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125.84657534246575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125.84657534246575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125.84657534246575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125.84657534246575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125.84657534246575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125.84657534246575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125.84657534246575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125.84657534246575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125.84657534246575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125.84657534246575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125.84657534246575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125.84657534246575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125.84657534246575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125.84657534246575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125.84657534246575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125.84657534246575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125.84657534246575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125.84657534246575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125.84657534246575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125.84657534246575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125.84657534246575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125.84657534246575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125.84657534246575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125.84657534246575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125.84657534246575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125.84657534246575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125.84657534246575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125.84657534246575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125.84657534246575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125.84657534246575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125.84657534246575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125.84657534246575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125.84657534246575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125.84657534246575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125.84657534246575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125.84657534246575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125.84657534246575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125.84657534246575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125.84657534246575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125.84657534246575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125.84657534246575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125.84657534246575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125.84657534246575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125.84657534246575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125.84657534246575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125.84657534246575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125.84657534246575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125.84657534246575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125.84657534246575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125.84657534246575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125.84657534246575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125.84657534246575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125.84657534246575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125.84657534246575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125.84657534246575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125.84657534246575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125.84657534246575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125.84657534246575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125.84657534246575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125.84657534246575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125.84657534246575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125.84657534246575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125.84657534246575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125.84657534246575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125.84657534246575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125.84657534246575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125.84657534246575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125.84657534246575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125.84657534246575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125.84657534246575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125.84657534246575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125.84657534246575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125.84657534246575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125.84657534246575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125.84657534246575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125.84657534246575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125.84657534246575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125.84657534246575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125.84657534246575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125.84657534246575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125.84657534246575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125.84657534246575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125.84657534246575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125.84657534246575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125.84657534246575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125.84657534246575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125.84657534246575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125.84657534246575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125.84657534246575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125.84657534246575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125.84657534246575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125.84657534246575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125.84657534246575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125.84657534246575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125.84657534246575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125.84657534246575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125.84657534246575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125.84657534246575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125.84657534246575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125.84657534246575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125.84657534246575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125.84657534246575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125.84657534246575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125.84657534246575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125.84657534246575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125.84657534246575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125.84657534246575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125.84657534246575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125.84657534246575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125.84657534246575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125.84657534246575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125.84657534246575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125.84657534246575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125.84657534246575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125.84657534246575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125.84657534246575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125.84657534246575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125.84657534246575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125.84657534246575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125.84657534246575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125.84657534246575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125.84657534246575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125.84657534246575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125.84657534246575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125.84657534246575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125.84657534246575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125.84657534246575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125.84657534246575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125.84657534246575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125.84657534246575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125.84657534246575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125.84657534246575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125.84657534246575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125.84657534246575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125.84657534246575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125.84657534246575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125.84657534246575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125.84657534246575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125.84657534246575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125.84657534246575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125.84657534246575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125.84657534246575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125.84657534246575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125.84657534246575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125.84657534246575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125.84657534246575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125.84657534246575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125.84657534246575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125.84657534246575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125.84657534246575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125.84657534246575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125.84657534246575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125.84657534246575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125.84657534246575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125.84657534246575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125.84657534246575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125.84657534246575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125.84657534246575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125.84657534246575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125.84657534246575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125.84657534246575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125.84657534246575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125.84657534246575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125.84657534246575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125.84657534246575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125.84657534246575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125.84657534246575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125.84657534246575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125.84657534246575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125.84657534246575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125.84657534246575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125.84657534246575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125.84657534246575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125.84657534246575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125.84657534246575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125.84657534246575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125.84657534246575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125.84657534246575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125.84657534246575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125.84657534246575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125.84657534246575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125.84657534246575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125.84657534246575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125.84657534246575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125.84657534246575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125.84657534246575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125.84657534246575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125.84657534246575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125.84657534246575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125.84657534246575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125.84657534246575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125.84657534246575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125.84657534246575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125.84657534246575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125.84657534246575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125.84657534246575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125.84657534246575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125.84657534246575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125.84657534246575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125.84657534246575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125.84657534246575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125.84657534246575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125.84657534246575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125.84657534246575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125.84657534246575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125.84657534246575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125.84657534246575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125.84657534246575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125.84657534246575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125.84657534246575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125.84657534246575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125.84657534246575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125.84657534246575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125.84657534246575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125.84657534246575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125.84657534246575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125.84657534246575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125.84657534246575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125.84657534246575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125.84657534246575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125.84657534246575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125.84657534246575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125.84657534246575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125.84657534246575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125.84657534246575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125.84657534246575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125.84657534246575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125.84657534246575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125.84657534246575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125.84657534246575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125.84657534246575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125.84657534246575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125.84657534246575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125.84657534246575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125.84657534246575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125.84657534246575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125.84657534246575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125.84657534246575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125.84657534246575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125.84657534246575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125.84657534246575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125.84657534246575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125.84657534246575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125.84657534246575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125.84657534246575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125.84657534246575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125.84657534246575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125.84657534246575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125.84657534246575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125.84657534246575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125.84657534246575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125.84657534246575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125.84657534246575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125.84657534246575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125.84657534246575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125.84657534246575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125.84657534246575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125.84657534246575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125.84657534246575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125.84657534246575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125.84657534246575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125.84657534246575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125.84657534246575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125.84657534246575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125.84657534246575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125.84657534246575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125.84657534246575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125.84657534246575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125.84657534246575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125.84657534246575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125.84657534246575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125.84657534246575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125.84657534246575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125.84657534246575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125.84657534246575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125.84657534246575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125.84657534246575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125.84657534246575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125.84657534246575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125.84657534246575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125.84657534246575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125.84657534246575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125.84657534246575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125.84657534246575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125.84657534246575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125.84657534246575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125.84657534246575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125.84657534246575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125.84657534246575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125.84657534246575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125.84657534246575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125.84657534246575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125.84657534246575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125.84657534246575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125.84657534246575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125.84657534246575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125.84657534246575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125.84657534246575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125.84657534246575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125.84657534246575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125.84657534246575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125.84657534246575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125.84657534246575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125.84657534246575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125.84657534246575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125.84657534246575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125.84657534246575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125.84657534246575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125.84657534246575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125.84657534246575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125.84657534246575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125.84657534246575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125.84657534246575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125.84657534246575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125.84657534246575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125.84657534246575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125.84657534246575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125.84657534246575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125.84657534246575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125.84657534246575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125.84657534246575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125.84657534246575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125.84657534246575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125.84657534246575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125.84657534246575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125.84657534246575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125.84657534246575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125.84657534246575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125.84657534246575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125.84657534246575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125.84657534246575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125.84657534246575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125.84657534246575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125.84657534246575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125.84657534246575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125.84657534246575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125.84657534246575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125.84657534246575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125.84657534246575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125.84657534246575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125.84657534246575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125.84657534246575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125.84657534246575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125.84657534246575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125.84657534246575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125.84657534246575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125.84657534246575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125.84657534246575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125.84657534246575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125.84657534246575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125.84657534246575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125.84657534246575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125.84657534246575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125.84657534246575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125.84657534246575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125.84657534246575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125.84657534246575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125.84657534246575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125.84657534246575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125.84657534246575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125.84657534246575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125.84657534246575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125.84657534246575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125.84657534246575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125.84657534246575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125.84657534246575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125.84657534246575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125.84657534246575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125.84657534246575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125.84657534246575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125.84657534246575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125.84657534246575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125.84657534246575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125.84657534246575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125.84657534246575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125.84657534246575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125.84657534246575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125.84657534246575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125.84657534246575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125.84657534246575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125.84657534246575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125.84657534246575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125.84657534246575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125.84657534246575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125.84657534246575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125.84657534246575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125.84657534246575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125.84657534246575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125.84657534246575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125.84657534246575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125.84657534246575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125.84657534246575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125.84657534246575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125.84657534246575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125.84657534246575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125.84657534246575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125.84657534246575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125.84657534246575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125.84657534246575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125.84657534246575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125.84657534246575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125.84657534246575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125.84657534246575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125.84657534246575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125.84657534246575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125.84657534246575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125.84657534246575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125.84657534246575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125.84657534246575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125.84657534246575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125.84657534246575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125.84657534246575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125.84657534246575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125.84657534246575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125.84657534246575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125.84657534246575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125.84657534246575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125.84657534246575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125.84657534246575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125.84657534246575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125.84657534246575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125.84657534246575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125.84657534246575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125.84657534246575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125.84657534246575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125.84657534246575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125.84657534246575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125.84657534246575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125.84657534246575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125.84657534246575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125.84657534246575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125.84657534246575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125.84657534246575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125.84657534246575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125.84657534246575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125.84657534246575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125.84657534246575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125.84657534246575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125.84657534246575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125.84657534246575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125.84657534246575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125.84657534246575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125.84657534246575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125.84657534246575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125.84657534246575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125.84657534246575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125.84657534246575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125.84657534246575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125.84657534246575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125.84657534246575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125.84657534246575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125.84657534246575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125.84657534246575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125.84657534246575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125.84657534246575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125.84657534246575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125.84657534246575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125.84657534246575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125.84657534246575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125.84657534246575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125.84657534246575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125.84657534246575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125.84657534246575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125.84657534246575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125.84657534246575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125.84657534246575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125.84657534246575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125.84657534246575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125.84657534246575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125.84657534246575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125.84657534246575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125.84657534246575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125.84657534246575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125.84657534246575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125.84657534246575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125.84657534246575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125.84657534246575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125.84657534246575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125.84657534246575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125.84657534246575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125.84657534246575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125.84657534246575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125.84657534246575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125.84657534246575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125.84657534246575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125.84657534246575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125.84657534246575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125.84657534246575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125.84657534246575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125.84657534246575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125.84657534246575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125.84657534246575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125.84657534246575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125.84657534246575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125.84657534246575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125.84657534246575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125.84657534246575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125.84657534246575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125.84657534246575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125.84657534246575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125.84657534246575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125.84657534246575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125.84657534246575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125.84657534246575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125.84657534246575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125.84657534246575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125.84657534246575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125.84657534246575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125.84657534246575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125.84657534246575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125.84657534246575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125.84657534246575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125.84657534246575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125.84657534246575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125.84657534246575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125.84657534246575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125.84657534246575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125.84657534246575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125.84657534246575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125.84657534246575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125.84657534246575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125.84657534246575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125.84657534246575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125.84657534246575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125.84657534246575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125.84657534246575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125.84657534246575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125.84657534246575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125.84657534246575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125.84657534246575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125.84657534246575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125.84657534246575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125.84657534246575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125.84657534246575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125.84657534246575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125.84657534246575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125.84657534246575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125.84657534246575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125.84657534246575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125.84657534246575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125.84657534246575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125.84657534246575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125.84657534246575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125.84657534246575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125.84657534246575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125.84657534246575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125.84657534246575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125.84657534246575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125.84657534246575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125.84657534246575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125.84657534246575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125.84657534246575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125.84657534246575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125.84657534246575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125.84657534246575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125.84657534246575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125.84657534246575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125.84657534246575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125.84657534246575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125.84657534246575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125.84657534246575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125.84657534246575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125.84657534246575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125.84657534246575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125.84657534246575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125.84657534246575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125.84657534246575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125.84657534246575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125.84657534246575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125.84657534246575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125.84657534246575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125.84657534246575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125.84657534246575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125.84657534246575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125.84657534246575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125.84657534246575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125.84657534246575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125.84657534246575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125.84657534246575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125.84657534246575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125.84657534246575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125.84657534246575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125.84657534246575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125.84657534246575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125.84657534246575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125.84657534246575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125.84657534246575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125.84657534246575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125.84657534246575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125.84657534246575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125.84657534246575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125.84657534246575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125.84657534246575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125.84657534246575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125.84657534246575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125.84657534246575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125.84657534246575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125.84657534246575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125.84657534246575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125.84657534246575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125.84657534246575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125.84657534246575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125.84657534246575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125.84657534246575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125.84657534246575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125.84657534246575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125.84657534246575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125.84657534246575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125.84657534246575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125.84657534246575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125.84657534246575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125.84657534246575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125.84657534246575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125.84657534246575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125.84657534246575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125.84657534246575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125.84657534246575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125.84657534246575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125.84657534246575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125.84657534246575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125.84657534246575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125.84657534246575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125.84657534246575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125.84657534246575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125.84657534246575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125.84657534246575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125.84657534246575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125.84657534246575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125.84657534246575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125.84657534246575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125.84657534246575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125.84657534246575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125.84657534246575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125.84657534246575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125.84657534246575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125.84657534246575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125.84657534246575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125.84657534246575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125.84657534246575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125.84657534246575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125.84657534246575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125.84657534246575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125.84657534246575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125.84657534246575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125.84657534246575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125.84657534246575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125.84657534246575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125.84657534246575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125.84657534246575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125.84657534246575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125.84657534246575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125.84657534246575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125.84657534246575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125.84657534246575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125.84657534246575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125.84657534246575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125.84657534246575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125.84657534246575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125.84657534246575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125.84657534246575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125.84657534246575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125.84657534246575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125.84657534246575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125.84657534246575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125.84657534246575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125.84657534246575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125.84657534246575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125.84657534246575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125.84657534246575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125.84657534246575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125.84657534246575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125.84657534246575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125.84657534246575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125.84657534246575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125.84657534246575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125.84657534246575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125.84657534246575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125.84657534246575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125.84657534246575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125.84657534246575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125.84657534246575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125.84657534246575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125.84657534246575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125.84657534246575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125.84657534246575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125.84657534246575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125.84657534246575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125.84657534246575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125.84657534246575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125.84657534246575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125.84657534246575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125.84657534246575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125.84657534246575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125.84657534246575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125.84657534246575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125.84657534246575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125.84657534246575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125.84657534246575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125.84657534246575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125.84657534246575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125.84657534246575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125.84657534246575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125.84657534246575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125.84657534246575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125.84657534246575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125.84657534246575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125.84657534246575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125.84657534246575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125.84657534246575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125.84657534246575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125.84657534246575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125.84657534246575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125.84657534246575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125.84657534246575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125.84657534246575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125.84657534246575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125.84657534246575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125.84657534246575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125.84657534246575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125.84657534246575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125.84657534246575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125.84657534246575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125.84657534246575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125.84657534246575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125.84657534246575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125.84657534246575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125.84657534246575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125.84657534246575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125.84657534246575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125.84657534246575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125.84657534246575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125.84657534246575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125.84657534246575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125.84657534246575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125.84657534246575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125.84657534246575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125.84657534246575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125.84657534246575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125.84657534246575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125.84657534246575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125.84657534246575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125.84657534246575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125.84657534246575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125.84657534246575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125.84657534246575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125.84657534246575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125.84657534246575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125.84657534246575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125.84657534246575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125.84657534246575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125.84657534246575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125.84657534246575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125.84657534246575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125.84657534246575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125.84657534246575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125.84657534246575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125.84657534246575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125.84657534246575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125.84657534246575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125.84657534246575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125.84657534246575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125.84657534246575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125.84657534246575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125.84657534246575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125.84657534246575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125.84657534246575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125.84657534246575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125.84657534246575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125.84657534246575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125.84657534246575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125.84657534246575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125.84657534246575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125.84657534246575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125.84657534246575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125.84657534246575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125.84657534246575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125.84657534246575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125.84657534246575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125.84657534246575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125.84657534246575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125.84657534246575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125.84657534246575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125.84657534246575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125.84657534246575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125.84657534246575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125.84657534246575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125.84657534246575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125.84657534246575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125.84657534246575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125.84657534246575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125.84657534246575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125.84657534246575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125.84657534246575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125.84657534246575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125.84657534246575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125.84657534246575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125.84657534246575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125.84657534246575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125.84657534246575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125.84657534246575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125.84657534246575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125.84657534246575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125.84657534246575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125.84657534246575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125.84657534246575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125.84657534246575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125.84657534246575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125.84657534246575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125.84657534246575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125.84657534246575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125.84657534246575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125.84657534246575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125.84657534246575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125.84657534246575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125.84657534246575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125.84657534246575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125.84657534246575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125.84657534246575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125.84657534246575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125.84657534246575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125.84657534246575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125.84657534246575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125.84657534246575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125.84657534246575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125.84657534246575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125.84657534246575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125.84657534246575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125.84657534246575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125.84657534246575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125.84657534246575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125.84657534246575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125.84657534246575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125.84657534246575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125.84657534246575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125.84657534246575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125.84657534246575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125.84657534246575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125.84657534246575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125.84657534246575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125.84657534246575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125.84657534246575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125.84657534246575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125.84657534246575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125.84657534246575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125.84657534246575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125.84657534246575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125.84657534246575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125.84657534246575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125.84657534246575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125.84657534246575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125.84657534246575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125.84657534246575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125.84657534246575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125.84657534246575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125.84657534246575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125.84657534246575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125.84657534246575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125.84657534246575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125.84657534246575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125.84657534246575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125.84657534246575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125.84657534246575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125.84657534246575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125.84657534246575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125.84657534246575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125.84657534246575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125.84657534246575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125.84657534246575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125.84657534246575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125.84657534246575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125.84657534246575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125.84657534246575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125.84657534246575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125.84657534246575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125.84657534246575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125.84657534246575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125.84657534246575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125.84657534246575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125.84657534246575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125.84657534246575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125.84657534246575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125.84657534246575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125.84657534246575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125.84657534246575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125.84657534246575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125.84657534246575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125.84657534246575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125.84657534246575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125.84657534246575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125.84657534246575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125.84657534246575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125.84657534246575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125.84657534246575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125.84657534246575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125.84657534246575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125.84657534246575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125.84657534246575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125.84657534246575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125.84657534246575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125.84657534246575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125.84657534246575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125.84657534246575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125.84657534246575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125.84657534246575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125.84657534246575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125.84657534246575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125.84657534246575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125.84657534246575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125.84657534246575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125.84657534246575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125.84657534246575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125.84657534246575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125.84657534246575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125.84657534246575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125.84657534246575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125.84657534246575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125.84657534246575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125.84657534246575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125.84657534246575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125.84657534246575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125.84657534246575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125.84657534246575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125.84657534246575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125.84657534246575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125.84657534246575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125.84657534246575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125.84657534246575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125.84657534246575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125.84657534246575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125.84657534246575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125.84657534246575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125.84657534246575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125.84657534246575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125.84657534246575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125.84657534246575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125.84657534246575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125.84657534246575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125.84657534246575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125.84657534246575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125.84657534246575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125.84657534246575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125.84657534246575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125.84657534246575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125.84657534246575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125.84657534246575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125.84657534246575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125.84657534246575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125.84657534246575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125.84657534246575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125.84657534246575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125.84657534246575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125.84657534246575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125.84657534246575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125.84657534246575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125.84657534246575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125.84657534246575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125.84657534246575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125.84657534246575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125.84657534246575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125.84657534246575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125.84657534246575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125.84657534246575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125.84657534246575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125.84657534246575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125.84657534246575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125.84657534246575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125.84657534246575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125.84657534246575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125.84657534246575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125.84657534246575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125.84657534246575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125.84657534246575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125.84657534246575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125.84657534246575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125.84657534246575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125.84657534246575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125.84657534246575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125.84657534246575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125.84657534246575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125.84657534246575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125.84657534246575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125.84657534246575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125.84657534246575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125.84657534246575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125.84657534246575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125.84657534246575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125.84657534246575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125.84657534246575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125.84657534246575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125.84657534246575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125.84657534246575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125.84657534246575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125.84657534246575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125.84657534246575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125.84657534246575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125.84657534246575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125.84657534246575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125.84657534246575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125.84657534246575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125.84657534246575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125.84657534246575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125.84657534246575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125.84657534246575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125.84657534246575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125.84657534246575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125.84657534246575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125.84657534246575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125.84657534246575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125.84657534246575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125.84657534246575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125.84657534246575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125.84657534246575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125.84657534246575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125.84657534246575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125.84657534246575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125.84657534246575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125.84657534246575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125.84657534246575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125.84657534246575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125.84657534246575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125.84657534246575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125.84657534246575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125.84657534246575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125.84657534246575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125.84657534246575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125.84657534246575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125.84657534246575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125.84657534246575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125.84657534246575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125.84657534246575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125.84657534246575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125.84657534246575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125.84657534246575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125.84657534246575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125.84657534246575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125.84657534246575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125.84657534246575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125.84657534246575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125.84657534246575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125.84657534246575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125.84657534246575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125.84657534246575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125.84657534246575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125.84657534246575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125.84657534246575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125.84657534246575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125.84657534246575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125.84657534246575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125.84657534246575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125.84657534246575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125.84657534246575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125.84657534246575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125.84657534246575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125.84657534246575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125.84657534246575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125.84657534246575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125.84657534246575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125.84657534246575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125.84657534246575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125.84657534246575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125.84657534246575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125.84657534246575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125.84657534246575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125.84657534246575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125.84657534246575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125.84657534246575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125.84657534246575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125.84657534246575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125.84657534246575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125.84657534246575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125.84657534246575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125.84657534246575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125.84657534246575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125.84657534246575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125.84657534246575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125.84657534246575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125.84657534246575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125.84657534246575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125.84657534246575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125.84657534246575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125.84657534246575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125.84657534246575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125.84657534246575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125.84657534246575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125.84657534246575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125.84657534246575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125.84657534246575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125.84657534246575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125.84657534246575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125.84657534246575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125.84657534246575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125.84657534246575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125.84657534246575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125.84657534246575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125.84657534246575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125.84657534246575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125.84657534246575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125.84657534246575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125.84657534246575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125.84657534246575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125.84657534246575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125.84657534246575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125.84657534246575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125.84657534246575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125.84657534246575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125.84657534246575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125.84657534246575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125.84657534246575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125.84657534246575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125.84657534246575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125.84657534246575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125.84657534246575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125.84657534246575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125.84657534246575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125.84657534246575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125.84657534246575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125.84657534246575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125.84657534246575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125.84657534246575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125.84657534246575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125.84657534246575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125.84657534246575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125.84657534246575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125.84657534246575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125.84657534246575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125.84657534246575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125.84657534246575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125.84657534246575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125.84657534246575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125.84657534246575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125.84657534246575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125.84657534246575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125.84657534246575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125.84657534246575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125.84657534246575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125.84657534246575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125.84657534246575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125.84657534246575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125.84657534246575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125.84657534246575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125.84657534246575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125.84657534246575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125.84657534246575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125.84657534246575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125.84657534246575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125.84657534246575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125.84657534246575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125.84657534246575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125.84657534246575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125.84657534246575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125.84657534246575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125.84657534246575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125.84657534246575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125.84657534246575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125.84657534246575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125.84657534246575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125.84657534246575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125.84657534246575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125.84657534246575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125.84657534246575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125.84657534246575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125.84657534246575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125.84657534246575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125.84657534246575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125.84657534246575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125.84657534246575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125.84657534246575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125.84657534246575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125.84657534246575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125.84657534246575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125.84657534246575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125.84657534246575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125.84657534246575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125.84657534246575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125.84657534246575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125.84657534246575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125.84657534246575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125.84657534246575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125.84657534246575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125.84657534246575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125.84657534246575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125.84657534246575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125.84657534246575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125.84657534246575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125.84657534246575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125.84657534246575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125.84657534246575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125.84657534246575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125.84657534246575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125.84657534246575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125.84657534246575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125.84657534246575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125.84657534246575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125.84657534246575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125.84657534246575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125.84657534246575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125.84657534246575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125.84657534246575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125.84657534246575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125.84657534246575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125.84657534246575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125.84657534246575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125.84657534246575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125.84657534246575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125.84657534246575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125.84657534246575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125.84657534246575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125.84657534246575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125.84657534246575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125.84657534246575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125.84657534246575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125.84657534246575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125.84657534246575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125.84657534246575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125.84657534246575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125.84657534246575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125.84657534246575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125.84657534246575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125.84657534246575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125.84657534246575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125.84657534246575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125.84657534246575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125.84657534246575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125.84657534246575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125.84657534246575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125.84657534246575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125.84657534246575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125.84657534246575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125.84657534246575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125.84657534246575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125.84657534246575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125.84657534246575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125.84657534246575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125.84657534246575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125.84657534246575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125.84657534246575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125.84657534246575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125.84657534246575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125.84657534246575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125.84657534246575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125.84657534246575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125.84657534246575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125.84657534246575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125.84657534246575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125.84657534246575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125.84657534246575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125.84657534246575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125.84657534246575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125.84657534246575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125.84657534246575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125.84657534246575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125.84657534246575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125.84657534246575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125.84657534246575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125.84657534246575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125.84657534246575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125.84657534246575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125.84657534246575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125.84657534246575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125.84657534246575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125.84657534246575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125.84657534246575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125.84657534246575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125.84657534246575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125.84657534246575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125.84657534246575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125.84657534246575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125.84657534246575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125.84657534246575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125.84657534246575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125.84657534246575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125.84657534246575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125.84657534246575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125.84657534246575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125.84657534246575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125.84657534246575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125.84657534246575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125.84657534246575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125.84657534246575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125.84657534246575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125.84657534246575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125.84657534246575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125.84657534246575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125.84657534246575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125.84657534246575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125.84657534246575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125.84657534246575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125.84657534246575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125.84657534246575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125.84657534246575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125.84657534246575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125.84657534246575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125.84657534246575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125.84657534246575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125.84657534246575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125.84657534246575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125.84657534246575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125.84657534246575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125.84657534246575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125.84657534246575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125.84657534246575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125.84657534246575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125.84657534246575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125.84657534246575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125.84657534246575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125.84657534246575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125.84657534246575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125.84657534246575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125.84657534246575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125.84657534246575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125.84657534246575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125.84657534246575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125.84657534246575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125.84657534246575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125.84657534246575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125.84657534246575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125.84657534246575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125.84657534246575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125.84657534246575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125.84657534246575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125.84657534246575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125.84657534246575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125.84657534246575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125.84657534246575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125.84657534246575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125.84657534246575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125.84657534246575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125.84657534246575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125.84657534246575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125.84657534246575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125.84657534246575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125.84657534246575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125.84657534246575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125.84657534246575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125.84657534246575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125.84657534246575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125.84657534246575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125.84657534246575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125.84657534246575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125.84657534246575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125.84657534246575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125.84657534246575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125.84657534246575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125.84657534246575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125.84657534246575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125.84657534246575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125.84657534246575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125.84657534246575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125.84657534246575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125.84657534246575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125.84657534246575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125.84657534246575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125.84657534246575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125.84657534246575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125.84657534246575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125.84657534246575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125.84657534246575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125.84657534246575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125.84657534246575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125.84657534246575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125.84657534246575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125.84657534246575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125.84657534246575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125.84657534246575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125.84657534246575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125.84657534246575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125.84657534246575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125.84657534246575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125.84657534246575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125.84657534246575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125.84657534246575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125.84657534246575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125.84657534246575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125.84657534246575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125.84657534246575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125.84657534246575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125.84657534246575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125.84657534246575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125.84657534246575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125.84657534246575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125.84657534246575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125.84657534246575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125.84657534246575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125.84657534246575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125.84657534246575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125.84657534246575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125.84657534246575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125.84657534246575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125.84657534246575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125.84657534246575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125.84657534246575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125.84657534246575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125.84657534246575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125.84657534246575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125.84657534246575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125.84657534246575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125.84657534246575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125.84657534246575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125.84657534246575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125.84657534246575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125.84657534246575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125.84657534246575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125.84657534246575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125.84657534246575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125.84657534246575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125.84657534246575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125.84657534246575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125.84657534246575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125.84657534246575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125.84657534246575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125.84657534246575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125.84657534246575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125.84657534246575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125.84657534246575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125.84657534246575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125.84657534246575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125.84657534246575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125.84657534246575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125.84657534246575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125.84657534246575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125.84657534246575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125.84657534246575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125.84657534246575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125.84657534246575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125.84657534246575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125.84657534246575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125.84657534246575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125.84657534246575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125.84657534246575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125.84657534246575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125.84657534246575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125.84657534246575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125.84657534246575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125.84657534246575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125.84657534246575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125.84657534246575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125.84657534246575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125.84657534246575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125.84657534246575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125.84657534246575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125.84657534246575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125.84657534246575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125.84657534246575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125.84657534246575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125.84657534246575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125.84657534246575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125.84657534246575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125.84657534246575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125.84657534246575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125.84657534246575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125.84657534246575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125.84657534246575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125.84657534246575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125.84657534246575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125.84657534246575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125.84657534246575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125.84657534246575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125.84657534246575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125.84657534246575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125.84657534246575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125.84657534246575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125.84657534246575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125.84657534246575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125.84657534246575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125.84657534246575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125.84657534246575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125.84657534246575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125.84657534246575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125.84657534246575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125.84657534246575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125.84657534246575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125.84657534246575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125.84657534246575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125.84657534246575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125.84657534246575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125.84657534246575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125.84657534246575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125.84657534246575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125.84657534246575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125.84657534246575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125.84657534246575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125.84657534246575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125.84657534246575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125.84657534246575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125.84657534246575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125.84657534246575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125.84657534246575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125.84657534246575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125.84657534246575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125.84657534246575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125.84657534246575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125.84657534246575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125.84657534246575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125.84657534246575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125.84657534246575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125.84657534246575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125.84657534246575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125.84657534246575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125.84657534246575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125.84657534246575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125.84657534246575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125.84657534246575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125.84657534246575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125.84657534246575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125.84657534246575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125.84657534246575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125.84657534246575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125.84657534246575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125.84657534246575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125.84657534246575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125.84657534246575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125.84657534246575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125.84657534246575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125.84657534246575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125.84657534246575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125.84657534246575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125.84657534246575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125.84657534246575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125.84657534246575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125.84657534246575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125.84657534246575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125.84657534246575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125.84657534246575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125.84657534246575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125.84657534246575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125.84657534246575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125.84657534246575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125.84657534246575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125.84657534246575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125.84657534246575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125.84657534246575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125.84657534246575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125.84657534246575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125.84657534246575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125.84657534246575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125.84657534246575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125.84657534246575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125.84657534246575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125.84657534246575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125.84657534246575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125.84657534246575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125.84657534246575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125.84657534246575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125.84657534246575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125.84657534246575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125.84657534246575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125.84657534246575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125.84657534246575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125.84657534246575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125.84657534246575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125.84657534246575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125.84657534246575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125.84657534246575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125.84657534246575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125.84657534246575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125.84657534246575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125.84657534246575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125.84657534246575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125.84657534246575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125.84657534246575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125.84657534246575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125.84657534246575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125.84657534246575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125.84657534246575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125.84657534246575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125.84657534246575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125.84657534246575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125.84657534246575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125.84657534246575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125.84657534246575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125.84657534246575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125.84657534246575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125.84657534246575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125.84657534246575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125.84657534246575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125.84657534246575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125.84657534246575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125.84657534246575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125.84657534246575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125.84657534246575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125.84657534246575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125.84657534246575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125.84657534246575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125.84657534246575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125.84657534246575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125.84657534246575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125.84657534246575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125.84657534246575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125.84657534246575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125.84657534246575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125.84657534246575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125.84657534246575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125.84657534246575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125.84657534246575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125.84657534246575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125.84657534246575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125.84657534246575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125.84657534246575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125.84657534246575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125.84657534246575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125.84657534246575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125.84657534246575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125.84657534246575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125.84657534246575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125.84657534246575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125.84657534246575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125.84657534246575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125.84657534246575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125.84657534246575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125.84657534246575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125.84657534246575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125.84657534246575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125.84657534246575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125.84657534246575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125.84657534246575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125.84657534246575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125.84657534246575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125.84657534246575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125.84657534246575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125.84657534246575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125.84657534246575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125.84657534246575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125.84657534246575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125.84657534246575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125.84657534246575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125.84657534246575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125.84657534246575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125.84657534246575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125.84657534246575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125.84657534246575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125.84657534246575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125.84657534246575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125.84657534246575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125.84657534246575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125.84657534246575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125.84657534246575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125.84657534246575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125.84657534246575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125.84657534246575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125.84657534246575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125.84657534246575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125.84657534246575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125.84657534246575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125.84657534246575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125.84657534246575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125.84657534246575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125.84657534246575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125.84657534246575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125.84657534246575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125.84657534246575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125.84657534246575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125.84657534246575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125.84657534246575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125.84657534246575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125.84657534246575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125.84657534246575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125.84657534246575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125.84657534246575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125.84657534246575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125.84657534246575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125.84657534246575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125.84657534246575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125.84657534246575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125.84657534246575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125.84657534246575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125.84657534246575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125.84657534246575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125.84657534246575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125.84657534246575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125.84657534246575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125.84657534246575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125.84657534246575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125.84657534246575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125.84657534246575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125.84657534246575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125.84657534246575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125.84657534246575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125.84657534246575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125.84657534246575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125.84657534246575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125.84657534246575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125.84657534246575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125.84657534246575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125.84657534246575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125.84657534246575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125.84657534246575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125.84657534246575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125.84657534246575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125.84657534246575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125.84657534246575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125.84657534246575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125.84657534246575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125.84657534246575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125.84657534246575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125.84657534246575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125.84657534246575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125.84657534246575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125.84657534246575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125.84657534246575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125.84657534246575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125.84657534246575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125.84657534246575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125.84657534246575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125.84657534246575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125.84657534246575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125.84657534246575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125.84657534246575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125.84657534246575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125.84657534246575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125.84657534246575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125.84657534246575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125.84657534246575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125.84657534246575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125.84657534246575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125.84657534246575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125.84657534246575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125.84657534246575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125.84657534246575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125.84657534246575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125.84657534246575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125.84657534246575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125.84657534246575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125.84657534246575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125.84657534246575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125.84657534246575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125.84657534246575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125.84657534246575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125.84657534246575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125.84657534246575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125.84657534246575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125.84657534246575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125.84657534246575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125.84657534246575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125.84657534246575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125.84657534246575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125.84657534246575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125.84657534246575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125.84657534246575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125.84657534246575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125.84657534246575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125.84657534246575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125.84657534246575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125.84657534246575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125.84657534246575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125.84657534246575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125.84657534246575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125.84657534246575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125.84657534246575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125.84657534246575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125.84657534246575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125.84657534246575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125.84657534246575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125.84657534246575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125.84657534246575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125.84657534246575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125.84657534246575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125.84657534246575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125.84657534246575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125.84657534246575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125.84657534246575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125.84657534246575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125.84657534246575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125.84657534246575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125.84657534246575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125.84657534246575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125.84657534246575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125.84657534246575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125.84657534246575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125.84657534246575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125.84657534246575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125.84657534246575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125.84657534246575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125.84657534246575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125.84657534246575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125.84657534246575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125.84657534246575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125.84657534246575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125.84657534246575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125.84657534246575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125.84657534246575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125.84657534246575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125.84657534246575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125.84657534246575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125.84657534246575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125.84657534246575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125.84657534246575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125.84657534246575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125.84657534246575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125.84657534246575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125.84657534246575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125.84657534246575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125.84657534246575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125.84657534246575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125.84657534246575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125.84657534246575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125.84657534246575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125.84657534246575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125.84657534246575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125.84657534246575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125.84657534246575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125.84657534246575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125.84657534246575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125.84657534246575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125.84657534246575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125.84657534246575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125.84657534246575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125.84657534246575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125.84657534246575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125.84657534246575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125.84657534246575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125.84657534246575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125.84657534246575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125.84657534246575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125.84657534246575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125.84657534246575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125.84657534246575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125.84657534246575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125.84657534246575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125.84657534246575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125.84657534246575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125.84657534246575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125.84657534246575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125.84657534246575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125.84657534246575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125.84657534246575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125.84657534246575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125.84657534246575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125.84657534246575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125.84657534246575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125.84657534246575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125.84657534246575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125.84657534246575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125.84657534246575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125.84657534246575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125.84657534246575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125.84657534246575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125.84657534246575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125.84657534246575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125.84657534246575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125.84657534246575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125.84657534246575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125.84657534246575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125.84657534246575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125.84657534246575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125.84657534246575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125.84657534246575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125.84657534246575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125.84657534246575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125.84657534246575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125.84657534246575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125.84657534246575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125.84657534246575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125.84657534246575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125.84657534246575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125.84657534246575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125.84657534246575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125.84657534246575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125.84657534246575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125.84657534246575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125.84657534246575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125.84657534246575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125.84657534246575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125.84657534246575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125.84657534246575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125.84657534246575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125.84657534246575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125.84657534246575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125.84657534246575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125.84657534246575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125.84657534246575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125.84657534246575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125.84657534246575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125.84657534246575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125.84657534246575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125.84657534246575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125.84657534246575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125.84657534246575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125.84657534246575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125.84657534246575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125.84657534246575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125.84657534246575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125.84657534246575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125.84657534246575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125.84657534246575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125.84657534246575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125.84657534246575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125.84657534246575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125.84657534246575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125.84657534246575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125.84657534246575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125.84657534246575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125.84657534246575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125.84657534246575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125.84657534246575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125.84657534246575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125.84657534246575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125.84657534246575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125.84657534246575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125.84657534246575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125.84657534246575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125.84657534246575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125.84657534246575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125.84657534246575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125.84657534246575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125.84657534246575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125.84657534246575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125.84657534246575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125.84657534246575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125.84657534246575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125.84657534246575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125.84657534246575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125.84657534246575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125.84657534246575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125.84657534246575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125.84657534246575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125.84657534246575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125.84657534246575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125.84657534246575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125.84657534246575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125.84657534246575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125.84657534246575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125.84657534246575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125.84657534246575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125.84657534246575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125.84657534246575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125.84657534246575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125.84657534246575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125.84657534246575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125.84657534246575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125.84657534246575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125.84657534246575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125.84657534246575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125.84657534246575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125.84657534246575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125.84657534246575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125.84657534246575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125.84657534246575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125.84657534246575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125.84657534246575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125.84657534246575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125.84657534246575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125.84657534246575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125.84657534246575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125.84657534246575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125.84657534246575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125.84657534246575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125.84657534246575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125.84657534246575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125.84657534246575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125.84657534246575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125.84657534246575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125.84657534246575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125.84657534246575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125.84657534246575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125.84657534246575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125.84657534246575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125.84657534246575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125.84657534246575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125.84657534246575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125.84657534246575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125.84657534246575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125.84657534246575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125.84657534246575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125.84657534246575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125.84657534246575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125.84657534246575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125.84657534246575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125.84657534246575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125.84657534246575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125.84657534246575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125.84657534246575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125.84657534246575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125.84657534246575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125.84657534246575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125.84657534246575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125.84657534246575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125.84657534246575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125.84657534246575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125.84657534246575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125.84657534246575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125.84657534246575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125.84657534246575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125.84657534246575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125.84657534246575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125.84657534246575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125.84657534246575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125.84657534246575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125.84657534246575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125.84657534246575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125.84657534246575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125.84657534246575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125.84657534246575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125.84657534246575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125.84657534246575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125.84657534246575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125.84657534246575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125.84657534246575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125.84657534246575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125.84657534246575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125.84657534246575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125.84657534246575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125.84657534246575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125.84657534246575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125.84657534246575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125.84657534246575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125.84657534246575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125.84657534246575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125.84657534246575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125.84657534246575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125.84657534246575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125.84657534246575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125.84657534246575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125.84657534246575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125.84657534246575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125.84657534246575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125.84657534246575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125.84657534246575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125.84657534246575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125.84657534246575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125.84657534246575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125.84657534246575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125.84657534246575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125.84657534246575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125.84657534246575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125.84657534246575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125.84657534246575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125.84657534246575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125.84657534246575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125.84657534246575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125.84657534246575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125.84657534246575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125.84657534246575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125.84657534246575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125.84657534246575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125.84657534246575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125.84657534246575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125.84657534246575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125.84657534246575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125.84657534246575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125.84657534246575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125.84657534246575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125.84657534246575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125.84657534246575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125.84657534246575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125.84657534246575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125.84657534246575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125.84657534246575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125.84657534246575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125.84657534246575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hyperlinks>
    <hyperlink ref="H2256" r:id="rId1"/>
    <hyperlink ref="H2278" r:id="rId2"/>
    <hyperlink ref="H2310" r:id="rId3"/>
  </hyperlinks>
  <pageMargins left="0.7" right="0.7" top="0.75" bottom="0.75" header="0.3" footer="0.3"/>
  <pageSetup paperSize="9" scale="92" orientation="portrait" horizontalDpi="0" verticalDpi="0" r:id="rId4"/>
  <colBreaks count="1" manualBreakCount="1">
    <brk id="7" max="1048575" man="1"/>
  </colBreaks>
  <drawing r:id="rId5"/>
  <tableParts count="1">
    <tablePart r:id="rId6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2309" zoomScale="98" zoomScaleNormal="98" workbookViewId="0">
      <selection activeCell="H2333" sqref="H2333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60" t="s">
        <v>71</v>
      </c>
      <c r="B8" s="160"/>
      <c r="C8" s="160"/>
      <c r="D8" s="160"/>
      <c r="E8" s="160"/>
      <c r="F8" s="160"/>
      <c r="G8" s="160"/>
      <c r="H8" s="160"/>
      <c r="I8" s="160"/>
      <c r="J8" s="160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ADOLECENTE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ADULTO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ADULTO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ADULTO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ADULTO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ADULTO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ADOLECENTE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>
        <f t="shared" si="100"/>
        <v>2757</v>
      </c>
      <c r="C2160" s="122">
        <v>45903</v>
      </c>
      <c r="D2160" s="122">
        <f>YEAR(REGISTROS[[#This Row],[FECHA]])</f>
        <v>2025</v>
      </c>
      <c r="E2160" s="112">
        <f>MONTH(REGISTROS[[#This Row],[FECHA]])</f>
        <v>9</v>
      </c>
      <c r="F2160" t="s">
        <v>4331</v>
      </c>
      <c r="G2160" s="11" t="str">
        <f ca="1">VLOOKUP(EXAMENES!F2160,PACIENTE[[APELLIDO / NOMBRE]:[GRUPO ETARIO]],4,0)</f>
        <v>ADULTO</v>
      </c>
      <c r="H2160" s="10" t="s">
        <v>1771</v>
      </c>
      <c r="I2160" s="10" t="s">
        <v>5</v>
      </c>
      <c r="J2160" s="46">
        <f>VLOOKUP(REGISTROS[[#This Row],[TIPO DE EXAMEN ]],SERVICIOS[],2,0)</f>
        <v>20</v>
      </c>
      <c r="K2160" s="10" t="s">
        <v>68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>
        <f t="shared" si="100"/>
        <v>2758</v>
      </c>
      <c r="C2161" s="122">
        <v>45904</v>
      </c>
      <c r="D2161" s="122">
        <f>YEAR(REGISTROS[[#This Row],[FECHA]])</f>
        <v>2025</v>
      </c>
      <c r="E2161" s="112">
        <f>MONTH(REGISTROS[[#This Row],[FECHA]])</f>
        <v>9</v>
      </c>
      <c r="F2161" t="s">
        <v>4333</v>
      </c>
      <c r="G2161" s="11" t="str">
        <f ca="1">VLOOKUP(EXAMENES!F2161,PACIENTE[[APELLIDO / NOMBRE]:[GRUPO ETARIO]],4,0)</f>
        <v>ADULTO</v>
      </c>
      <c r="H2161" s="10" t="s">
        <v>27</v>
      </c>
      <c r="I2161" s="10" t="s">
        <v>5</v>
      </c>
      <c r="J2161" s="46">
        <f>VLOOKUP(REGISTROS[[#This Row],[TIPO DE EXAMEN ]],SERVICIOS[],2,0)</f>
        <v>20</v>
      </c>
      <c r="K2161" s="10" t="s">
        <v>68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>
        <f t="shared" si="100"/>
        <v>2759</v>
      </c>
      <c r="C2162" s="122">
        <v>45904</v>
      </c>
      <c r="D2162" s="122">
        <f>YEAR(REGISTROS[[#This Row],[FECHA]])</f>
        <v>2025</v>
      </c>
      <c r="E2162" s="112">
        <f>MONTH(REGISTROS[[#This Row],[FECHA]])</f>
        <v>9</v>
      </c>
      <c r="F2162" t="s">
        <v>4335</v>
      </c>
      <c r="G2162" s="11" t="str">
        <f ca="1">VLOOKUP(EXAMENES!F2162,PACIENTE[[APELLIDO / NOMBRE]:[GRUPO ETARIO]],4,0)</f>
        <v>ADULTO</v>
      </c>
      <c r="H2162" s="10" t="s">
        <v>1782</v>
      </c>
      <c r="I2162" s="10" t="s">
        <v>5</v>
      </c>
      <c r="J2162" s="46">
        <f>VLOOKUP(REGISTROS[[#This Row],[TIPO DE EXAMEN ]],SERVICIOS[],2,0)</f>
        <v>20</v>
      </c>
      <c r="K2162" s="10" t="s">
        <v>68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>
        <f t="shared" si="100"/>
        <v>2760</v>
      </c>
      <c r="C2163" s="122">
        <v>45904</v>
      </c>
      <c r="D2163" s="122">
        <f>YEAR(REGISTROS[[#This Row],[FECHA]])</f>
        <v>2025</v>
      </c>
      <c r="E2163" s="112">
        <f>MONTH(REGISTROS[[#This Row],[FECHA]])</f>
        <v>9</v>
      </c>
      <c r="F2163" t="s">
        <v>4337</v>
      </c>
      <c r="G2163" s="11" t="str">
        <f ca="1">VLOOKUP(EXAMENES!F2163,PACIENTE[[APELLIDO / NOMBRE]:[GRUPO ETARIO]],4,0)</f>
        <v>ADULTO</v>
      </c>
      <c r="H2163" s="10" t="s">
        <v>2293</v>
      </c>
      <c r="I2163" s="10" t="s">
        <v>5</v>
      </c>
      <c r="J2163" s="46">
        <f>VLOOKUP(REGISTROS[[#This Row],[TIPO DE EXAMEN ]],SERVICIOS[],2,0)</f>
        <v>20</v>
      </c>
      <c r="K2163" s="10" t="s">
        <v>68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>
        <f t="shared" si="100"/>
        <v>2761</v>
      </c>
      <c r="C2164" s="122">
        <v>45904</v>
      </c>
      <c r="D2164" s="122">
        <f>YEAR(REGISTROS[[#This Row],[FECHA]])</f>
        <v>2025</v>
      </c>
      <c r="E2164" s="112">
        <f>MONTH(REGISTROS[[#This Row],[FECHA]])</f>
        <v>9</v>
      </c>
      <c r="F2164" t="s">
        <v>4339</v>
      </c>
      <c r="G2164" s="11" t="str">
        <f ca="1">VLOOKUP(EXAMENES!F2164,PACIENTE[[APELLIDO / NOMBRE]:[GRUPO ETARIO]],4,0)</f>
        <v>ADOLECENTE</v>
      </c>
      <c r="H2164" s="10" t="s">
        <v>1164</v>
      </c>
      <c r="I2164" s="10" t="s">
        <v>5</v>
      </c>
      <c r="J2164" s="46">
        <f>VLOOKUP(REGISTROS[[#This Row],[TIPO DE EXAMEN ]],SERVICIOS[],2,0)</f>
        <v>20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>
        <f t="shared" si="100"/>
        <v>2762</v>
      </c>
      <c r="C2165" s="122">
        <v>45904</v>
      </c>
      <c r="D2165" s="122">
        <f>YEAR(REGISTROS[[#This Row],[FECHA]])</f>
        <v>2025</v>
      </c>
      <c r="E2165" s="112">
        <f>MONTH(REGISTROS[[#This Row],[FECHA]])</f>
        <v>9</v>
      </c>
      <c r="F2165" t="s">
        <v>4341</v>
      </c>
      <c r="G2165" s="11" t="str">
        <f ca="1">VLOOKUP(EXAMENES!F2165,PACIENTE[[APELLIDO / NOMBRE]:[GRUPO ETARIO]],4,0)</f>
        <v>NIÑO</v>
      </c>
      <c r="H2165" s="10" t="s">
        <v>1782</v>
      </c>
      <c r="I2165" s="10" t="s">
        <v>5</v>
      </c>
      <c r="J2165" s="46">
        <f>VLOOKUP(REGISTROS[[#This Row],[TIPO DE EXAMEN ]],SERVICIOS[],2,0)</f>
        <v>20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>
        <f t="shared" si="100"/>
        <v>2763</v>
      </c>
      <c r="C2166" s="122">
        <v>45905</v>
      </c>
      <c r="D2166" s="122">
        <f>YEAR(REGISTROS[[#This Row],[FECHA]])</f>
        <v>2025</v>
      </c>
      <c r="E2166" s="112">
        <f>MONTH(REGISTROS[[#This Row],[FECHA]])</f>
        <v>9</v>
      </c>
      <c r="F2166" t="s">
        <v>4343</v>
      </c>
      <c r="G2166" s="11" t="str">
        <f ca="1">VLOOKUP(EXAMENES!F2166,PACIENTE[[APELLIDO / NOMBRE]:[GRUPO ETARIO]],4,0)</f>
        <v>ADULTO</v>
      </c>
      <c r="H2166" s="10" t="s">
        <v>161</v>
      </c>
      <c r="I2166" s="10" t="s">
        <v>20</v>
      </c>
      <c r="J2166" s="46">
        <f>VLOOKUP(REGISTROS[[#This Row],[TIPO DE EXAMEN ]],SERVICIOS[],2,0)</f>
        <v>10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>
        <f t="shared" si="100"/>
        <v>2764</v>
      </c>
      <c r="C2167" s="122">
        <v>45905</v>
      </c>
      <c r="D2167" s="122">
        <f>YEAR(REGISTROS[[#This Row],[FECHA]])</f>
        <v>2025</v>
      </c>
      <c r="E2167" s="112">
        <f>MONTH(REGISTROS[[#This Row],[FECHA]])</f>
        <v>9</v>
      </c>
      <c r="F2167" t="s">
        <v>4345</v>
      </c>
      <c r="G2167" s="11" t="str">
        <f ca="1">VLOOKUP(EXAMENES!F2167,PACIENTE[[APELLIDO / NOMBRE]:[GRUPO ETARIO]],4,0)</f>
        <v>ADOLECENTE</v>
      </c>
      <c r="H2167" s="10" t="s">
        <v>161</v>
      </c>
      <c r="I2167" s="10" t="s">
        <v>5</v>
      </c>
      <c r="J2167" s="46">
        <f>VLOOKUP(REGISTROS[[#This Row],[TIPO DE EXAMEN ]],SERVICIOS[],2,0)</f>
        <v>20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>
        <f t="shared" si="100"/>
        <v>2765</v>
      </c>
      <c r="C2168" s="122">
        <v>45905</v>
      </c>
      <c r="D2168" s="122">
        <f>YEAR(REGISTROS[[#This Row],[FECHA]])</f>
        <v>2025</v>
      </c>
      <c r="E2168" s="112">
        <f>MONTH(REGISTROS[[#This Row],[FECHA]])</f>
        <v>9</v>
      </c>
      <c r="F2168" t="s">
        <v>4347</v>
      </c>
      <c r="G2168" s="11" t="str">
        <f ca="1">VLOOKUP(EXAMENES!F2168,PACIENTE[[APELLIDO / NOMBRE]:[GRUPO ETARIO]],4,0)</f>
        <v>ADULTO</v>
      </c>
      <c r="H2168" s="10" t="s">
        <v>27</v>
      </c>
      <c r="I2168" s="10" t="s">
        <v>5</v>
      </c>
      <c r="J2168" s="46">
        <f>VLOOKUP(REGISTROS[[#This Row],[TIPO DE EXAMEN ]],SERVICIOS[],2,0)</f>
        <v>20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>
        <f t="shared" si="100"/>
        <v>2766</v>
      </c>
      <c r="C2169" s="122">
        <v>45906</v>
      </c>
      <c r="D2169" s="122">
        <f>YEAR(REGISTROS[[#This Row],[FECHA]])</f>
        <v>2025</v>
      </c>
      <c r="E2169" s="112">
        <f>MONTH(REGISTROS[[#This Row],[FECHA]])</f>
        <v>9</v>
      </c>
      <c r="F2169" t="s">
        <v>4350</v>
      </c>
      <c r="G2169" s="11" t="str">
        <f ca="1">VLOOKUP(EXAMENES!F2169,PACIENTE[[APELLIDO / NOMBRE]:[GRUPO ETARIO]],4,0)</f>
        <v>ADULTO</v>
      </c>
      <c r="H2169" s="10" t="s">
        <v>117</v>
      </c>
      <c r="I2169" s="10" t="s">
        <v>20</v>
      </c>
      <c r="J2169" s="46">
        <f>VLOOKUP(REGISTROS[[#This Row],[TIPO DE EXAMEN ]],SERVICIOS[],2,0)</f>
        <v>10</v>
      </c>
      <c r="K2169" s="10" t="s">
        <v>68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>
        <f t="shared" ref="B2170:B2233" si="102">IF(F2170&lt;&gt;"",1+B2169,"")</f>
        <v>2767</v>
      </c>
      <c r="C2170" s="122">
        <v>45906</v>
      </c>
      <c r="D2170" s="122">
        <f>YEAR(REGISTROS[[#This Row],[FECHA]])</f>
        <v>2025</v>
      </c>
      <c r="E2170" s="112">
        <f>MONTH(REGISTROS[[#This Row],[FECHA]])</f>
        <v>9</v>
      </c>
      <c r="F2170" t="s">
        <v>4351</v>
      </c>
      <c r="G2170" s="11" t="str">
        <f ca="1">VLOOKUP(EXAMENES!F2170,PACIENTE[[APELLIDO / NOMBRE]:[GRUPO ETARIO]],4,0)</f>
        <v>ADULTO</v>
      </c>
      <c r="H2170" s="10" t="s">
        <v>161</v>
      </c>
      <c r="I2170" s="10" t="s">
        <v>20</v>
      </c>
      <c r="J2170" s="46">
        <f>VLOOKUP(REGISTROS[[#This Row],[TIPO DE EXAMEN ]],SERVICIOS[],2,0)</f>
        <v>10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>
        <f t="shared" si="102"/>
        <v>2768</v>
      </c>
      <c r="C2171" s="122">
        <v>45906</v>
      </c>
      <c r="D2171" s="122">
        <f>YEAR(REGISTROS[[#This Row],[FECHA]])</f>
        <v>2025</v>
      </c>
      <c r="E2171" s="112">
        <f>MONTH(REGISTROS[[#This Row],[FECHA]])</f>
        <v>9</v>
      </c>
      <c r="F2171" t="s">
        <v>4353</v>
      </c>
      <c r="G2171" s="11" t="str">
        <f ca="1">VLOOKUP(EXAMENES!F2171,PACIENTE[[APELLIDO / NOMBRE]:[GRUPO ETARIO]],4,0)</f>
        <v>ADULTO</v>
      </c>
      <c r="H2171" s="10" t="s">
        <v>161</v>
      </c>
      <c r="I2171" s="10" t="s">
        <v>20</v>
      </c>
      <c r="J2171" s="46">
        <f>VLOOKUP(REGISTROS[[#This Row],[TIPO DE EXAMEN ]],SERVICIOS[],2,0)</f>
        <v>10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>
        <f t="shared" si="102"/>
        <v>2769</v>
      </c>
      <c r="C2172" s="122">
        <v>45908</v>
      </c>
      <c r="D2172" s="122">
        <f>YEAR(REGISTROS[[#This Row],[FECHA]])</f>
        <v>2025</v>
      </c>
      <c r="E2172" s="112">
        <f>MONTH(REGISTROS[[#This Row],[FECHA]])</f>
        <v>9</v>
      </c>
      <c r="F2172" t="s">
        <v>4354</v>
      </c>
      <c r="G2172" s="11" t="str">
        <f ca="1">VLOOKUP(EXAMENES!F2172,PACIENTE[[APELLIDO / NOMBRE]:[GRUPO ETARIO]],4,0)</f>
        <v>ADULTO</v>
      </c>
      <c r="H2172" s="10" t="s">
        <v>125</v>
      </c>
      <c r="I2172" s="10" t="s">
        <v>5</v>
      </c>
      <c r="J2172" s="46">
        <f>VLOOKUP(REGISTROS[[#This Row],[TIPO DE EXAMEN ]],SERVICIOS[],2,0)</f>
        <v>20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>
        <f t="shared" si="102"/>
        <v>2770</v>
      </c>
      <c r="C2173" s="122">
        <v>45908</v>
      </c>
      <c r="D2173" s="122">
        <f>YEAR(REGISTROS[[#This Row],[FECHA]])</f>
        <v>2025</v>
      </c>
      <c r="E2173" s="112">
        <f>MONTH(REGISTROS[[#This Row],[FECHA]])</f>
        <v>9</v>
      </c>
      <c r="F2173" t="s">
        <v>4356</v>
      </c>
      <c r="G2173" s="11" t="str">
        <f ca="1">VLOOKUP(EXAMENES!F2173,PACIENTE[[APELLIDO / NOMBRE]:[GRUPO ETARIO]],4,0)</f>
        <v>ADOLECENTE</v>
      </c>
      <c r="H2173" s="10" t="s">
        <v>27</v>
      </c>
      <c r="I2173" s="10" t="s">
        <v>5</v>
      </c>
      <c r="J2173" s="46">
        <f>VLOOKUP(REGISTROS[[#This Row],[TIPO DE EXAMEN ]],SERVICIOS[],2,0)</f>
        <v>20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>
        <f t="shared" si="102"/>
        <v>2771</v>
      </c>
      <c r="C2174" s="122">
        <v>45908</v>
      </c>
      <c r="D2174" s="122">
        <f>YEAR(REGISTROS[[#This Row],[FECHA]])</f>
        <v>2025</v>
      </c>
      <c r="E2174" s="112">
        <f>MONTH(REGISTROS[[#This Row],[FECHA]])</f>
        <v>9</v>
      </c>
      <c r="F2174" t="s">
        <v>3416</v>
      </c>
      <c r="G2174" s="11" t="str">
        <f ca="1">VLOOKUP(EXAMENES!F2174,PACIENTE[[APELLIDO / NOMBRE]:[GRUPO ETARIO]],4,0)</f>
        <v>ADULTO</v>
      </c>
      <c r="H2174" s="10" t="s">
        <v>27</v>
      </c>
      <c r="I2174" s="10" t="s">
        <v>5</v>
      </c>
      <c r="J2174" s="46">
        <f>VLOOKUP(REGISTROS[[#This Row],[TIPO DE EXAMEN ]],SERVICIOS[],2,0)</f>
        <v>20</v>
      </c>
      <c r="K2174" s="10" t="s">
        <v>68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>
        <f t="shared" si="102"/>
        <v>2772</v>
      </c>
      <c r="C2175" s="122">
        <v>45908</v>
      </c>
      <c r="D2175" s="122">
        <f>YEAR(REGISTROS[[#This Row],[FECHA]])</f>
        <v>2025</v>
      </c>
      <c r="E2175" s="112">
        <f>MONTH(REGISTROS[[#This Row],[FECHA]])</f>
        <v>9</v>
      </c>
      <c r="F2175" t="s">
        <v>4358</v>
      </c>
      <c r="G2175" s="11" t="str">
        <f ca="1">VLOOKUP(EXAMENES!F2175,PACIENTE[[APELLIDO / NOMBRE]:[GRUPO ETARIO]],4,0)</f>
        <v>ADULTO</v>
      </c>
      <c r="H2175" s="10" t="s">
        <v>1783</v>
      </c>
      <c r="I2175" s="10" t="s">
        <v>5</v>
      </c>
      <c r="J2175" s="46">
        <f>VLOOKUP(REGISTROS[[#This Row],[TIPO DE EXAMEN ]],SERVICIOS[],2,0)</f>
        <v>20</v>
      </c>
      <c r="K2175" s="10" t="s">
        <v>68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>
        <f t="shared" si="102"/>
        <v>2773</v>
      </c>
      <c r="C2176" s="122">
        <v>45908</v>
      </c>
      <c r="D2176" s="122">
        <f>YEAR(REGISTROS[[#This Row],[FECHA]])</f>
        <v>2025</v>
      </c>
      <c r="E2176" s="112">
        <f>MONTH(REGISTROS[[#This Row],[FECHA]])</f>
        <v>9</v>
      </c>
      <c r="F2176" t="s">
        <v>4360</v>
      </c>
      <c r="G2176" s="11" t="str">
        <f ca="1">VLOOKUP(EXAMENES!F2176,PACIENTE[[APELLIDO / NOMBRE]:[GRUPO ETARIO]],4,0)</f>
        <v>ADULTO</v>
      </c>
      <c r="H2176" s="10" t="s">
        <v>117</v>
      </c>
      <c r="I2176" s="10" t="s">
        <v>20</v>
      </c>
      <c r="J2176" s="46">
        <f>VLOOKUP(REGISTROS[[#This Row],[TIPO DE EXAMEN ]],SERVICIOS[],2,0)</f>
        <v>10</v>
      </c>
      <c r="K2176" s="10" t="s">
        <v>68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>
        <f t="shared" si="102"/>
        <v>2774</v>
      </c>
      <c r="C2177" s="122">
        <v>45908</v>
      </c>
      <c r="D2177" s="122">
        <f>YEAR(REGISTROS[[#This Row],[FECHA]])</f>
        <v>2025</v>
      </c>
      <c r="E2177" s="112">
        <f>MONTH(REGISTROS[[#This Row],[FECHA]])</f>
        <v>9</v>
      </c>
      <c r="F2177" t="s">
        <v>4362</v>
      </c>
      <c r="G2177" s="11" t="str">
        <f ca="1">VLOOKUP(EXAMENES!F2177,PACIENTE[[APELLIDO / NOMBRE]:[GRUPO ETARIO]],4,0)</f>
        <v>ADOLECENTE</v>
      </c>
      <c r="H2177" s="10" t="s">
        <v>3805</v>
      </c>
      <c r="I2177" s="10" t="s">
        <v>5</v>
      </c>
      <c r="J2177" s="46">
        <f>VLOOKUP(REGISTROS[[#This Row],[TIPO DE EXAMEN ]],SERVICIOS[],2,0)</f>
        <v>20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>
        <f t="shared" si="102"/>
        <v>2775</v>
      </c>
      <c r="C2178" s="122">
        <v>45908</v>
      </c>
      <c r="D2178" s="122">
        <f>YEAR(REGISTROS[[#This Row],[FECHA]])</f>
        <v>2025</v>
      </c>
      <c r="E2178" s="112">
        <f>MONTH(REGISTROS[[#This Row],[FECHA]])</f>
        <v>9</v>
      </c>
      <c r="F2178" t="s">
        <v>4363</v>
      </c>
      <c r="G2178" s="11" t="str">
        <f ca="1">VLOOKUP(EXAMENES!F2178,PACIENTE[[APELLIDO / NOMBRE]:[GRUPO ETARIO]],4,0)</f>
        <v>ADULTO</v>
      </c>
      <c r="H2178" s="10" t="s">
        <v>1779</v>
      </c>
      <c r="I2178" s="10" t="s">
        <v>5</v>
      </c>
      <c r="J2178" s="46">
        <f>VLOOKUP(REGISTROS[[#This Row],[TIPO DE EXAMEN ]],SERVICIOS[],2,0)</f>
        <v>20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>
        <f t="shared" si="102"/>
        <v>2776</v>
      </c>
      <c r="C2179" s="122">
        <v>45908</v>
      </c>
      <c r="D2179" s="122">
        <f>YEAR(REGISTROS[[#This Row],[FECHA]])</f>
        <v>2025</v>
      </c>
      <c r="E2179" s="112">
        <f>MONTH(REGISTROS[[#This Row],[FECHA]])</f>
        <v>9</v>
      </c>
      <c r="F2179" t="s">
        <v>4366</v>
      </c>
      <c r="G2179" s="11" t="str">
        <f ca="1">VLOOKUP(EXAMENES!F2179,PACIENTE[[APELLIDO / NOMBRE]:[GRUPO ETARIO]],4,0)</f>
        <v>ADULTO</v>
      </c>
      <c r="H2179" s="10" t="s">
        <v>85</v>
      </c>
      <c r="I2179" s="10" t="s">
        <v>72</v>
      </c>
      <c r="J2179" s="46">
        <f>VLOOKUP(REGISTROS[[#This Row],[TIPO DE EXAMEN ]],SERVICIOS[],2,0)</f>
        <v>10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>
        <f t="shared" si="102"/>
        <v>2777</v>
      </c>
      <c r="C2180" s="122">
        <v>45908</v>
      </c>
      <c r="D2180" s="122">
        <f>YEAR(REGISTROS[[#This Row],[FECHA]])</f>
        <v>2025</v>
      </c>
      <c r="E2180" s="112">
        <f>MONTH(REGISTROS[[#This Row],[FECHA]])</f>
        <v>9</v>
      </c>
      <c r="F2180" t="s">
        <v>4367</v>
      </c>
      <c r="G2180" s="11" t="str">
        <f ca="1">VLOOKUP(EXAMENES!F2180,PACIENTE[[APELLIDO / NOMBRE]:[GRUPO ETARIO]],4,0)</f>
        <v>ADULTO</v>
      </c>
      <c r="H2180" s="10" t="s">
        <v>161</v>
      </c>
      <c r="I2180" s="10" t="s">
        <v>5</v>
      </c>
      <c r="J2180" s="46">
        <f>VLOOKUP(REGISTROS[[#This Row],[TIPO DE EXAMEN ]],SERVICIOS[],2,0)</f>
        <v>20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>
        <f t="shared" si="102"/>
        <v>2778</v>
      </c>
      <c r="C2181" s="122">
        <v>45908</v>
      </c>
      <c r="D2181" s="122">
        <f>YEAR(REGISTROS[[#This Row],[FECHA]])</f>
        <v>2025</v>
      </c>
      <c r="E2181" s="112">
        <f>MONTH(REGISTROS[[#This Row],[FECHA]])</f>
        <v>9</v>
      </c>
      <c r="F2181" t="s">
        <v>4369</v>
      </c>
      <c r="G2181" s="11" t="str">
        <f ca="1">VLOOKUP(EXAMENES!F2181,PACIENTE[[APELLIDO / NOMBRE]:[GRUPO ETARIO]],4,0)</f>
        <v>ADULTO</v>
      </c>
      <c r="H2181" s="10" t="s">
        <v>161</v>
      </c>
      <c r="I2181" s="10" t="s">
        <v>5</v>
      </c>
      <c r="J2181" s="46">
        <f>VLOOKUP(REGISTROS[[#This Row],[TIPO DE EXAMEN ]],SERVICIOS[],2,0)</f>
        <v>20</v>
      </c>
      <c r="K2181" s="10" t="s">
        <v>68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>
        <f t="shared" si="102"/>
        <v>2779</v>
      </c>
      <c r="C2182" s="122">
        <v>45909</v>
      </c>
      <c r="D2182" s="122">
        <f>YEAR(REGISTROS[[#This Row],[FECHA]])</f>
        <v>2025</v>
      </c>
      <c r="E2182" s="112">
        <f>MONTH(REGISTROS[[#This Row],[FECHA]])</f>
        <v>9</v>
      </c>
      <c r="F2182" t="s">
        <v>4371</v>
      </c>
      <c r="G2182" s="11" t="str">
        <f ca="1">VLOOKUP(EXAMENES!F2182,PACIENTE[[APELLIDO / NOMBRE]:[GRUPO ETARIO]],4,0)</f>
        <v>ADULTO</v>
      </c>
      <c r="H2182" s="10" t="s">
        <v>27</v>
      </c>
      <c r="I2182" s="10" t="s">
        <v>5</v>
      </c>
      <c r="J2182" s="46">
        <f>VLOOKUP(REGISTROS[[#This Row],[TIPO DE EXAMEN ]],SERVICIOS[],2,0)</f>
        <v>20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>
        <f t="shared" si="102"/>
        <v>2780</v>
      </c>
      <c r="C2183" s="122">
        <v>45909</v>
      </c>
      <c r="D2183" s="122">
        <f>YEAR(REGISTROS[[#This Row],[FECHA]])</f>
        <v>2025</v>
      </c>
      <c r="E2183" s="112">
        <f>MONTH(REGISTROS[[#This Row],[FECHA]])</f>
        <v>9</v>
      </c>
      <c r="F2183" t="s">
        <v>4373</v>
      </c>
      <c r="G2183" s="11" t="str">
        <f ca="1">VLOOKUP(EXAMENES!F2183,PACIENTE[[APELLIDO / NOMBRE]:[GRUPO ETARIO]],4,0)</f>
        <v>ADULTO</v>
      </c>
      <c r="H2183" s="10" t="s">
        <v>127</v>
      </c>
      <c r="I2183" s="10" t="s">
        <v>5</v>
      </c>
      <c r="J2183" s="46">
        <f>VLOOKUP(REGISTROS[[#This Row],[TIPO DE EXAMEN ]],SERVICIOS[],2,0)</f>
        <v>20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>
        <f t="shared" si="102"/>
        <v>2781</v>
      </c>
      <c r="C2184" s="122">
        <v>45909</v>
      </c>
      <c r="D2184" s="122">
        <f>YEAR(REGISTROS[[#This Row],[FECHA]])</f>
        <v>2025</v>
      </c>
      <c r="E2184" s="112">
        <f>MONTH(REGISTROS[[#This Row],[FECHA]])</f>
        <v>9</v>
      </c>
      <c r="F2184" t="s">
        <v>4375</v>
      </c>
      <c r="G2184" s="11" t="str">
        <f ca="1">VLOOKUP(EXAMENES!F2184,PACIENTE[[APELLIDO / NOMBRE]:[GRUPO ETARIO]],4,0)</f>
        <v>ADULTO</v>
      </c>
      <c r="H2184" s="10" t="s">
        <v>85</v>
      </c>
      <c r="I2184" s="10" t="s">
        <v>20</v>
      </c>
      <c r="J2184" s="46">
        <f>VLOOKUP(REGISTROS[[#This Row],[TIPO DE EXAMEN ]],SERVICIOS[],2,0)</f>
        <v>10</v>
      </c>
      <c r="K2184" s="10" t="s">
        <v>68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>
        <f t="shared" si="102"/>
        <v>2782</v>
      </c>
      <c r="C2185" s="122">
        <v>45909</v>
      </c>
      <c r="D2185" s="122">
        <f>YEAR(REGISTROS[[#This Row],[FECHA]])</f>
        <v>2025</v>
      </c>
      <c r="E2185" s="112">
        <f>MONTH(REGISTROS[[#This Row],[FECHA]])</f>
        <v>9</v>
      </c>
      <c r="F2185" t="s">
        <v>4377</v>
      </c>
      <c r="G2185" s="11" t="str">
        <f ca="1">VLOOKUP(EXAMENES!F2185,PACIENTE[[APELLIDO / NOMBRE]:[GRUPO ETARIO]],4,0)</f>
        <v>ADULTO</v>
      </c>
      <c r="H2185" s="10" t="s">
        <v>117</v>
      </c>
      <c r="I2185" s="10" t="s">
        <v>5</v>
      </c>
      <c r="J2185" s="46">
        <f>VLOOKUP(REGISTROS[[#This Row],[TIPO DE EXAMEN ]],SERVICIOS[],2,0)</f>
        <v>20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>
        <f t="shared" si="102"/>
        <v>2783</v>
      </c>
      <c r="C2186" s="122">
        <v>45909</v>
      </c>
      <c r="D2186" s="122">
        <f>YEAR(REGISTROS[[#This Row],[FECHA]])</f>
        <v>2025</v>
      </c>
      <c r="E2186" s="112">
        <f>MONTH(REGISTROS[[#This Row],[FECHA]])</f>
        <v>9</v>
      </c>
      <c r="F2186" t="s">
        <v>4379</v>
      </c>
      <c r="G2186" s="11" t="str">
        <f ca="1">VLOOKUP(EXAMENES!F2186,PACIENTE[[APELLIDO / NOMBRE]:[GRUPO ETARIO]],4,0)</f>
        <v>ADULTO</v>
      </c>
      <c r="H2186" s="10" t="s">
        <v>27</v>
      </c>
      <c r="I2186" s="10" t="s">
        <v>5</v>
      </c>
      <c r="J2186" s="46">
        <f>VLOOKUP(REGISTROS[[#This Row],[TIPO DE EXAMEN ]],SERVICIOS[],2,0)</f>
        <v>20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>
        <f t="shared" si="102"/>
        <v>2784</v>
      </c>
      <c r="C2187" s="122">
        <v>45909</v>
      </c>
      <c r="D2187" s="122">
        <f>YEAR(REGISTROS[[#This Row],[FECHA]])</f>
        <v>2025</v>
      </c>
      <c r="E2187" s="112">
        <f>MONTH(REGISTROS[[#This Row],[FECHA]])</f>
        <v>9</v>
      </c>
      <c r="F2187" t="s">
        <v>4381</v>
      </c>
      <c r="G2187" s="11" t="str">
        <f ca="1">VLOOKUP(EXAMENES!F2187,PACIENTE[[APELLIDO / NOMBRE]:[GRUPO ETARIO]],4,0)</f>
        <v>ADULTO</v>
      </c>
      <c r="H2187" s="10" t="s">
        <v>1164</v>
      </c>
      <c r="I2187" s="10" t="s">
        <v>5</v>
      </c>
      <c r="J2187" s="46">
        <f>VLOOKUP(REGISTROS[[#This Row],[TIPO DE EXAMEN ]],SERVICIOS[],2,0)</f>
        <v>20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>
        <f t="shared" si="102"/>
        <v>2785</v>
      </c>
      <c r="C2188" s="122">
        <v>45909</v>
      </c>
      <c r="D2188" s="122">
        <f>YEAR(REGISTROS[[#This Row],[FECHA]])</f>
        <v>2025</v>
      </c>
      <c r="E2188" s="112">
        <f>MONTH(REGISTROS[[#This Row],[FECHA]])</f>
        <v>9</v>
      </c>
      <c r="F2188" t="s">
        <v>1304</v>
      </c>
      <c r="G2188" s="11" t="str">
        <f ca="1">VLOOKUP(EXAMENES!F2188,PACIENTE[[APELLIDO / NOMBRE]:[GRUPO ETARIO]],4,0)</f>
        <v>ADULTO</v>
      </c>
      <c r="H2188" s="10" t="s">
        <v>161</v>
      </c>
      <c r="I2188" s="10" t="s">
        <v>5</v>
      </c>
      <c r="J2188" s="46">
        <f>VLOOKUP(REGISTROS[[#This Row],[TIPO DE EXAMEN ]],SERVICIOS[],2,0)</f>
        <v>20</v>
      </c>
      <c r="K2188" s="10" t="s">
        <v>68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>
        <f t="shared" si="102"/>
        <v>2786</v>
      </c>
      <c r="C2189" s="122">
        <v>45909</v>
      </c>
      <c r="D2189" s="122">
        <f>YEAR(REGISTROS[[#This Row],[FECHA]])</f>
        <v>2025</v>
      </c>
      <c r="E2189" s="112">
        <f>MONTH(REGISTROS[[#This Row],[FECHA]])</f>
        <v>9</v>
      </c>
      <c r="F2189" t="s">
        <v>4383</v>
      </c>
      <c r="G2189" s="11" t="str">
        <f ca="1">VLOOKUP(EXAMENES!F2189,PACIENTE[[APELLIDO / NOMBRE]:[GRUPO ETARIO]],4,0)</f>
        <v>ADOLECENTE</v>
      </c>
      <c r="H2189" s="10" t="s">
        <v>161</v>
      </c>
      <c r="I2189" s="10" t="s">
        <v>5</v>
      </c>
      <c r="J2189" s="46">
        <f>VLOOKUP(REGISTROS[[#This Row],[TIPO DE EXAMEN ]],SERVICIOS[],2,0)</f>
        <v>20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>
        <f t="shared" si="102"/>
        <v>2787</v>
      </c>
      <c r="C2190" s="122">
        <v>45909</v>
      </c>
      <c r="D2190" s="122">
        <f>YEAR(REGISTROS[[#This Row],[FECHA]])</f>
        <v>2025</v>
      </c>
      <c r="E2190" s="112">
        <f>MONTH(REGISTROS[[#This Row],[FECHA]])</f>
        <v>9</v>
      </c>
      <c r="F2190" t="s">
        <v>4385</v>
      </c>
      <c r="G2190" s="11" t="str">
        <f ca="1">VLOOKUP(EXAMENES!F2190,PACIENTE[[APELLIDO / NOMBRE]:[GRUPO ETARIO]],4,0)</f>
        <v>ADULTO</v>
      </c>
      <c r="H2190" s="10" t="s">
        <v>161</v>
      </c>
      <c r="I2190" s="10" t="s">
        <v>5</v>
      </c>
      <c r="J2190" s="46">
        <f>VLOOKUP(REGISTROS[[#This Row],[TIPO DE EXAMEN ]],SERVICIOS[],2,0)</f>
        <v>20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>
        <f t="shared" si="102"/>
        <v>2788</v>
      </c>
      <c r="C2191" s="122">
        <v>45909</v>
      </c>
      <c r="D2191" s="122">
        <f>YEAR(REGISTROS[[#This Row],[FECHA]])</f>
        <v>2025</v>
      </c>
      <c r="E2191" s="112">
        <f>MONTH(REGISTROS[[#This Row],[FECHA]])</f>
        <v>9</v>
      </c>
      <c r="F2191" t="s">
        <v>4387</v>
      </c>
      <c r="G2191" s="11" t="str">
        <f ca="1">VLOOKUP(EXAMENES!F2191,PACIENTE[[APELLIDO / NOMBRE]:[GRUPO ETARIO]],4,0)</f>
        <v>ADULTO</v>
      </c>
      <c r="H2191" s="10" t="s">
        <v>117</v>
      </c>
      <c r="I2191" s="10" t="s">
        <v>72</v>
      </c>
      <c r="J2191" s="46">
        <f>VLOOKUP(REGISTROS[[#This Row],[TIPO DE EXAMEN ]],SERVICIOS[],2,0)</f>
        <v>10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>
        <f t="shared" si="102"/>
        <v>2789</v>
      </c>
      <c r="C2192" s="122">
        <v>45909</v>
      </c>
      <c r="D2192" s="122">
        <f>YEAR(REGISTROS[[#This Row],[FECHA]])</f>
        <v>2025</v>
      </c>
      <c r="E2192" s="112">
        <f>MONTH(REGISTROS[[#This Row],[FECHA]])</f>
        <v>9</v>
      </c>
      <c r="F2192" t="s">
        <v>4389</v>
      </c>
      <c r="G2192" s="11" t="str">
        <f ca="1">VLOOKUP(EXAMENES!F2192,PACIENTE[[APELLIDO / NOMBRE]:[GRUPO ETARIO]],4,0)</f>
        <v>ADULTO</v>
      </c>
      <c r="H2192" s="10" t="s">
        <v>161</v>
      </c>
      <c r="I2192" s="10" t="s">
        <v>20</v>
      </c>
      <c r="J2192" s="46">
        <f>VLOOKUP(REGISTROS[[#This Row],[TIPO DE EXAMEN ]],SERVICIOS[],2,0)</f>
        <v>10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>
        <f t="shared" si="102"/>
        <v>2790</v>
      </c>
      <c r="C2193" s="122">
        <v>45910</v>
      </c>
      <c r="D2193" s="122">
        <f>YEAR(REGISTROS[[#This Row],[FECHA]])</f>
        <v>2025</v>
      </c>
      <c r="E2193" s="112">
        <f>MONTH(REGISTROS[[#This Row],[FECHA]])</f>
        <v>9</v>
      </c>
      <c r="F2193" t="s">
        <v>4390</v>
      </c>
      <c r="G2193" s="11" t="str">
        <f ca="1">VLOOKUP(EXAMENES!F2193,PACIENTE[[APELLIDO / NOMBRE]:[GRUPO ETARIO]],4,0)</f>
        <v>ADULTO</v>
      </c>
      <c r="H2193" s="10" t="s">
        <v>161</v>
      </c>
      <c r="I2193" s="10" t="s">
        <v>20</v>
      </c>
      <c r="J2193" s="46">
        <f>VLOOKUP(REGISTROS[[#This Row],[TIPO DE EXAMEN ]],SERVICIOS[],2,0)</f>
        <v>10</v>
      </c>
      <c r="K2193" s="10" t="s">
        <v>68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>
        <f t="shared" si="102"/>
        <v>2791</v>
      </c>
      <c r="C2194" s="122">
        <v>45910</v>
      </c>
      <c r="D2194" s="122">
        <f>YEAR(REGISTROS[[#This Row],[FECHA]])</f>
        <v>2025</v>
      </c>
      <c r="E2194" s="112">
        <f>MONTH(REGISTROS[[#This Row],[FECHA]])</f>
        <v>9</v>
      </c>
      <c r="F2194" t="s">
        <v>4392</v>
      </c>
      <c r="G2194" s="11" t="str">
        <f ca="1">VLOOKUP(EXAMENES!F2194,PACIENTE[[APELLIDO / NOMBRE]:[GRUPO ETARIO]],4,0)</f>
        <v>ADULTO</v>
      </c>
      <c r="H2194" s="10" t="s">
        <v>117</v>
      </c>
      <c r="I2194" s="10" t="s">
        <v>20</v>
      </c>
      <c r="J2194" s="46">
        <f>VLOOKUP(REGISTROS[[#This Row],[TIPO DE EXAMEN ]],SERVICIOS[],2,0)</f>
        <v>10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>
        <f t="shared" si="102"/>
        <v>2792</v>
      </c>
      <c r="C2195" s="122">
        <v>45910</v>
      </c>
      <c r="D2195" s="122">
        <f>YEAR(REGISTROS[[#This Row],[FECHA]])</f>
        <v>2025</v>
      </c>
      <c r="E2195" s="112">
        <f>MONTH(REGISTROS[[#This Row],[FECHA]])</f>
        <v>9</v>
      </c>
      <c r="F2195" t="s">
        <v>4393</v>
      </c>
      <c r="G2195" s="11" t="str">
        <f ca="1">VLOOKUP(EXAMENES!F2195,PACIENTE[[APELLIDO / NOMBRE]:[GRUPO ETARIO]],4,0)</f>
        <v>ADULTO</v>
      </c>
      <c r="H2195" s="10" t="s">
        <v>161</v>
      </c>
      <c r="I2195" s="10" t="s">
        <v>5</v>
      </c>
      <c r="J2195" s="46">
        <f>VLOOKUP(REGISTROS[[#This Row],[TIPO DE EXAMEN ]],SERVICIOS[],2,0)</f>
        <v>20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>
        <f t="shared" si="102"/>
        <v>2793</v>
      </c>
      <c r="C2196" s="122">
        <v>45910</v>
      </c>
      <c r="D2196" s="122">
        <f>YEAR(REGISTROS[[#This Row],[FECHA]])</f>
        <v>2025</v>
      </c>
      <c r="E2196" s="112">
        <f>MONTH(REGISTROS[[#This Row],[FECHA]])</f>
        <v>9</v>
      </c>
      <c r="F2196" t="s">
        <v>4395</v>
      </c>
      <c r="G2196" s="11" t="str">
        <f ca="1">VLOOKUP(EXAMENES!F2196,PACIENTE[[APELLIDO / NOMBRE]:[GRUPO ETARIO]],4,0)</f>
        <v>NIÑO</v>
      </c>
      <c r="H2196" s="10" t="s">
        <v>1772</v>
      </c>
      <c r="I2196" s="10" t="s">
        <v>20</v>
      </c>
      <c r="J2196" s="46">
        <f>VLOOKUP(REGISTROS[[#This Row],[TIPO DE EXAMEN ]],SERVICIOS[],2,0)</f>
        <v>10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>
        <f t="shared" si="102"/>
        <v>2794</v>
      </c>
      <c r="C2197" s="122">
        <v>45910</v>
      </c>
      <c r="D2197" s="122">
        <f>YEAR(REGISTROS[[#This Row],[FECHA]])</f>
        <v>2025</v>
      </c>
      <c r="E2197" s="112">
        <f>MONTH(REGISTROS[[#This Row],[FECHA]])</f>
        <v>9</v>
      </c>
      <c r="F2197" t="s">
        <v>4397</v>
      </c>
      <c r="G2197" s="11" t="str">
        <f ca="1">VLOOKUP(EXAMENES!F2197,PACIENTE[[APELLIDO / NOMBRE]:[GRUPO ETARIO]],4,0)</f>
        <v>ADULTO</v>
      </c>
      <c r="H2197" s="10" t="s">
        <v>27</v>
      </c>
      <c r="I2197" s="10" t="s">
        <v>5</v>
      </c>
      <c r="J2197" s="46">
        <f>VLOOKUP(REGISTROS[[#This Row],[TIPO DE EXAMEN ]],SERVICIOS[],2,0)</f>
        <v>20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>
        <f t="shared" si="102"/>
        <v>2795</v>
      </c>
      <c r="C2198" s="122">
        <v>45910</v>
      </c>
      <c r="D2198" s="122">
        <f>YEAR(REGISTROS[[#This Row],[FECHA]])</f>
        <v>2025</v>
      </c>
      <c r="E2198" s="112">
        <f>MONTH(REGISTROS[[#This Row],[FECHA]])</f>
        <v>9</v>
      </c>
      <c r="F2198" t="s">
        <v>4399</v>
      </c>
      <c r="G2198" s="11" t="str">
        <f ca="1">VLOOKUP(EXAMENES!F2198,PACIENTE[[APELLIDO / NOMBRE]:[GRUPO ETARIO]],4,0)</f>
        <v>ADULTO</v>
      </c>
      <c r="H2198" s="10" t="s">
        <v>117</v>
      </c>
      <c r="I2198" s="10" t="s">
        <v>5</v>
      </c>
      <c r="J2198" s="46">
        <f>VLOOKUP(REGISTROS[[#This Row],[TIPO DE EXAMEN ]],SERVICIOS[],2,0)</f>
        <v>20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>
        <f t="shared" si="102"/>
        <v>2796</v>
      </c>
      <c r="C2199" s="122">
        <v>45910</v>
      </c>
      <c r="D2199" s="122">
        <f>YEAR(REGISTROS[[#This Row],[FECHA]])</f>
        <v>2025</v>
      </c>
      <c r="E2199" s="112">
        <f>MONTH(REGISTROS[[#This Row],[FECHA]])</f>
        <v>9</v>
      </c>
      <c r="F2199" t="s">
        <v>4401</v>
      </c>
      <c r="G2199" s="11" t="str">
        <f ca="1">VLOOKUP(EXAMENES!F2199,PACIENTE[[APELLIDO / NOMBRE]:[GRUPO ETARIO]],4,0)</f>
        <v>ADOLECENTE</v>
      </c>
      <c r="H2199" s="10" t="s">
        <v>27</v>
      </c>
      <c r="I2199" s="10" t="s">
        <v>5</v>
      </c>
      <c r="J2199" s="46">
        <f>VLOOKUP(REGISTROS[[#This Row],[TIPO DE EXAMEN ]],SERVICIOS[],2,0)</f>
        <v>20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>
        <f t="shared" si="102"/>
        <v>2797</v>
      </c>
      <c r="C2200" s="122">
        <v>45910</v>
      </c>
      <c r="D2200" s="122">
        <f>YEAR(REGISTROS[[#This Row],[FECHA]])</f>
        <v>2025</v>
      </c>
      <c r="E2200" s="112">
        <f>MONTH(REGISTROS[[#This Row],[FECHA]])</f>
        <v>9</v>
      </c>
      <c r="F2200" t="s">
        <v>4402</v>
      </c>
      <c r="G2200" s="11" t="str">
        <f ca="1">VLOOKUP(EXAMENES!F2200,PACIENTE[[APELLIDO / NOMBRE]:[GRUPO ETARIO]],4,0)</f>
        <v>NIÑO</v>
      </c>
      <c r="H2200" s="10" t="s">
        <v>201</v>
      </c>
      <c r="I2200" s="10" t="s">
        <v>5</v>
      </c>
      <c r="J2200" s="46">
        <f>VLOOKUP(REGISTROS[[#This Row],[TIPO DE EXAMEN ]],SERVICIOS[],2,0)</f>
        <v>20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>
        <f t="shared" si="102"/>
        <v>2798</v>
      </c>
      <c r="C2201" s="122">
        <v>45910</v>
      </c>
      <c r="D2201" s="122">
        <f>YEAR(REGISTROS[[#This Row],[FECHA]])</f>
        <v>2025</v>
      </c>
      <c r="E2201" s="112">
        <f>MONTH(REGISTROS[[#This Row],[FECHA]])</f>
        <v>9</v>
      </c>
      <c r="F2201" t="s">
        <v>4404</v>
      </c>
      <c r="G2201" s="11" t="str">
        <f ca="1">VLOOKUP(EXAMENES!F2201,PACIENTE[[APELLIDO / NOMBRE]:[GRUPO ETARIO]],4,0)</f>
        <v>ADOLECENTE</v>
      </c>
      <c r="H2201" s="10" t="s">
        <v>161</v>
      </c>
      <c r="I2201" s="10" t="s">
        <v>5</v>
      </c>
      <c r="J2201" s="46">
        <f>VLOOKUP(REGISTROS[[#This Row],[TIPO DE EXAMEN ]],SERVICIOS[],2,0)</f>
        <v>20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>
        <f t="shared" si="102"/>
        <v>2799</v>
      </c>
      <c r="C2202" s="122">
        <v>45910</v>
      </c>
      <c r="D2202" s="122">
        <f>YEAR(REGISTROS[[#This Row],[FECHA]])</f>
        <v>2025</v>
      </c>
      <c r="E2202" s="112">
        <f>MONTH(REGISTROS[[#This Row],[FECHA]])</f>
        <v>9</v>
      </c>
      <c r="F2202" t="s">
        <v>4405</v>
      </c>
      <c r="G2202" s="11" t="str">
        <f ca="1">VLOOKUP(EXAMENES!F2202,PACIENTE[[APELLIDO / NOMBRE]:[GRUPO ETARIO]],4,0)</f>
        <v>ADOLECENTE</v>
      </c>
      <c r="H2202" s="10" t="s">
        <v>2293</v>
      </c>
      <c r="I2202" s="10" t="s">
        <v>5</v>
      </c>
      <c r="J2202" s="46">
        <f>VLOOKUP(REGISTROS[[#This Row],[TIPO DE EXAMEN ]],SERVICIOS[],2,0)</f>
        <v>20</v>
      </c>
      <c r="K2202" s="10" t="s">
        <v>68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>
        <f t="shared" si="102"/>
        <v>2800</v>
      </c>
      <c r="C2203" s="122">
        <v>45910</v>
      </c>
      <c r="D2203" s="122">
        <f>YEAR(REGISTROS[[#This Row],[FECHA]])</f>
        <v>2025</v>
      </c>
      <c r="E2203" s="112">
        <f>MONTH(REGISTROS[[#This Row],[FECHA]])</f>
        <v>9</v>
      </c>
      <c r="F2203" t="s">
        <v>4407</v>
      </c>
      <c r="G2203" s="11" t="str">
        <f ca="1">VLOOKUP(EXAMENES!F2203,PACIENTE[[APELLIDO / NOMBRE]:[GRUPO ETARIO]],4,0)</f>
        <v>ADOLECENTE</v>
      </c>
      <c r="H2203" s="10" t="s">
        <v>3805</v>
      </c>
      <c r="I2203" s="10" t="s">
        <v>5</v>
      </c>
      <c r="J2203" s="46">
        <f>VLOOKUP(REGISTROS[[#This Row],[TIPO DE EXAMEN ]],SERVICIOS[],2,0)</f>
        <v>20</v>
      </c>
      <c r="K2203" s="10" t="s">
        <v>68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>
        <f t="shared" si="102"/>
        <v>2801</v>
      </c>
      <c r="C2204" s="122">
        <v>45910</v>
      </c>
      <c r="D2204" s="122">
        <f>YEAR(REGISTROS[[#This Row],[FECHA]])</f>
        <v>2025</v>
      </c>
      <c r="E2204" s="112">
        <f>MONTH(REGISTROS[[#This Row],[FECHA]])</f>
        <v>9</v>
      </c>
      <c r="F2204" t="s">
        <v>4409</v>
      </c>
      <c r="G2204" s="11" t="str">
        <f ca="1">VLOOKUP(EXAMENES!F2204,PACIENTE[[APELLIDO / NOMBRE]:[GRUPO ETARIO]],4,0)</f>
        <v>ADULTO</v>
      </c>
      <c r="H2204" s="10" t="s">
        <v>117</v>
      </c>
      <c r="I2204" s="10" t="s">
        <v>20</v>
      </c>
      <c r="J2204" s="46">
        <f>VLOOKUP(REGISTROS[[#This Row],[TIPO DE EXAMEN ]],SERVICIOS[],2,0)</f>
        <v>10</v>
      </c>
      <c r="K2204" s="10" t="s">
        <v>68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>
        <f t="shared" si="102"/>
        <v>2802</v>
      </c>
      <c r="C2205" s="122">
        <v>45910</v>
      </c>
      <c r="D2205" s="122">
        <f>YEAR(REGISTROS[[#This Row],[FECHA]])</f>
        <v>2025</v>
      </c>
      <c r="E2205" s="112">
        <f>MONTH(REGISTROS[[#This Row],[FECHA]])</f>
        <v>9</v>
      </c>
      <c r="F2205" t="s">
        <v>4411</v>
      </c>
      <c r="G2205" s="11" t="str">
        <f ca="1">VLOOKUP(EXAMENES!F2205,PACIENTE[[APELLIDO / NOMBRE]:[GRUPO ETARIO]],4,0)</f>
        <v>ADOLECENTE</v>
      </c>
      <c r="H2205" s="10" t="s">
        <v>3805</v>
      </c>
      <c r="I2205" s="10" t="s">
        <v>5</v>
      </c>
      <c r="J2205" s="46">
        <f>VLOOKUP(REGISTROS[[#This Row],[TIPO DE EXAMEN ]],SERVICIOS[],2,0)</f>
        <v>20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>
        <f t="shared" si="102"/>
        <v>2803</v>
      </c>
      <c r="C2206" s="122">
        <v>45911</v>
      </c>
      <c r="D2206" s="122">
        <f>YEAR(REGISTROS[[#This Row],[FECHA]])</f>
        <v>2025</v>
      </c>
      <c r="E2206" s="112">
        <f>MONTH(REGISTROS[[#This Row],[FECHA]])</f>
        <v>9</v>
      </c>
      <c r="F2206" t="s">
        <v>4413</v>
      </c>
      <c r="G2206" s="11" t="str">
        <f ca="1">VLOOKUP(EXAMENES!F2206,PACIENTE[[APELLIDO / NOMBRE]:[GRUPO ETARIO]],4,0)</f>
        <v>ADULTO</v>
      </c>
      <c r="H2206" s="10" t="s">
        <v>127</v>
      </c>
      <c r="I2206" s="10" t="s">
        <v>5</v>
      </c>
      <c r="J2206" s="46">
        <f>VLOOKUP(REGISTROS[[#This Row],[TIPO DE EXAMEN ]],SERVICIOS[],2,0)</f>
        <v>20</v>
      </c>
      <c r="K2206" s="10" t="s">
        <v>68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>
        <f t="shared" si="102"/>
        <v>2804</v>
      </c>
      <c r="C2207" s="122">
        <v>45911</v>
      </c>
      <c r="D2207" s="122">
        <f>YEAR(REGISTROS[[#This Row],[FECHA]])</f>
        <v>2025</v>
      </c>
      <c r="E2207" s="112">
        <f>MONTH(REGISTROS[[#This Row],[FECHA]])</f>
        <v>9</v>
      </c>
      <c r="F2207" t="s">
        <v>4415</v>
      </c>
      <c r="G2207" s="11" t="str">
        <f ca="1">VLOOKUP(EXAMENES!F2207,PACIENTE[[APELLIDO / NOMBRE]:[GRUPO ETARIO]],4,0)</f>
        <v>ADULTO</v>
      </c>
      <c r="H2207" s="10" t="s">
        <v>27</v>
      </c>
      <c r="I2207" s="10" t="s">
        <v>5</v>
      </c>
      <c r="J2207" s="46">
        <f>VLOOKUP(REGISTROS[[#This Row],[TIPO DE EXAMEN ]],SERVICIOS[],2,0)</f>
        <v>20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>
        <f t="shared" si="102"/>
        <v>2805</v>
      </c>
      <c r="C2208" s="122">
        <v>45911</v>
      </c>
      <c r="D2208" s="122">
        <f>YEAR(REGISTROS[[#This Row],[FECHA]])</f>
        <v>2025</v>
      </c>
      <c r="E2208" s="112">
        <f>MONTH(REGISTROS[[#This Row],[FECHA]])</f>
        <v>9</v>
      </c>
      <c r="F2208" t="s">
        <v>4417</v>
      </c>
      <c r="G2208" s="11" t="str">
        <f ca="1">VLOOKUP(EXAMENES!F2208,PACIENTE[[APELLIDO / NOMBRE]:[GRUPO ETARIO]],4,0)</f>
        <v>ADOLECENTE</v>
      </c>
      <c r="H2208" s="10" t="s">
        <v>3498</v>
      </c>
      <c r="I2208" s="10" t="s">
        <v>5</v>
      </c>
      <c r="J2208" s="46">
        <f>VLOOKUP(REGISTROS[[#This Row],[TIPO DE EXAMEN ]],SERVICIOS[],2,0)</f>
        <v>20</v>
      </c>
      <c r="K2208" s="10" t="s">
        <v>68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>
        <f t="shared" si="102"/>
        <v>2806</v>
      </c>
      <c r="C2209" s="122">
        <v>45912</v>
      </c>
      <c r="D2209" s="122">
        <f>YEAR(REGISTROS[[#This Row],[FECHA]])</f>
        <v>2025</v>
      </c>
      <c r="E2209" s="112">
        <f>MONTH(REGISTROS[[#This Row],[FECHA]])</f>
        <v>9</v>
      </c>
      <c r="F2209" t="s">
        <v>4419</v>
      </c>
      <c r="G2209" s="11" t="str">
        <f ca="1">VLOOKUP(EXAMENES!F2209,PACIENTE[[APELLIDO / NOMBRE]:[GRUPO ETARIO]],4,0)</f>
        <v>ADULTO</v>
      </c>
      <c r="H2209" s="10" t="s">
        <v>161</v>
      </c>
      <c r="I2209" s="10" t="s">
        <v>5</v>
      </c>
      <c r="J2209" s="46">
        <f>VLOOKUP(REGISTROS[[#This Row],[TIPO DE EXAMEN ]],SERVICIOS[],2,0)</f>
        <v>20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>
        <f t="shared" si="102"/>
        <v>2807</v>
      </c>
      <c r="C2210" s="122">
        <v>45912</v>
      </c>
      <c r="D2210" s="122">
        <f>YEAR(REGISTROS[[#This Row],[FECHA]])</f>
        <v>2025</v>
      </c>
      <c r="E2210" s="112">
        <f>MONTH(REGISTROS[[#This Row],[FECHA]])</f>
        <v>9</v>
      </c>
      <c r="F2210" t="s">
        <v>4421</v>
      </c>
      <c r="G2210" s="11" t="str">
        <f ca="1">VLOOKUP(EXAMENES!F2210,PACIENTE[[APELLIDO / NOMBRE]:[GRUPO ETARIO]],4,0)</f>
        <v>ADULTO</v>
      </c>
      <c r="H2210" s="10" t="s">
        <v>1779</v>
      </c>
      <c r="I2210" s="10" t="s">
        <v>5</v>
      </c>
      <c r="J2210" s="46">
        <f>VLOOKUP(REGISTROS[[#This Row],[TIPO DE EXAMEN ]],SERVICIOS[],2,0)</f>
        <v>20</v>
      </c>
      <c r="K2210" s="10" t="s">
        <v>68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>
        <f t="shared" si="102"/>
        <v>2808</v>
      </c>
      <c r="C2211" s="122">
        <v>45912</v>
      </c>
      <c r="D2211" s="122">
        <f>YEAR(REGISTROS[[#This Row],[FECHA]])</f>
        <v>2025</v>
      </c>
      <c r="E2211" s="112">
        <f>MONTH(REGISTROS[[#This Row],[FECHA]])</f>
        <v>9</v>
      </c>
      <c r="F2211" t="s">
        <v>4423</v>
      </c>
      <c r="G2211" s="11" t="str">
        <f ca="1">VLOOKUP(EXAMENES!F2211,PACIENTE[[APELLIDO / NOMBRE]:[GRUPO ETARIO]],4,0)</f>
        <v>ADULTO</v>
      </c>
      <c r="H2211" s="10" t="s">
        <v>161</v>
      </c>
      <c r="I2211" s="10" t="s">
        <v>5</v>
      </c>
      <c r="J2211" s="46">
        <f>VLOOKUP(REGISTROS[[#This Row],[TIPO DE EXAMEN ]],SERVICIOS[],2,0)</f>
        <v>20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>
        <f t="shared" si="102"/>
        <v>2809</v>
      </c>
      <c r="C2212" s="122">
        <v>45912</v>
      </c>
      <c r="D2212" s="122">
        <f>YEAR(REGISTROS[[#This Row],[FECHA]])</f>
        <v>2025</v>
      </c>
      <c r="E2212" s="112">
        <f>MONTH(REGISTROS[[#This Row],[FECHA]])</f>
        <v>9</v>
      </c>
      <c r="F2212" t="s">
        <v>4425</v>
      </c>
      <c r="G2212" s="11" t="str">
        <f ca="1">VLOOKUP(EXAMENES!F2212,PACIENTE[[APELLIDO / NOMBRE]:[GRUPO ETARIO]],4,0)</f>
        <v>ADULTO</v>
      </c>
      <c r="H2212" s="10" t="s">
        <v>161</v>
      </c>
      <c r="I2212" s="10" t="s">
        <v>5</v>
      </c>
      <c r="J2212" s="46">
        <f>VLOOKUP(REGISTROS[[#This Row],[TIPO DE EXAMEN ]],SERVICIOS[],2,0)</f>
        <v>20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>
        <f t="shared" si="102"/>
        <v>2810</v>
      </c>
      <c r="C2213" s="122">
        <v>45912</v>
      </c>
      <c r="D2213" s="122">
        <f>YEAR(REGISTROS[[#This Row],[FECHA]])</f>
        <v>2025</v>
      </c>
      <c r="E2213" s="112">
        <f>MONTH(REGISTROS[[#This Row],[FECHA]])</f>
        <v>9</v>
      </c>
      <c r="F2213" t="s">
        <v>4427</v>
      </c>
      <c r="G2213" s="11" t="str">
        <f ca="1">VLOOKUP(EXAMENES!F2213,PACIENTE[[APELLIDO / NOMBRE]:[GRUPO ETARIO]],4,0)</f>
        <v>ADULTO</v>
      </c>
      <c r="H2213" s="10" t="s">
        <v>27</v>
      </c>
      <c r="I2213" s="10" t="s">
        <v>5</v>
      </c>
      <c r="J2213" s="46">
        <f>VLOOKUP(REGISTROS[[#This Row],[TIPO DE EXAMEN ]],SERVICIOS[],2,0)</f>
        <v>20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>
        <f t="shared" si="102"/>
        <v>2811</v>
      </c>
      <c r="C2214" s="122">
        <v>45912</v>
      </c>
      <c r="D2214" s="122">
        <f>YEAR(REGISTROS[[#This Row],[FECHA]])</f>
        <v>2025</v>
      </c>
      <c r="E2214" s="112">
        <f>MONTH(REGISTROS[[#This Row],[FECHA]])</f>
        <v>9</v>
      </c>
      <c r="F2214" t="s">
        <v>4428</v>
      </c>
      <c r="G2214" s="11" t="str">
        <f ca="1">VLOOKUP(EXAMENES!F2214,PACIENTE[[APELLIDO / NOMBRE]:[GRUPO ETARIO]],4,0)</f>
        <v>ADULTO</v>
      </c>
      <c r="H2214" s="10" t="s">
        <v>161</v>
      </c>
      <c r="I2214" s="10" t="s">
        <v>20</v>
      </c>
      <c r="J2214" s="46">
        <f>VLOOKUP(REGISTROS[[#This Row],[TIPO DE EXAMEN ]],SERVICIOS[],2,0)</f>
        <v>10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>
        <f t="shared" si="102"/>
        <v>2812</v>
      </c>
      <c r="C2215" s="122">
        <v>45912</v>
      </c>
      <c r="D2215" s="122">
        <f>YEAR(REGISTROS[[#This Row],[FECHA]])</f>
        <v>2025</v>
      </c>
      <c r="E2215" s="112">
        <f>MONTH(REGISTROS[[#This Row],[FECHA]])</f>
        <v>9</v>
      </c>
      <c r="F2215" t="s">
        <v>4430</v>
      </c>
      <c r="G2215" s="11" t="str">
        <f ca="1">VLOOKUP(EXAMENES!F2215,PACIENTE[[APELLIDO / NOMBRE]:[GRUPO ETARIO]],4,0)</f>
        <v>ADOLECENTE</v>
      </c>
      <c r="H2215" s="10" t="s">
        <v>161</v>
      </c>
      <c r="I2215" s="10" t="s">
        <v>5</v>
      </c>
      <c r="J2215" s="46">
        <f>VLOOKUP(REGISTROS[[#This Row],[TIPO DE EXAMEN ]],SERVICIOS[],2,0)</f>
        <v>20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>
        <f t="shared" si="102"/>
        <v>2813</v>
      </c>
      <c r="C2216" s="122">
        <v>45912</v>
      </c>
      <c r="D2216" s="122">
        <f>YEAR(REGISTROS[[#This Row],[FECHA]])</f>
        <v>2025</v>
      </c>
      <c r="E2216" s="112">
        <f>MONTH(REGISTROS[[#This Row],[FECHA]])</f>
        <v>9</v>
      </c>
      <c r="F2216" t="s">
        <v>4432</v>
      </c>
      <c r="G2216" s="11" t="str">
        <f ca="1">VLOOKUP(EXAMENES!F2216,PACIENTE[[APELLIDO / NOMBRE]:[GRUPO ETARIO]],4,0)</f>
        <v>ADULTO</v>
      </c>
      <c r="H2216" s="10" t="s">
        <v>27</v>
      </c>
      <c r="I2216" s="10" t="s">
        <v>72</v>
      </c>
      <c r="J2216" s="46">
        <f>VLOOKUP(REGISTROS[[#This Row],[TIPO DE EXAMEN ]],SERVICIOS[],2,0)</f>
        <v>10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>
        <f t="shared" si="102"/>
        <v>2814</v>
      </c>
      <c r="C2217" s="122">
        <v>45912</v>
      </c>
      <c r="D2217" s="122">
        <f>YEAR(REGISTROS[[#This Row],[FECHA]])</f>
        <v>2025</v>
      </c>
      <c r="E2217" s="112">
        <f>MONTH(REGISTROS[[#This Row],[FECHA]])</f>
        <v>9</v>
      </c>
      <c r="F2217" t="s">
        <v>4434</v>
      </c>
      <c r="G2217" s="11" t="str">
        <f ca="1">VLOOKUP(EXAMENES!F2217,PACIENTE[[APELLIDO / NOMBRE]:[GRUPO ETARIO]],4,0)</f>
        <v>ADULTO</v>
      </c>
      <c r="H2217" s="10" t="s">
        <v>1779</v>
      </c>
      <c r="I2217" s="10" t="s">
        <v>5</v>
      </c>
      <c r="J2217" s="46">
        <f>VLOOKUP(REGISTROS[[#This Row],[TIPO DE EXAMEN ]],SERVICIOS[],2,0)</f>
        <v>20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>
        <f t="shared" si="102"/>
        <v>2815</v>
      </c>
      <c r="C2218" s="122">
        <v>45912</v>
      </c>
      <c r="D2218" s="122">
        <f>YEAR(REGISTROS[[#This Row],[FECHA]])</f>
        <v>2025</v>
      </c>
      <c r="E2218" s="112">
        <f>MONTH(REGISTROS[[#This Row],[FECHA]])</f>
        <v>9</v>
      </c>
      <c r="F2218" t="s">
        <v>4436</v>
      </c>
      <c r="G2218" s="11" t="str">
        <f ca="1">VLOOKUP(EXAMENES!F2218,PACIENTE[[APELLIDO / NOMBRE]:[GRUPO ETARIO]],4,0)</f>
        <v>ADULTO</v>
      </c>
      <c r="H2218" s="10" t="s">
        <v>161</v>
      </c>
      <c r="I2218" s="10" t="s">
        <v>5</v>
      </c>
      <c r="J2218" s="46">
        <f>VLOOKUP(REGISTROS[[#This Row],[TIPO DE EXAMEN ]],SERVICIOS[],2,0)</f>
        <v>20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>
        <f t="shared" si="102"/>
        <v>2816</v>
      </c>
      <c r="C2219" s="122">
        <v>45912</v>
      </c>
      <c r="D2219" s="122">
        <f>YEAR(REGISTROS[[#This Row],[FECHA]])</f>
        <v>2025</v>
      </c>
      <c r="E2219" s="112">
        <f>MONTH(REGISTROS[[#This Row],[FECHA]])</f>
        <v>9</v>
      </c>
      <c r="F2219" t="s">
        <v>4438</v>
      </c>
      <c r="G2219" s="11" t="str">
        <f ca="1">VLOOKUP(EXAMENES!F2219,PACIENTE[[APELLIDO / NOMBRE]:[GRUPO ETARIO]],4,0)</f>
        <v>ADULTO</v>
      </c>
      <c r="H2219" s="10" t="s">
        <v>117</v>
      </c>
      <c r="I2219" s="10" t="s">
        <v>20</v>
      </c>
      <c r="J2219" s="46">
        <f>VLOOKUP(REGISTROS[[#This Row],[TIPO DE EXAMEN ]],SERVICIOS[],2,0)</f>
        <v>10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>
        <f t="shared" si="102"/>
        <v>2817</v>
      </c>
      <c r="C2220" s="122">
        <v>45913</v>
      </c>
      <c r="D2220" s="122">
        <f>YEAR(REGISTROS[[#This Row],[FECHA]])</f>
        <v>2025</v>
      </c>
      <c r="E2220" s="112">
        <f>MONTH(REGISTROS[[#This Row],[FECHA]])</f>
        <v>9</v>
      </c>
      <c r="F2220" t="s">
        <v>384</v>
      </c>
      <c r="G2220" s="11" t="str">
        <f ca="1">VLOOKUP(EXAMENES!F2220,PACIENTE[[APELLIDO / NOMBRE]:[GRUPO ETARIO]],4,0)</f>
        <v>ADOLECENTE</v>
      </c>
      <c r="H2220" s="10" t="s">
        <v>1778</v>
      </c>
      <c r="I2220" s="10" t="s">
        <v>20</v>
      </c>
      <c r="J2220" s="46">
        <f>VLOOKUP(REGISTROS[[#This Row],[TIPO DE EXAMEN ]],SERVICIOS[],2,0)</f>
        <v>10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>
        <f t="shared" si="102"/>
        <v>2818</v>
      </c>
      <c r="C2221" s="122">
        <v>45913</v>
      </c>
      <c r="D2221" s="122">
        <f>YEAR(REGISTROS[[#This Row],[FECHA]])</f>
        <v>2025</v>
      </c>
      <c r="E2221" s="112">
        <f>MONTH(REGISTROS[[#This Row],[FECHA]])</f>
        <v>9</v>
      </c>
      <c r="F2221" t="s">
        <v>4440</v>
      </c>
      <c r="G2221" s="11" t="str">
        <f ca="1">VLOOKUP(EXAMENES!F2221,PACIENTE[[APELLIDO / NOMBRE]:[GRUPO ETARIO]],4,0)</f>
        <v>ADULTO</v>
      </c>
      <c r="H2221" s="10" t="s">
        <v>161</v>
      </c>
      <c r="I2221" s="10" t="s">
        <v>5</v>
      </c>
      <c r="J2221" s="46">
        <f>VLOOKUP(REGISTROS[[#This Row],[TIPO DE EXAMEN ]],SERVICIOS[],2,0)</f>
        <v>20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>
        <f t="shared" si="102"/>
        <v>2819</v>
      </c>
      <c r="C2222" s="122">
        <v>45913</v>
      </c>
      <c r="D2222" s="122">
        <f>YEAR(REGISTROS[[#This Row],[FECHA]])</f>
        <v>2025</v>
      </c>
      <c r="E2222" s="112">
        <f>MONTH(REGISTROS[[#This Row],[FECHA]])</f>
        <v>9</v>
      </c>
      <c r="F2222" t="s">
        <v>1739</v>
      </c>
      <c r="G2222" s="11" t="str">
        <f ca="1">VLOOKUP(EXAMENES!F2222,PACIENTE[[APELLIDO / NOMBRE]:[GRUPO ETARIO]],4,0)</f>
        <v>NIÑO</v>
      </c>
      <c r="H2222" s="10" t="s">
        <v>161</v>
      </c>
      <c r="I2222" s="10" t="s">
        <v>5</v>
      </c>
      <c r="J2222" s="46">
        <f>VLOOKUP(REGISTROS[[#This Row],[TIPO DE EXAMEN ]],SERVICIOS[],2,0)</f>
        <v>20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>
        <f t="shared" si="102"/>
        <v>2820</v>
      </c>
      <c r="C2223" s="122">
        <v>45913</v>
      </c>
      <c r="D2223" s="122">
        <f>YEAR(REGISTROS[[#This Row],[FECHA]])</f>
        <v>2025</v>
      </c>
      <c r="E2223" s="112">
        <f>MONTH(REGISTROS[[#This Row],[FECHA]])</f>
        <v>9</v>
      </c>
      <c r="F2223" t="s">
        <v>4443</v>
      </c>
      <c r="G2223" s="11" t="str">
        <f ca="1">VLOOKUP(EXAMENES!F2223,PACIENTE[[APELLIDO / NOMBRE]:[GRUPO ETARIO]],4,0)</f>
        <v>ADULTO</v>
      </c>
      <c r="H2223" s="10" t="s">
        <v>161</v>
      </c>
      <c r="I2223" s="10" t="s">
        <v>5</v>
      </c>
      <c r="J2223" s="46">
        <f>VLOOKUP(REGISTROS[[#This Row],[TIPO DE EXAMEN ]],SERVICIOS[],2,0)</f>
        <v>20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>
        <f t="shared" si="102"/>
        <v>2821</v>
      </c>
      <c r="C2224" s="122">
        <v>45915</v>
      </c>
      <c r="D2224" s="122">
        <f>YEAR(REGISTROS[[#This Row],[FECHA]])</f>
        <v>2025</v>
      </c>
      <c r="E2224" s="112">
        <f>MONTH(REGISTROS[[#This Row],[FECHA]])</f>
        <v>9</v>
      </c>
      <c r="F2224" t="s">
        <v>4444</v>
      </c>
      <c r="G2224" s="11" t="str">
        <f ca="1">VLOOKUP(EXAMENES!F2224,PACIENTE[[APELLIDO / NOMBRE]:[GRUPO ETARIO]],4,0)</f>
        <v>ADULTO</v>
      </c>
      <c r="H2224" s="10" t="s">
        <v>1788</v>
      </c>
      <c r="I2224" s="10" t="s">
        <v>20</v>
      </c>
      <c r="J2224" s="46">
        <f>VLOOKUP(REGISTROS[[#This Row],[TIPO DE EXAMEN ]],SERVICIOS[],2,0)</f>
        <v>10</v>
      </c>
      <c r="K2224" s="10" t="s">
        <v>67</v>
      </c>
      <c r="L2224">
        <v>1313422931</v>
      </c>
      <c r="M2224" s="10"/>
      <c r="N2224" s="10"/>
    </row>
    <row r="2225" spans="1:14" x14ac:dyDescent="0.25">
      <c r="A2225" s="110">
        <f t="shared" si="103"/>
        <v>2215</v>
      </c>
      <c r="B2225" s="45">
        <f t="shared" si="102"/>
        <v>2822</v>
      </c>
      <c r="C2225" s="122">
        <v>45915</v>
      </c>
      <c r="D2225" s="122">
        <f>YEAR(REGISTROS[[#This Row],[FECHA]])</f>
        <v>2025</v>
      </c>
      <c r="E2225" s="112">
        <f>MONTH(REGISTROS[[#This Row],[FECHA]])</f>
        <v>9</v>
      </c>
      <c r="F2225" t="s">
        <v>4446</v>
      </c>
      <c r="G2225" s="11" t="str">
        <f ca="1">VLOOKUP(EXAMENES!F2225,PACIENTE[[APELLIDO / NOMBRE]:[GRUPO ETARIO]],4,0)</f>
        <v>ADULTO</v>
      </c>
      <c r="H2225" s="10" t="s">
        <v>27</v>
      </c>
      <c r="I2225" s="10" t="s">
        <v>5</v>
      </c>
      <c r="J2225" s="46">
        <f>VLOOKUP(REGISTROS[[#This Row],[TIPO DE EXAMEN ]],SERVICIOS[],2,0)</f>
        <v>20</v>
      </c>
      <c r="K2225" s="10" t="s">
        <v>67</v>
      </c>
      <c r="L2225">
        <v>1314086693</v>
      </c>
      <c r="M2225" s="10"/>
      <c r="N2225" s="10"/>
    </row>
    <row r="2226" spans="1:14" x14ac:dyDescent="0.25">
      <c r="A2226" s="110">
        <f t="shared" si="103"/>
        <v>2216</v>
      </c>
      <c r="B2226" s="45">
        <f t="shared" si="102"/>
        <v>2823</v>
      </c>
      <c r="C2226" s="122">
        <v>45915</v>
      </c>
      <c r="D2226" s="122">
        <f>YEAR(REGISTROS[[#This Row],[FECHA]])</f>
        <v>2025</v>
      </c>
      <c r="E2226" s="112">
        <f>MONTH(REGISTROS[[#This Row],[FECHA]])</f>
        <v>9</v>
      </c>
      <c r="F2226" t="s">
        <v>4448</v>
      </c>
      <c r="G2226" s="11" t="str">
        <f ca="1">VLOOKUP(EXAMENES!F2226,PACIENTE[[APELLIDO / NOMBRE]:[GRUPO ETARIO]],4,0)</f>
        <v>ADULTO</v>
      </c>
      <c r="H2226" s="10" t="s">
        <v>161</v>
      </c>
      <c r="I2226" s="10" t="s">
        <v>20</v>
      </c>
      <c r="J2226" s="46">
        <f>VLOOKUP(REGISTROS[[#This Row],[TIPO DE EXAMEN ]],SERVICIOS[],2,0)</f>
        <v>10</v>
      </c>
      <c r="K2226" s="10" t="s">
        <v>67</v>
      </c>
      <c r="L2226">
        <v>1314651066</v>
      </c>
      <c r="M2226" s="10"/>
      <c r="N2226" s="10"/>
    </row>
    <row r="2227" spans="1:14" x14ac:dyDescent="0.25">
      <c r="A2227" s="110">
        <f t="shared" si="103"/>
        <v>2217</v>
      </c>
      <c r="B2227" s="45">
        <f t="shared" si="102"/>
        <v>2824</v>
      </c>
      <c r="C2227" s="122">
        <v>45915</v>
      </c>
      <c r="D2227" s="122">
        <f>YEAR(REGISTROS[[#This Row],[FECHA]])</f>
        <v>2025</v>
      </c>
      <c r="E2227" s="112">
        <f>MONTH(REGISTROS[[#This Row],[FECHA]])</f>
        <v>9</v>
      </c>
      <c r="F2227" t="s">
        <v>4337</v>
      </c>
      <c r="G2227" s="11" t="str">
        <f ca="1">VLOOKUP(EXAMENES!F2227,PACIENTE[[APELLIDO / NOMBRE]:[GRUPO ETARIO]],4,0)</f>
        <v>ADULTO</v>
      </c>
      <c r="H2227" s="10" t="s">
        <v>2293</v>
      </c>
      <c r="I2227" s="10" t="s">
        <v>20</v>
      </c>
      <c r="J2227" s="46">
        <f>VLOOKUP(REGISTROS[[#This Row],[TIPO DE EXAMEN ]],SERVICIOS[],2,0)</f>
        <v>10</v>
      </c>
      <c r="K2227" s="10" t="s">
        <v>68</v>
      </c>
      <c r="L2227">
        <v>1313350314</v>
      </c>
      <c r="M2227" s="10"/>
      <c r="N2227" s="10"/>
    </row>
    <row r="2228" spans="1:14" x14ac:dyDescent="0.25">
      <c r="A2228" s="110">
        <f t="shared" si="103"/>
        <v>2218</v>
      </c>
      <c r="B2228" s="45">
        <f t="shared" si="102"/>
        <v>2825</v>
      </c>
      <c r="C2228" s="122">
        <v>45915</v>
      </c>
      <c r="D2228" s="122">
        <f>YEAR(REGISTROS[[#This Row],[FECHA]])</f>
        <v>2025</v>
      </c>
      <c r="E2228" s="112">
        <f>MONTH(REGISTROS[[#This Row],[FECHA]])</f>
        <v>9</v>
      </c>
      <c r="F2228" t="s">
        <v>4450</v>
      </c>
      <c r="G2228" s="11" t="str">
        <f ca="1">VLOOKUP(EXAMENES!F2228,PACIENTE[[APELLIDO / NOMBRE]:[GRUPO ETARIO]],4,0)</f>
        <v>ADULTO</v>
      </c>
      <c r="H2228" s="10" t="s">
        <v>3805</v>
      </c>
      <c r="I2228" s="10" t="s">
        <v>5</v>
      </c>
      <c r="J2228" s="46">
        <f>VLOOKUP(REGISTROS[[#This Row],[TIPO DE EXAMEN ]],SERVICIOS[],2,0)</f>
        <v>20</v>
      </c>
      <c r="K2228" s="10" t="s">
        <v>68</v>
      </c>
      <c r="L2228">
        <v>1350488555</v>
      </c>
      <c r="M2228" s="10"/>
      <c r="N2228" s="10"/>
    </row>
    <row r="2229" spans="1:14" x14ac:dyDescent="0.25">
      <c r="A2229" s="110">
        <f t="shared" si="103"/>
        <v>2219</v>
      </c>
      <c r="B2229" s="45">
        <f t="shared" si="102"/>
        <v>2826</v>
      </c>
      <c r="C2229" s="122">
        <v>45915</v>
      </c>
      <c r="D2229" s="122">
        <f>YEAR(REGISTROS[[#This Row],[FECHA]])</f>
        <v>2025</v>
      </c>
      <c r="E2229" s="112">
        <f>MONTH(REGISTROS[[#This Row],[FECHA]])</f>
        <v>9</v>
      </c>
      <c r="F2229" t="s">
        <v>4450</v>
      </c>
      <c r="G2229" s="11" t="str">
        <f ca="1">VLOOKUP(EXAMENES!F2229,PACIENTE[[APELLIDO / NOMBRE]:[GRUPO ETARIO]],4,0)</f>
        <v>ADULTO</v>
      </c>
      <c r="H2229" s="10" t="s">
        <v>3805</v>
      </c>
      <c r="I2229" s="10" t="s">
        <v>20</v>
      </c>
      <c r="J2229" s="46">
        <f>VLOOKUP(REGISTROS[[#This Row],[TIPO DE EXAMEN ]],SERVICIOS[],2,0)</f>
        <v>10</v>
      </c>
      <c r="K2229" s="10" t="s">
        <v>68</v>
      </c>
      <c r="L2229">
        <v>1350488555</v>
      </c>
      <c r="M2229" s="10"/>
      <c r="N2229" s="10"/>
    </row>
    <row r="2230" spans="1:14" x14ac:dyDescent="0.25">
      <c r="A2230" s="110">
        <f t="shared" si="103"/>
        <v>2220</v>
      </c>
      <c r="B2230" s="45">
        <f t="shared" si="102"/>
        <v>2827</v>
      </c>
      <c r="C2230" s="122">
        <v>45915</v>
      </c>
      <c r="D2230" s="122">
        <f>YEAR(REGISTROS[[#This Row],[FECHA]])</f>
        <v>2025</v>
      </c>
      <c r="E2230" s="112">
        <f>MONTH(REGISTROS[[#This Row],[FECHA]])</f>
        <v>9</v>
      </c>
      <c r="F2230" t="s">
        <v>4452</v>
      </c>
      <c r="G2230" s="11" t="str">
        <f ca="1">VLOOKUP(EXAMENES!F2230,PACIENTE[[APELLIDO / NOMBRE]:[GRUPO ETARIO]],4,0)</f>
        <v>ADULTO</v>
      </c>
      <c r="H2230" s="10" t="s">
        <v>3805</v>
      </c>
      <c r="I2230" s="10" t="s">
        <v>5</v>
      </c>
      <c r="J2230" s="46">
        <f>VLOOKUP(REGISTROS[[#This Row],[TIPO DE EXAMEN ]],SERVICIOS[],2,0)</f>
        <v>20</v>
      </c>
      <c r="K2230" s="10" t="s">
        <v>67</v>
      </c>
      <c r="L2230">
        <v>1316785706</v>
      </c>
      <c r="M2230" s="10"/>
      <c r="N2230" s="10"/>
    </row>
    <row r="2231" spans="1:14" x14ac:dyDescent="0.25">
      <c r="A2231" s="110">
        <f t="shared" si="103"/>
        <v>2221</v>
      </c>
      <c r="B2231" s="45">
        <f t="shared" si="102"/>
        <v>2828</v>
      </c>
      <c r="C2231" s="122">
        <v>45915</v>
      </c>
      <c r="D2231" s="122">
        <f>YEAR(REGISTROS[[#This Row],[FECHA]])</f>
        <v>2025</v>
      </c>
      <c r="E2231" s="112">
        <f>MONTH(REGISTROS[[#This Row],[FECHA]])</f>
        <v>9</v>
      </c>
      <c r="F2231" t="s">
        <v>4454</v>
      </c>
      <c r="G2231" s="11" t="str">
        <f ca="1">VLOOKUP(EXAMENES!F2231,PACIENTE[[APELLIDO / NOMBRE]:[GRUPO ETARIO]],4,0)</f>
        <v>ADULTO</v>
      </c>
      <c r="H2231" s="10" t="s">
        <v>1788</v>
      </c>
      <c r="I2231" s="10" t="s">
        <v>20</v>
      </c>
      <c r="J2231" s="46">
        <f>VLOOKUP(REGISTROS[[#This Row],[TIPO DE EXAMEN ]],SERVICIOS[],2,0)</f>
        <v>10</v>
      </c>
      <c r="K2231" s="10" t="s">
        <v>67</v>
      </c>
      <c r="L2231" s="10">
        <v>1308868825</v>
      </c>
      <c r="M2231" s="10"/>
      <c r="N2231" s="10"/>
    </row>
    <row r="2232" spans="1:14" x14ac:dyDescent="0.25">
      <c r="A2232" s="110">
        <f t="shared" si="103"/>
        <v>2222</v>
      </c>
      <c r="B2232" s="45">
        <f t="shared" si="102"/>
        <v>2829</v>
      </c>
      <c r="C2232" s="122">
        <v>45915</v>
      </c>
      <c r="D2232" s="122">
        <f>YEAR(REGISTROS[[#This Row],[FECHA]])</f>
        <v>2025</v>
      </c>
      <c r="E2232" s="112">
        <f>MONTH(REGISTROS[[#This Row],[FECHA]])</f>
        <v>9</v>
      </c>
      <c r="F2232" t="s">
        <v>4456</v>
      </c>
      <c r="G2232" s="11" t="str">
        <f ca="1">VLOOKUP(EXAMENES!F2232,PACIENTE[[APELLIDO / NOMBRE]:[GRUPO ETARIO]],4,0)</f>
        <v>ADULTO</v>
      </c>
      <c r="H2232" s="10" t="s">
        <v>161</v>
      </c>
      <c r="I2232" s="10" t="s">
        <v>20</v>
      </c>
      <c r="J2232" s="46">
        <f>VLOOKUP(REGISTROS[[#This Row],[TIPO DE EXAMEN ]],SERVICIOS[],2,0)</f>
        <v>10</v>
      </c>
      <c r="K2232" s="10" t="s">
        <v>67</v>
      </c>
      <c r="L2232" s="10">
        <v>1313484436</v>
      </c>
      <c r="M2232" s="10"/>
      <c r="N2232" s="10"/>
    </row>
    <row r="2233" spans="1:14" x14ac:dyDescent="0.25">
      <c r="A2233" s="110">
        <f t="shared" si="103"/>
        <v>2223</v>
      </c>
      <c r="B2233" s="45">
        <f t="shared" si="102"/>
        <v>2830</v>
      </c>
      <c r="C2233" s="122">
        <v>45915</v>
      </c>
      <c r="D2233" s="122">
        <f>YEAR(REGISTROS[[#This Row],[FECHA]])</f>
        <v>2025</v>
      </c>
      <c r="E2233" s="112">
        <f>MONTH(REGISTROS[[#This Row],[FECHA]])</f>
        <v>9</v>
      </c>
      <c r="F2233" t="s">
        <v>4458</v>
      </c>
      <c r="G2233" s="11" t="str">
        <f ca="1">VLOOKUP(EXAMENES!F2233,PACIENTE[[APELLIDO / NOMBRE]:[GRUPO ETARIO]],4,0)</f>
        <v>TERCERA EDAD</v>
      </c>
      <c r="H2233" s="10" t="s">
        <v>27</v>
      </c>
      <c r="I2233" s="10" t="s">
        <v>20</v>
      </c>
      <c r="J2233" s="46">
        <f>VLOOKUP(REGISTROS[[#This Row],[TIPO DE EXAMEN ]],SERVICIOS[],2,0)</f>
        <v>10</v>
      </c>
      <c r="K2233" s="10" t="s">
        <v>68</v>
      </c>
      <c r="L2233" s="10">
        <v>1301813059</v>
      </c>
      <c r="M2233" s="10"/>
      <c r="N2233" s="10"/>
    </row>
    <row r="2234" spans="1:14" x14ac:dyDescent="0.25">
      <c r="A2234" s="110">
        <f t="shared" si="103"/>
        <v>2224</v>
      </c>
      <c r="B2234" s="45">
        <f t="shared" ref="B2234:B2297" si="104">IF(F2234&lt;&gt;"",1+B2233,"")</f>
        <v>2831</v>
      </c>
      <c r="C2234" s="122">
        <v>45915</v>
      </c>
      <c r="D2234" s="122">
        <f>YEAR(REGISTROS[[#This Row],[FECHA]])</f>
        <v>2025</v>
      </c>
      <c r="E2234" s="112">
        <f>MONTH(REGISTROS[[#This Row],[FECHA]])</f>
        <v>9</v>
      </c>
      <c r="F2234" t="s">
        <v>4460</v>
      </c>
      <c r="G2234" s="11" t="str">
        <f ca="1">VLOOKUP(EXAMENES!F2234,PACIENTE[[APELLIDO / NOMBRE]:[GRUPO ETARIO]],4,0)</f>
        <v>ADOLECENTE</v>
      </c>
      <c r="H2234" s="10" t="s">
        <v>27</v>
      </c>
      <c r="I2234" s="10" t="s">
        <v>5</v>
      </c>
      <c r="J2234" s="46">
        <f>VLOOKUP(REGISTROS[[#This Row],[TIPO DE EXAMEN ]],SERVICIOS[],2,0)</f>
        <v>20</v>
      </c>
      <c r="K2234" s="10" t="s">
        <v>67</v>
      </c>
      <c r="L2234" s="10">
        <v>1309436002</v>
      </c>
      <c r="M2234" s="10"/>
      <c r="N2234" s="10"/>
    </row>
    <row r="2235" spans="1:14" x14ac:dyDescent="0.25">
      <c r="A2235" s="110">
        <f t="shared" si="103"/>
        <v>2225</v>
      </c>
      <c r="B2235" s="45">
        <f t="shared" si="104"/>
        <v>2832</v>
      </c>
      <c r="C2235" s="122">
        <v>45915</v>
      </c>
      <c r="D2235" s="122">
        <f>YEAR(REGISTROS[[#This Row],[FECHA]])</f>
        <v>2025</v>
      </c>
      <c r="E2235" s="112">
        <f>MONTH(REGISTROS[[#This Row],[FECHA]])</f>
        <v>9</v>
      </c>
      <c r="F2235" t="s">
        <v>4462</v>
      </c>
      <c r="G2235" s="11" t="str">
        <f ca="1">VLOOKUP(EXAMENES!F2235,PACIENTE[[APELLIDO / NOMBRE]:[GRUPO ETARIO]],4,0)</f>
        <v>ADULTO</v>
      </c>
      <c r="H2235" s="10" t="s">
        <v>127</v>
      </c>
      <c r="I2235" s="10" t="s">
        <v>5</v>
      </c>
      <c r="J2235" s="46">
        <f>VLOOKUP(REGISTROS[[#This Row],[TIPO DE EXAMEN ]],SERVICIOS[],2,0)</f>
        <v>20</v>
      </c>
      <c r="K2235" s="10" t="s">
        <v>67</v>
      </c>
      <c r="L2235" s="10">
        <v>2300103146</v>
      </c>
      <c r="M2235" s="10"/>
      <c r="N2235" s="10"/>
    </row>
    <row r="2236" spans="1:14" x14ac:dyDescent="0.25">
      <c r="A2236" s="110">
        <f t="shared" si="103"/>
        <v>2226</v>
      </c>
      <c r="B2236" s="45">
        <f t="shared" si="104"/>
        <v>2833</v>
      </c>
      <c r="C2236" s="122">
        <v>45915</v>
      </c>
      <c r="D2236" s="122">
        <f>YEAR(REGISTROS[[#This Row],[FECHA]])</f>
        <v>2025</v>
      </c>
      <c r="E2236" s="112">
        <f>MONTH(REGISTROS[[#This Row],[FECHA]])</f>
        <v>9</v>
      </c>
      <c r="F2236" t="s">
        <v>4464</v>
      </c>
      <c r="G2236" s="11" t="str">
        <f ca="1">VLOOKUP(EXAMENES!F2236,PACIENTE[[APELLIDO / NOMBRE]:[GRUPO ETARIO]],4,0)</f>
        <v>ADULTO</v>
      </c>
      <c r="H2236" s="10" t="s">
        <v>127</v>
      </c>
      <c r="I2236" s="10" t="s">
        <v>20</v>
      </c>
      <c r="J2236" s="46">
        <f>VLOOKUP(REGISTROS[[#This Row],[TIPO DE EXAMEN ]],SERVICIOS[],2,0)</f>
        <v>10</v>
      </c>
      <c r="K2236" s="10" t="s">
        <v>67</v>
      </c>
      <c r="L2236" s="10">
        <v>1722037700</v>
      </c>
      <c r="M2236" s="10"/>
      <c r="N2236" s="10"/>
    </row>
    <row r="2237" spans="1:14" x14ac:dyDescent="0.25">
      <c r="A2237" s="110">
        <f t="shared" si="103"/>
        <v>2227</v>
      </c>
      <c r="B2237" s="45">
        <f t="shared" si="104"/>
        <v>2834</v>
      </c>
      <c r="C2237" s="122">
        <v>45915</v>
      </c>
      <c r="D2237" s="122">
        <f>YEAR(REGISTROS[[#This Row],[FECHA]])</f>
        <v>2025</v>
      </c>
      <c r="E2237" s="112">
        <f>MONTH(REGISTROS[[#This Row],[FECHA]])</f>
        <v>9</v>
      </c>
      <c r="F2237" t="s">
        <v>4465</v>
      </c>
      <c r="G2237" s="11" t="str">
        <f ca="1">VLOOKUP(EXAMENES!F2237,PACIENTE[[APELLIDO / NOMBRE]:[GRUPO ETARIO]],4,0)</f>
        <v>ADULTO</v>
      </c>
      <c r="H2237" s="10" t="s">
        <v>161</v>
      </c>
      <c r="I2237" s="10" t="s">
        <v>20</v>
      </c>
      <c r="J2237" s="46">
        <f>VLOOKUP(REGISTROS[[#This Row],[TIPO DE EXAMEN ]],SERVICIOS[],2,0)</f>
        <v>10</v>
      </c>
      <c r="K2237" s="10" t="s">
        <v>67</v>
      </c>
      <c r="L2237" s="10">
        <v>1351724339</v>
      </c>
      <c r="M2237" s="10"/>
      <c r="N2237" s="10"/>
    </row>
    <row r="2238" spans="1:14" x14ac:dyDescent="0.25">
      <c r="A2238" s="110">
        <f t="shared" si="103"/>
        <v>2228</v>
      </c>
      <c r="B2238" s="45">
        <f t="shared" si="104"/>
        <v>2835</v>
      </c>
      <c r="C2238" s="122">
        <v>45915</v>
      </c>
      <c r="D2238" s="122">
        <f>YEAR(REGISTROS[[#This Row],[FECHA]])</f>
        <v>2025</v>
      </c>
      <c r="E2238" s="112">
        <f>MONTH(REGISTROS[[#This Row],[FECHA]])</f>
        <v>9</v>
      </c>
      <c r="F2238" t="s">
        <v>4467</v>
      </c>
      <c r="G2238" s="11" t="str">
        <f ca="1">VLOOKUP(EXAMENES!F2238,PACIENTE[[APELLIDO / NOMBRE]:[GRUPO ETARIO]],4,0)</f>
        <v>ADULTO</v>
      </c>
      <c r="H2238" s="10" t="s">
        <v>127</v>
      </c>
      <c r="I2238" s="10" t="s">
        <v>20</v>
      </c>
      <c r="J2238" s="46">
        <f>VLOOKUP(REGISTROS[[#This Row],[TIPO DE EXAMEN ]],SERVICIOS[],2,0)</f>
        <v>10</v>
      </c>
      <c r="K2238" s="10" t="s">
        <v>67</v>
      </c>
      <c r="L2238" s="10">
        <v>1712810777</v>
      </c>
      <c r="M2238" s="10"/>
      <c r="N2238" s="10"/>
    </row>
    <row r="2239" spans="1:14" x14ac:dyDescent="0.25">
      <c r="A2239" s="110">
        <f t="shared" si="103"/>
        <v>2229</v>
      </c>
      <c r="B2239" s="45">
        <f t="shared" si="104"/>
        <v>2836</v>
      </c>
      <c r="C2239" s="122">
        <v>45915</v>
      </c>
      <c r="D2239" s="122">
        <f>YEAR(REGISTROS[[#This Row],[FECHA]])</f>
        <v>2025</v>
      </c>
      <c r="E2239" s="112">
        <f>MONTH(REGISTROS[[#This Row],[FECHA]])</f>
        <v>9</v>
      </c>
      <c r="F2239" t="s">
        <v>4467</v>
      </c>
      <c r="G2239" s="11" t="str">
        <f ca="1">VLOOKUP(EXAMENES!F2239,PACIENTE[[APELLIDO / NOMBRE]:[GRUPO ETARIO]],4,0)</f>
        <v>ADULTO</v>
      </c>
      <c r="H2239" s="10" t="s">
        <v>127</v>
      </c>
      <c r="I2239" s="10" t="s">
        <v>20</v>
      </c>
      <c r="J2239" s="46">
        <f>VLOOKUP(REGISTROS[[#This Row],[TIPO DE EXAMEN ]],SERVICIOS[],2,0)</f>
        <v>10</v>
      </c>
      <c r="K2239" s="10" t="s">
        <v>67</v>
      </c>
      <c r="L2239" s="10">
        <v>1712810777</v>
      </c>
      <c r="M2239" s="10"/>
      <c r="N2239" s="10"/>
    </row>
    <row r="2240" spans="1:14" x14ac:dyDescent="0.25">
      <c r="A2240" s="110">
        <f t="shared" si="103"/>
        <v>2230</v>
      </c>
      <c r="B2240" s="45">
        <f t="shared" si="104"/>
        <v>2837</v>
      </c>
      <c r="C2240" s="122">
        <v>45916</v>
      </c>
      <c r="D2240" s="122">
        <f>YEAR(REGISTROS[[#This Row],[FECHA]])</f>
        <v>2025</v>
      </c>
      <c r="E2240" s="112">
        <f>MONTH(REGISTROS[[#This Row],[FECHA]])</f>
        <v>9</v>
      </c>
      <c r="F2240" s="10" t="s">
        <v>4470</v>
      </c>
      <c r="G2240" s="11" t="str">
        <f ca="1">VLOOKUP(EXAMENES!F2240,PACIENTE[[APELLIDO / NOMBRE]:[GRUPO ETARIO]],4,0)</f>
        <v>ADULTO</v>
      </c>
      <c r="H2240" s="10" t="s">
        <v>1771</v>
      </c>
      <c r="I2240" s="10" t="s">
        <v>5</v>
      </c>
      <c r="J2240" s="46">
        <f>VLOOKUP(REGISTROS[[#This Row],[TIPO DE EXAMEN ]],SERVICIOS[],2,0)</f>
        <v>20</v>
      </c>
      <c r="K2240" s="10" t="s">
        <v>68</v>
      </c>
      <c r="L2240" s="10">
        <v>1317490405</v>
      </c>
      <c r="M2240" s="10"/>
      <c r="N2240" s="10"/>
    </row>
    <row r="2241" spans="1:14" x14ac:dyDescent="0.25">
      <c r="A2241" s="110">
        <f t="shared" si="103"/>
        <v>2231</v>
      </c>
      <c r="B2241" s="45">
        <f t="shared" si="104"/>
        <v>2838</v>
      </c>
      <c r="C2241" s="122">
        <v>45916</v>
      </c>
      <c r="D2241" s="122">
        <f>YEAR(REGISTROS[[#This Row],[FECHA]])</f>
        <v>2025</v>
      </c>
      <c r="E2241" s="112">
        <f>MONTH(REGISTROS[[#This Row],[FECHA]])</f>
        <v>9</v>
      </c>
      <c r="F2241" s="10" t="s">
        <v>4471</v>
      </c>
      <c r="G2241" s="11" t="str">
        <f ca="1">VLOOKUP(EXAMENES!F2241,PACIENTE[[APELLIDO / NOMBRE]:[GRUPO ETARIO]],4,0)</f>
        <v>ADULTO</v>
      </c>
      <c r="H2241" s="10" t="s">
        <v>27</v>
      </c>
      <c r="I2241" s="10" t="s">
        <v>5</v>
      </c>
      <c r="J2241" s="46">
        <f>VLOOKUP(REGISTROS[[#This Row],[TIPO DE EXAMEN ]],SERVICIOS[],2,0)</f>
        <v>20</v>
      </c>
      <c r="K2241" s="10" t="s">
        <v>67</v>
      </c>
      <c r="L2241" s="10">
        <v>1316406287</v>
      </c>
      <c r="M2241" s="10"/>
      <c r="N2241" s="10"/>
    </row>
    <row r="2242" spans="1:14" x14ac:dyDescent="0.25">
      <c r="A2242" s="110">
        <f t="shared" si="103"/>
        <v>2232</v>
      </c>
      <c r="B2242" s="45">
        <f t="shared" si="104"/>
        <v>2839</v>
      </c>
      <c r="C2242" s="122">
        <v>45916</v>
      </c>
      <c r="D2242" s="122">
        <f>YEAR(REGISTROS[[#This Row],[FECHA]])</f>
        <v>2025</v>
      </c>
      <c r="E2242" s="112">
        <f>MONTH(REGISTROS[[#This Row],[FECHA]])</f>
        <v>9</v>
      </c>
      <c r="F2242" s="10" t="s">
        <v>4473</v>
      </c>
      <c r="G2242" s="11" t="str">
        <f ca="1">VLOOKUP(EXAMENES!F2242,PACIENTE[[APELLIDO / NOMBRE]:[GRUPO ETARIO]],4,0)</f>
        <v>NIÑO</v>
      </c>
      <c r="H2242" s="10" t="s">
        <v>27</v>
      </c>
      <c r="I2242" s="10" t="s">
        <v>5</v>
      </c>
      <c r="J2242" s="46">
        <f>VLOOKUP(REGISTROS[[#This Row],[TIPO DE EXAMEN ]],SERVICIOS[],2,0)</f>
        <v>20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>
        <f t="shared" si="104"/>
        <v>2840</v>
      </c>
      <c r="C2243" s="122">
        <v>45917</v>
      </c>
      <c r="D2243" s="122">
        <f>YEAR(REGISTROS[[#This Row],[FECHA]])</f>
        <v>2025</v>
      </c>
      <c r="E2243" s="112">
        <f>MONTH(REGISTROS[[#This Row],[FECHA]])</f>
        <v>9</v>
      </c>
      <c r="F2243" s="10" t="s">
        <v>3009</v>
      </c>
      <c r="G2243" s="11" t="str">
        <f ca="1">VLOOKUP(EXAMENES!F2243,PACIENTE[[APELLIDO / NOMBRE]:[GRUPO ETARIO]],4,0)</f>
        <v>ADOLECENTE</v>
      </c>
      <c r="H2243" s="10" t="s">
        <v>27</v>
      </c>
      <c r="I2243" s="10" t="s">
        <v>20</v>
      </c>
      <c r="J2243" s="46">
        <f>VLOOKUP(REGISTROS[[#This Row],[TIPO DE EXAMEN ]],SERVICIOS[],2,0)</f>
        <v>10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>
        <f t="shared" si="104"/>
        <v>2841</v>
      </c>
      <c r="C2244" s="122">
        <v>45917</v>
      </c>
      <c r="D2244" s="122">
        <f>YEAR(REGISTROS[[#This Row],[FECHA]])</f>
        <v>2025</v>
      </c>
      <c r="E2244" s="112">
        <f>MONTH(REGISTROS[[#This Row],[FECHA]])</f>
        <v>9</v>
      </c>
      <c r="F2244" s="10" t="s">
        <v>4475</v>
      </c>
      <c r="G2244" s="11" t="str">
        <f ca="1">VLOOKUP(EXAMENES!F2244,PACIENTE[[APELLIDO / NOMBRE]:[GRUPO ETARIO]],4,0)</f>
        <v>ADOLECENTE</v>
      </c>
      <c r="H2244" s="10" t="s">
        <v>27</v>
      </c>
      <c r="I2244" s="10" t="s">
        <v>5</v>
      </c>
      <c r="J2244" s="46">
        <f>VLOOKUP(REGISTROS[[#This Row],[TIPO DE EXAMEN ]],SERVICIOS[],2,0)</f>
        <v>20</v>
      </c>
      <c r="K2244" s="10" t="s">
        <v>68</v>
      </c>
      <c r="L2244" s="10">
        <v>1311387128</v>
      </c>
      <c r="M2244" s="10"/>
      <c r="N2244" s="10"/>
    </row>
    <row r="2245" spans="1:14" x14ac:dyDescent="0.25">
      <c r="A2245" s="110">
        <f t="shared" si="103"/>
        <v>2235</v>
      </c>
      <c r="B2245" s="45">
        <f t="shared" si="104"/>
        <v>2842</v>
      </c>
      <c r="C2245" s="122">
        <v>45917</v>
      </c>
      <c r="D2245" s="122">
        <f>YEAR(REGISTROS[[#This Row],[FECHA]])</f>
        <v>2025</v>
      </c>
      <c r="E2245" s="112">
        <f>MONTH(REGISTROS[[#This Row],[FECHA]])</f>
        <v>9</v>
      </c>
      <c r="F2245" s="10" t="s">
        <v>4477</v>
      </c>
      <c r="G2245" s="11" t="str">
        <f ca="1">VLOOKUP(EXAMENES!F2245,PACIENTE[[APELLIDO / NOMBRE]:[GRUPO ETARIO]],4,0)</f>
        <v>ADULTO</v>
      </c>
      <c r="H2245" s="10" t="s">
        <v>117</v>
      </c>
      <c r="I2245" s="10" t="s">
        <v>5</v>
      </c>
      <c r="J2245" s="46">
        <f>VLOOKUP(REGISTROS[[#This Row],[TIPO DE EXAMEN ]],SERVICIOS[],2,0)</f>
        <v>20</v>
      </c>
      <c r="K2245" s="10" t="s">
        <v>68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>
        <f t="shared" si="104"/>
        <v>2843</v>
      </c>
      <c r="C2246" s="122">
        <v>45918</v>
      </c>
      <c r="D2246" s="122">
        <f>YEAR(REGISTROS[[#This Row],[FECHA]])</f>
        <v>2025</v>
      </c>
      <c r="E2246" s="112">
        <f>MONTH(REGISTROS[[#This Row],[FECHA]])</f>
        <v>9</v>
      </c>
      <c r="F2246" t="s">
        <v>4478</v>
      </c>
      <c r="G2246" s="11" t="str">
        <f ca="1">VLOOKUP(EXAMENES!F2246,PACIENTE[[APELLIDO / NOMBRE]:[GRUPO ETARIO]],4,0)</f>
        <v>ADULTO</v>
      </c>
      <c r="H2246" s="10" t="s">
        <v>27</v>
      </c>
      <c r="I2246" s="10" t="s">
        <v>5</v>
      </c>
      <c r="J2246" s="46">
        <f>VLOOKUP(REGISTROS[[#This Row],[TIPO DE EXAMEN ]],SERVICIOS[],2,0)</f>
        <v>20</v>
      </c>
      <c r="K2246" s="10" t="s">
        <v>68</v>
      </c>
      <c r="L2246" s="10">
        <v>1725944878</v>
      </c>
      <c r="M2246" s="10"/>
      <c r="N2246" s="10"/>
    </row>
    <row r="2247" spans="1:14" x14ac:dyDescent="0.25">
      <c r="A2247" s="110">
        <f t="shared" si="103"/>
        <v>2237</v>
      </c>
      <c r="B2247" s="45">
        <f t="shared" si="104"/>
        <v>2844</v>
      </c>
      <c r="C2247" s="122">
        <v>45918</v>
      </c>
      <c r="D2247" s="122">
        <f>YEAR(REGISTROS[[#This Row],[FECHA]])</f>
        <v>2025</v>
      </c>
      <c r="E2247" s="112">
        <f>MONTH(REGISTROS[[#This Row],[FECHA]])</f>
        <v>9</v>
      </c>
      <c r="F2247" t="s">
        <v>4480</v>
      </c>
      <c r="G2247" s="11" t="str">
        <f ca="1">VLOOKUP(EXAMENES!F2247,PACIENTE[[APELLIDO / NOMBRE]:[GRUPO ETARIO]],4,0)</f>
        <v>NIÑO</v>
      </c>
      <c r="H2247" s="10" t="s">
        <v>1783</v>
      </c>
      <c r="I2247" s="10" t="s">
        <v>5</v>
      </c>
      <c r="J2247" s="46">
        <f>VLOOKUP(REGISTROS[[#This Row],[TIPO DE EXAMEN ]],SERVICIOS[],2,0)</f>
        <v>20</v>
      </c>
      <c r="K2247" s="10" t="s">
        <v>67</v>
      </c>
      <c r="L2247" s="10">
        <v>1752131613</v>
      </c>
      <c r="M2247" s="10"/>
      <c r="N2247" s="10"/>
    </row>
    <row r="2248" spans="1:14" x14ac:dyDescent="0.25">
      <c r="A2248" s="110">
        <f t="shared" si="103"/>
        <v>2238</v>
      </c>
      <c r="B2248" s="45">
        <f t="shared" si="104"/>
        <v>2845</v>
      </c>
      <c r="C2248" s="122">
        <v>45918</v>
      </c>
      <c r="D2248" s="122">
        <f>YEAR(REGISTROS[[#This Row],[FECHA]])</f>
        <v>2025</v>
      </c>
      <c r="E2248" s="112">
        <f>MONTH(REGISTROS[[#This Row],[FECHA]])</f>
        <v>9</v>
      </c>
      <c r="F2248" t="s">
        <v>4482</v>
      </c>
      <c r="G2248" s="11" t="str">
        <f ca="1">VLOOKUP(EXAMENES!F2248,PACIENTE[[APELLIDO / NOMBRE]:[GRUPO ETARIO]],4,0)</f>
        <v>ADULTO</v>
      </c>
      <c r="H2248" s="10" t="s">
        <v>1783</v>
      </c>
      <c r="I2248" s="10" t="s">
        <v>20</v>
      </c>
      <c r="J2248" s="46">
        <f>VLOOKUP(REGISTROS[[#This Row],[TIPO DE EXAMEN ]],SERVICIOS[],2,0)</f>
        <v>10</v>
      </c>
      <c r="K2248" s="10" t="s">
        <v>67</v>
      </c>
      <c r="L2248" s="10">
        <v>1315652444</v>
      </c>
      <c r="M2248" s="10"/>
      <c r="N2248" s="10"/>
    </row>
    <row r="2249" spans="1:14" x14ac:dyDescent="0.25">
      <c r="A2249" s="110">
        <f t="shared" si="103"/>
        <v>2239</v>
      </c>
      <c r="B2249" s="45">
        <f t="shared" si="104"/>
        <v>2846</v>
      </c>
      <c r="C2249" s="122">
        <v>45919</v>
      </c>
      <c r="D2249" s="122">
        <f>YEAR(REGISTROS[[#This Row],[FECHA]])</f>
        <v>2025</v>
      </c>
      <c r="E2249" s="112">
        <f>MONTH(REGISTROS[[#This Row],[FECHA]])</f>
        <v>9</v>
      </c>
      <c r="F2249" t="s">
        <v>4484</v>
      </c>
      <c r="G2249" s="11" t="str">
        <f ca="1">VLOOKUP(EXAMENES!F2249,PACIENTE[[APELLIDO / NOMBRE]:[GRUPO ETARIO]],4,0)</f>
        <v>TERCERA EDAD</v>
      </c>
      <c r="H2249" s="10" t="s">
        <v>161</v>
      </c>
      <c r="I2249" s="10" t="s">
        <v>5</v>
      </c>
      <c r="J2249" s="46">
        <f>VLOOKUP(REGISTROS[[#This Row],[TIPO DE EXAMEN ]],SERVICIOS[],2,0)</f>
        <v>20</v>
      </c>
      <c r="K2249" s="10" t="s">
        <v>67</v>
      </c>
      <c r="L2249" s="10">
        <v>1313024489</v>
      </c>
      <c r="M2249" s="10"/>
      <c r="N2249" s="10"/>
    </row>
    <row r="2250" spans="1:14" x14ac:dyDescent="0.25">
      <c r="A2250" s="110">
        <f t="shared" si="103"/>
        <v>2240</v>
      </c>
      <c r="B2250" s="45">
        <f t="shared" si="104"/>
        <v>2847</v>
      </c>
      <c r="C2250" s="122">
        <v>45919</v>
      </c>
      <c r="D2250" s="122">
        <f>YEAR(REGISTROS[[#This Row],[FECHA]])</f>
        <v>2025</v>
      </c>
      <c r="E2250" s="112">
        <f>MONTH(REGISTROS[[#This Row],[FECHA]])</f>
        <v>9</v>
      </c>
      <c r="F2250" t="s">
        <v>4486</v>
      </c>
      <c r="G2250" s="11" t="str">
        <f ca="1">VLOOKUP(EXAMENES!F2250,PACIENTE[[APELLIDO / NOMBRE]:[GRUPO ETARIO]],4,0)</f>
        <v>ADULTO</v>
      </c>
      <c r="H2250" s="10" t="s">
        <v>161</v>
      </c>
      <c r="I2250" s="10" t="s">
        <v>5</v>
      </c>
      <c r="J2250" s="46">
        <f>VLOOKUP(REGISTROS[[#This Row],[TIPO DE EXAMEN ]],SERVICIOS[],2,0)</f>
        <v>20</v>
      </c>
      <c r="K2250" s="10" t="s">
        <v>67</v>
      </c>
      <c r="L2250" s="10">
        <v>1351590144</v>
      </c>
      <c r="M2250" s="10"/>
      <c r="N2250" s="10"/>
    </row>
    <row r="2251" spans="1:14" x14ac:dyDescent="0.25">
      <c r="A2251" s="110">
        <f t="shared" si="103"/>
        <v>2241</v>
      </c>
      <c r="B2251" s="45">
        <f t="shared" si="104"/>
        <v>2848</v>
      </c>
      <c r="C2251" s="122">
        <v>45919</v>
      </c>
      <c r="D2251" s="122">
        <f>YEAR(REGISTROS[[#This Row],[FECHA]])</f>
        <v>2025</v>
      </c>
      <c r="E2251" s="112">
        <f>MONTH(REGISTROS[[#This Row],[FECHA]])</f>
        <v>9</v>
      </c>
      <c r="F2251" t="s">
        <v>4488</v>
      </c>
      <c r="G2251" s="11" t="str">
        <f ca="1">VLOOKUP(EXAMENES!F2251,PACIENTE[[APELLIDO / NOMBRE]:[GRUPO ETARIO]],4,0)</f>
        <v>ADULTO</v>
      </c>
      <c r="H2251" s="10" t="s">
        <v>127</v>
      </c>
      <c r="I2251" s="10" t="s">
        <v>5</v>
      </c>
      <c r="J2251" s="46">
        <f>VLOOKUP(REGISTROS[[#This Row],[TIPO DE EXAMEN ]],SERVICIOS[],2,0)</f>
        <v>20</v>
      </c>
      <c r="K2251" s="10" t="s">
        <v>67</v>
      </c>
      <c r="L2251" s="10">
        <v>1750239269</v>
      </c>
      <c r="M2251" s="10"/>
      <c r="N2251" s="10"/>
    </row>
    <row r="2252" spans="1:14" x14ac:dyDescent="0.25">
      <c r="A2252" s="110">
        <f t="shared" si="103"/>
        <v>2242</v>
      </c>
      <c r="B2252" s="45">
        <f t="shared" si="104"/>
        <v>2849</v>
      </c>
      <c r="C2252" s="122">
        <v>45919</v>
      </c>
      <c r="D2252" s="122">
        <f>YEAR(REGISTROS[[#This Row],[FECHA]])</f>
        <v>2025</v>
      </c>
      <c r="E2252" s="112">
        <f>MONTH(REGISTROS[[#This Row],[FECHA]])</f>
        <v>9</v>
      </c>
      <c r="F2252" t="s">
        <v>4491</v>
      </c>
      <c r="G2252" s="11" t="str">
        <f ca="1">VLOOKUP(EXAMENES!F2252,PACIENTE[[APELLIDO / NOMBRE]:[GRUPO ETARIO]],4,0)</f>
        <v>ADULTO</v>
      </c>
      <c r="H2252" s="10" t="s">
        <v>117</v>
      </c>
      <c r="I2252" s="10" t="s">
        <v>20</v>
      </c>
      <c r="J2252" s="46">
        <f>VLOOKUP(REGISTROS[[#This Row],[TIPO DE EXAMEN ]],SERVICIOS[],2,0)</f>
        <v>10</v>
      </c>
      <c r="K2252" s="10" t="s">
        <v>67</v>
      </c>
      <c r="L2252" s="10">
        <v>805353935</v>
      </c>
      <c r="M2252" s="10"/>
      <c r="N2252" s="10"/>
    </row>
    <row r="2253" spans="1:14" x14ac:dyDescent="0.25">
      <c r="A2253" s="110">
        <f t="shared" si="103"/>
        <v>2243</v>
      </c>
      <c r="B2253" s="45">
        <f t="shared" si="104"/>
        <v>2850</v>
      </c>
      <c r="C2253" s="122">
        <v>45919</v>
      </c>
      <c r="D2253" s="122">
        <f>YEAR(REGISTROS[[#This Row],[FECHA]])</f>
        <v>2025</v>
      </c>
      <c r="E2253" s="112">
        <f>MONTH(REGISTROS[[#This Row],[FECHA]])</f>
        <v>9</v>
      </c>
      <c r="F2253" t="s">
        <v>4492</v>
      </c>
      <c r="G2253" s="11" t="str">
        <f ca="1">VLOOKUP(EXAMENES!F2253,PACIENTE[[APELLIDO / NOMBRE]:[GRUPO ETARIO]],4,0)</f>
        <v>ADOLECENTE</v>
      </c>
      <c r="H2253" s="10" t="s">
        <v>1778</v>
      </c>
      <c r="I2253" s="10" t="s">
        <v>5</v>
      </c>
      <c r="J2253" s="46">
        <f>VLOOKUP(REGISTROS[[#This Row],[TIPO DE EXAMEN ]],SERVICIOS[],2,0)</f>
        <v>20</v>
      </c>
      <c r="K2253" s="10" t="s">
        <v>67</v>
      </c>
      <c r="L2253" s="10">
        <v>1313174367</v>
      </c>
      <c r="M2253" s="10"/>
      <c r="N2253" s="10"/>
    </row>
    <row r="2254" spans="1:14" x14ac:dyDescent="0.25">
      <c r="A2254" s="110">
        <f t="shared" si="103"/>
        <v>2244</v>
      </c>
      <c r="B2254" s="45">
        <f t="shared" si="104"/>
        <v>2851</v>
      </c>
      <c r="C2254" s="122">
        <v>45919</v>
      </c>
      <c r="D2254" s="122">
        <f>YEAR(REGISTROS[[#This Row],[FECHA]])</f>
        <v>2025</v>
      </c>
      <c r="E2254" s="112">
        <f>MONTH(REGISTROS[[#This Row],[FECHA]])</f>
        <v>9</v>
      </c>
      <c r="F2254" t="s">
        <v>4494</v>
      </c>
      <c r="G2254" s="11" t="str">
        <f ca="1">VLOOKUP(EXAMENES!F2254,PACIENTE[[APELLIDO / NOMBRE]:[GRUPO ETARIO]],4,0)</f>
        <v>ADULTO</v>
      </c>
      <c r="H2254" s="10" t="s">
        <v>117</v>
      </c>
      <c r="I2254" s="10" t="s">
        <v>20</v>
      </c>
      <c r="J2254" s="46">
        <f>VLOOKUP(REGISTROS[[#This Row],[TIPO DE EXAMEN ]],SERVICIOS[],2,0)</f>
        <v>10</v>
      </c>
      <c r="K2254" s="10" t="s">
        <v>67</v>
      </c>
      <c r="L2254" s="10">
        <v>1205641051</v>
      </c>
      <c r="M2254" s="10"/>
      <c r="N2254" s="10"/>
    </row>
    <row r="2255" spans="1:14" x14ac:dyDescent="0.25">
      <c r="A2255" s="110">
        <f t="shared" si="103"/>
        <v>2245</v>
      </c>
      <c r="B2255" s="45">
        <f t="shared" si="104"/>
        <v>2852</v>
      </c>
      <c r="C2255" s="122">
        <v>45919</v>
      </c>
      <c r="D2255" s="122">
        <f>YEAR(REGISTROS[[#This Row],[FECHA]])</f>
        <v>2025</v>
      </c>
      <c r="E2255" s="112">
        <f>MONTH(REGISTROS[[#This Row],[FECHA]])</f>
        <v>9</v>
      </c>
      <c r="F2255" t="s">
        <v>4496</v>
      </c>
      <c r="G2255" s="11" t="str">
        <f ca="1">VLOOKUP(EXAMENES!F2255,PACIENTE[[APELLIDO / NOMBRE]:[GRUPO ETARIO]],4,0)</f>
        <v>ADULTO</v>
      </c>
      <c r="H2255" s="10" t="s">
        <v>117</v>
      </c>
      <c r="I2255" s="10" t="s">
        <v>20</v>
      </c>
      <c r="J2255" s="46">
        <f>VLOOKUP(REGISTROS[[#This Row],[TIPO DE EXAMEN ]],SERVICIOS[],2,0)</f>
        <v>10</v>
      </c>
      <c r="K2255" s="10" t="s">
        <v>67</v>
      </c>
      <c r="L2255" s="10">
        <v>1309810719</v>
      </c>
      <c r="M2255" s="10"/>
      <c r="N2255" s="10"/>
    </row>
    <row r="2256" spans="1:14" x14ac:dyDescent="0.25">
      <c r="A2256" s="110">
        <f t="shared" si="103"/>
        <v>2246</v>
      </c>
      <c r="B2256" s="45">
        <f t="shared" si="104"/>
        <v>2853</v>
      </c>
      <c r="C2256" s="122">
        <v>45919</v>
      </c>
      <c r="D2256" s="122">
        <f>YEAR(REGISTROS[[#This Row],[FECHA]])</f>
        <v>2025</v>
      </c>
      <c r="E2256" s="112">
        <f>MONTH(REGISTROS[[#This Row],[FECHA]])</f>
        <v>9</v>
      </c>
      <c r="F2256" t="s">
        <v>4497</v>
      </c>
      <c r="G2256" s="11" t="str">
        <f ca="1">VLOOKUP(EXAMENES!F2256,PACIENTE[[APELLIDO / NOMBRE]:[GRUPO ETARIO]],4,0)</f>
        <v>ADULTO</v>
      </c>
      <c r="H2256" s="10" t="s">
        <v>1782</v>
      </c>
      <c r="I2256" s="10" t="s">
        <v>5</v>
      </c>
      <c r="J2256" s="46">
        <f>VLOOKUP(REGISTROS[[#This Row],[TIPO DE EXAMEN ]],SERVICIOS[],2,0)</f>
        <v>20</v>
      </c>
      <c r="K2256" s="10" t="s">
        <v>67</v>
      </c>
      <c r="L2256" s="10">
        <v>1312974122</v>
      </c>
      <c r="M2256" s="10"/>
      <c r="N2256" s="10"/>
    </row>
    <row r="2257" spans="1:14" x14ac:dyDescent="0.25">
      <c r="A2257" s="110">
        <f t="shared" si="103"/>
        <v>2247</v>
      </c>
      <c r="B2257" s="45">
        <f t="shared" si="104"/>
        <v>2854</v>
      </c>
      <c r="C2257" s="122">
        <v>45919</v>
      </c>
      <c r="D2257" s="122">
        <f>YEAR(REGISTROS[[#This Row],[FECHA]])</f>
        <v>2025</v>
      </c>
      <c r="E2257" s="112">
        <f>MONTH(REGISTROS[[#This Row],[FECHA]])</f>
        <v>9</v>
      </c>
      <c r="F2257" t="s">
        <v>4500</v>
      </c>
      <c r="G2257" s="11" t="str">
        <f ca="1">VLOOKUP(EXAMENES!F2257,PACIENTE[[APELLIDO / NOMBRE]:[GRUPO ETARIO]],4,0)</f>
        <v>ADULTO</v>
      </c>
      <c r="H2257" s="10" t="s">
        <v>161</v>
      </c>
      <c r="I2257" s="10" t="s">
        <v>5</v>
      </c>
      <c r="J2257" s="46">
        <f>VLOOKUP(REGISTROS[[#This Row],[TIPO DE EXAMEN ]],SERVICIOS[],2,0)</f>
        <v>20</v>
      </c>
      <c r="K2257" s="10" t="s">
        <v>67</v>
      </c>
      <c r="L2257" s="10">
        <v>1351633084</v>
      </c>
      <c r="M2257" s="10"/>
      <c r="N2257" s="10"/>
    </row>
    <row r="2258" spans="1:14" x14ac:dyDescent="0.25">
      <c r="A2258" s="110">
        <f t="shared" si="103"/>
        <v>2248</v>
      </c>
      <c r="B2258" s="45">
        <f t="shared" si="104"/>
        <v>2855</v>
      </c>
      <c r="C2258" s="122">
        <v>45919</v>
      </c>
      <c r="D2258" s="122">
        <f>YEAR(REGISTROS[[#This Row],[FECHA]])</f>
        <v>2025</v>
      </c>
      <c r="E2258" s="112">
        <f>MONTH(REGISTROS[[#This Row],[FECHA]])</f>
        <v>9</v>
      </c>
      <c r="F2258" t="s">
        <v>4502</v>
      </c>
      <c r="G2258" s="11" t="str">
        <f ca="1">VLOOKUP(EXAMENES!F2258,PACIENTE[[APELLIDO / NOMBRE]:[GRUPO ETARIO]],4,0)</f>
        <v>ADOLECENTE</v>
      </c>
      <c r="H2258" s="10" t="s">
        <v>27</v>
      </c>
      <c r="I2258" s="10" t="s">
        <v>5</v>
      </c>
      <c r="J2258" s="46">
        <f>VLOOKUP(REGISTROS[[#This Row],[TIPO DE EXAMEN ]],SERVICIOS[],2,0)</f>
        <v>20</v>
      </c>
      <c r="K2258" s="10" t="s">
        <v>68</v>
      </c>
      <c r="L2258" s="10">
        <v>1313954180</v>
      </c>
      <c r="M2258" s="10"/>
      <c r="N2258" s="10"/>
    </row>
    <row r="2259" spans="1:14" x14ac:dyDescent="0.25">
      <c r="A2259" s="110">
        <f t="shared" si="103"/>
        <v>2249</v>
      </c>
      <c r="B2259" s="45">
        <f t="shared" si="104"/>
        <v>2856</v>
      </c>
      <c r="C2259" s="122">
        <v>45919</v>
      </c>
      <c r="D2259" s="122">
        <f>YEAR(REGISTROS[[#This Row],[FECHA]])</f>
        <v>2025</v>
      </c>
      <c r="E2259" s="112">
        <f>MONTH(REGISTROS[[#This Row],[FECHA]])</f>
        <v>9</v>
      </c>
      <c r="F2259" t="s">
        <v>4504</v>
      </c>
      <c r="G2259" s="11" t="str">
        <f ca="1">VLOOKUP(EXAMENES!F2259,PACIENTE[[APELLIDO / NOMBRE]:[GRUPO ETARIO]],4,0)</f>
        <v>ADULTO</v>
      </c>
      <c r="H2259" s="10" t="s">
        <v>27</v>
      </c>
      <c r="I2259" s="10" t="s">
        <v>5</v>
      </c>
      <c r="J2259" s="46">
        <f>VLOOKUP(REGISTROS[[#This Row],[TIPO DE EXAMEN ]],SERVICIOS[],2,0)</f>
        <v>20</v>
      </c>
      <c r="K2259" s="10" t="s">
        <v>68</v>
      </c>
      <c r="L2259" s="10">
        <v>1313954180</v>
      </c>
      <c r="M2259" s="10"/>
      <c r="N2259" s="10"/>
    </row>
    <row r="2260" spans="1:14" x14ac:dyDescent="0.25">
      <c r="A2260" s="110">
        <f t="shared" si="103"/>
        <v>2250</v>
      </c>
      <c r="B2260" s="45">
        <f t="shared" si="104"/>
        <v>2857</v>
      </c>
      <c r="C2260" s="122">
        <v>45920</v>
      </c>
      <c r="D2260" s="122">
        <f>YEAR(REGISTROS[[#This Row],[FECHA]])</f>
        <v>2025</v>
      </c>
      <c r="E2260" s="112">
        <f>MONTH(REGISTROS[[#This Row],[FECHA]])</f>
        <v>9</v>
      </c>
      <c r="F2260" t="s">
        <v>4505</v>
      </c>
      <c r="G2260" s="11" t="str">
        <f ca="1">VLOOKUP(EXAMENES!F2260,PACIENTE[[APELLIDO / NOMBRE]:[GRUPO ETARIO]],4,0)</f>
        <v>ADULTO</v>
      </c>
      <c r="H2260" s="10" t="s">
        <v>621</v>
      </c>
      <c r="I2260" s="10" t="s">
        <v>5</v>
      </c>
      <c r="J2260" s="46">
        <f>VLOOKUP(REGISTROS[[#This Row],[TIPO DE EXAMEN ]],SERVICIOS[],2,0)</f>
        <v>20</v>
      </c>
      <c r="K2260" s="10" t="s">
        <v>67</v>
      </c>
      <c r="L2260" s="10">
        <v>1310322894</v>
      </c>
      <c r="M2260" s="10"/>
      <c r="N2260" s="10"/>
    </row>
    <row r="2261" spans="1:14" x14ac:dyDescent="0.25">
      <c r="A2261" s="110">
        <f t="shared" si="103"/>
        <v>2251</v>
      </c>
      <c r="B2261" s="45">
        <f t="shared" si="104"/>
        <v>2858</v>
      </c>
      <c r="C2261" s="122">
        <v>45920</v>
      </c>
      <c r="D2261" s="122">
        <f>YEAR(REGISTROS[[#This Row],[FECHA]])</f>
        <v>2025</v>
      </c>
      <c r="E2261" s="112">
        <f>MONTH(REGISTROS[[#This Row],[FECHA]])</f>
        <v>9</v>
      </c>
      <c r="F2261" t="s">
        <v>4507</v>
      </c>
      <c r="G2261" s="11" t="str">
        <f ca="1">VLOOKUP(EXAMENES!F2261,PACIENTE[[APELLIDO / NOMBRE]:[GRUPO ETARIO]],4,0)</f>
        <v>ADULTO</v>
      </c>
      <c r="H2261" s="10" t="s">
        <v>161</v>
      </c>
      <c r="I2261" s="10" t="s">
        <v>5</v>
      </c>
      <c r="J2261" s="46">
        <f>VLOOKUP(REGISTROS[[#This Row],[TIPO DE EXAMEN ]],SERVICIOS[],2,0)</f>
        <v>20</v>
      </c>
      <c r="K2261" s="10" t="s">
        <v>67</v>
      </c>
      <c r="L2261" s="10">
        <v>1317567104</v>
      </c>
      <c r="M2261" s="10"/>
      <c r="N2261" s="10"/>
    </row>
    <row r="2262" spans="1:14" x14ac:dyDescent="0.25">
      <c r="A2262" s="110">
        <f t="shared" si="103"/>
        <v>2252</v>
      </c>
      <c r="B2262" s="45">
        <f t="shared" si="104"/>
        <v>2859</v>
      </c>
      <c r="C2262" s="122">
        <v>45920</v>
      </c>
      <c r="D2262" s="122">
        <f>YEAR(REGISTROS[[#This Row],[FECHA]])</f>
        <v>2025</v>
      </c>
      <c r="E2262" s="112">
        <f>MONTH(REGISTROS[[#This Row],[FECHA]])</f>
        <v>9</v>
      </c>
      <c r="F2262" t="s">
        <v>4509</v>
      </c>
      <c r="G2262" s="11" t="str">
        <f ca="1">VLOOKUP(EXAMENES!F2262,PACIENTE[[APELLIDO / NOMBRE]:[GRUPO ETARIO]],4,0)</f>
        <v>ADULTO</v>
      </c>
      <c r="H2262" s="10" t="s">
        <v>1789</v>
      </c>
      <c r="I2262" s="10" t="s">
        <v>5</v>
      </c>
      <c r="J2262" s="46">
        <f>VLOOKUP(REGISTROS[[#This Row],[TIPO DE EXAMEN ]],SERVICIOS[],2,0)</f>
        <v>20</v>
      </c>
      <c r="K2262" s="10" t="s">
        <v>67</v>
      </c>
      <c r="L2262" s="10">
        <v>1316298478</v>
      </c>
      <c r="M2262" s="10"/>
      <c r="N2262" s="10"/>
    </row>
    <row r="2263" spans="1:14" x14ac:dyDescent="0.25">
      <c r="A2263" s="110">
        <f t="shared" si="103"/>
        <v>2253</v>
      </c>
      <c r="B2263" s="45">
        <f t="shared" si="104"/>
        <v>2860</v>
      </c>
      <c r="C2263" s="122">
        <v>45920</v>
      </c>
      <c r="D2263" s="122">
        <f>YEAR(REGISTROS[[#This Row],[FECHA]])</f>
        <v>2025</v>
      </c>
      <c r="E2263" s="112">
        <f>MONTH(REGISTROS[[#This Row],[FECHA]])</f>
        <v>9</v>
      </c>
      <c r="F2263" t="s">
        <v>4511</v>
      </c>
      <c r="G2263" s="11" t="str">
        <f ca="1">VLOOKUP(EXAMENES!F2263,PACIENTE[[APELLIDO / NOMBRE]:[GRUPO ETARIO]],4,0)</f>
        <v>ADOLECENTE</v>
      </c>
      <c r="H2263" s="10" t="s">
        <v>2293</v>
      </c>
      <c r="I2263" s="10" t="s">
        <v>5</v>
      </c>
      <c r="J2263" s="46">
        <f>VLOOKUP(REGISTROS[[#This Row],[TIPO DE EXAMEN ]],SERVICIOS[],2,0)</f>
        <v>20</v>
      </c>
      <c r="K2263" s="10" t="s">
        <v>67</v>
      </c>
      <c r="L2263" s="10">
        <v>1350083513</v>
      </c>
      <c r="M2263" s="10"/>
      <c r="N2263" s="10"/>
    </row>
    <row r="2264" spans="1:14" x14ac:dyDescent="0.25">
      <c r="A2264" s="110">
        <f t="shared" si="103"/>
        <v>2254</v>
      </c>
      <c r="B2264" s="45">
        <f t="shared" si="104"/>
        <v>2861</v>
      </c>
      <c r="C2264" s="122">
        <v>45920</v>
      </c>
      <c r="D2264" s="122">
        <f>YEAR(REGISTROS[[#This Row],[FECHA]])</f>
        <v>2025</v>
      </c>
      <c r="E2264" s="112">
        <f>MONTH(REGISTROS[[#This Row],[FECHA]])</f>
        <v>9</v>
      </c>
      <c r="F2264" t="s">
        <v>4513</v>
      </c>
      <c r="G2264" s="11" t="str">
        <f ca="1">VLOOKUP(EXAMENES!F2264,PACIENTE[[APELLIDO / NOMBRE]:[GRUPO ETARIO]],4,0)</f>
        <v>ADULTO</v>
      </c>
      <c r="H2264" s="10" t="s">
        <v>161</v>
      </c>
      <c r="I2264" s="10" t="s">
        <v>5</v>
      </c>
      <c r="J2264" s="46">
        <f>VLOOKUP(REGISTROS[[#This Row],[TIPO DE EXAMEN ]],SERVICIOS[],2,0)</f>
        <v>20</v>
      </c>
      <c r="K2264" s="10" t="s">
        <v>67</v>
      </c>
      <c r="L2264" s="10">
        <v>1313026831</v>
      </c>
      <c r="M2264" s="10"/>
      <c r="N2264" s="10"/>
    </row>
    <row r="2265" spans="1:14" x14ac:dyDescent="0.25">
      <c r="A2265" s="110">
        <f t="shared" si="103"/>
        <v>2255</v>
      </c>
      <c r="B2265" s="45">
        <f t="shared" si="104"/>
        <v>2862</v>
      </c>
      <c r="C2265" s="122">
        <v>45920</v>
      </c>
      <c r="D2265" s="122">
        <f>YEAR(REGISTROS[[#This Row],[FECHA]])</f>
        <v>2025</v>
      </c>
      <c r="E2265" s="112">
        <f>MONTH(REGISTROS[[#This Row],[FECHA]])</f>
        <v>9</v>
      </c>
      <c r="F2265" t="s">
        <v>4515</v>
      </c>
      <c r="G2265" s="11" t="str">
        <f ca="1">VLOOKUP(EXAMENES!F2265,PACIENTE[[APELLIDO / NOMBRE]:[GRUPO ETARIO]],4,0)</f>
        <v>ADULTO</v>
      </c>
      <c r="H2265" s="10" t="s">
        <v>1771</v>
      </c>
      <c r="I2265" s="10" t="s">
        <v>5</v>
      </c>
      <c r="J2265" s="46">
        <f>VLOOKUP(REGISTROS[[#This Row],[TIPO DE EXAMEN ]],SERVICIOS[],2,0)</f>
        <v>20</v>
      </c>
      <c r="K2265" s="10" t="s">
        <v>67</v>
      </c>
      <c r="L2265" s="10">
        <v>1317447009</v>
      </c>
      <c r="M2265" s="10"/>
      <c r="N2265" s="10"/>
    </row>
    <row r="2266" spans="1:14" x14ac:dyDescent="0.25">
      <c r="A2266" s="110">
        <f t="shared" si="103"/>
        <v>2256</v>
      </c>
      <c r="B2266" s="45">
        <f t="shared" si="104"/>
        <v>2863</v>
      </c>
      <c r="C2266" s="122">
        <v>45920</v>
      </c>
      <c r="D2266" s="122">
        <f>YEAR(REGISTROS[[#This Row],[FECHA]])</f>
        <v>2025</v>
      </c>
      <c r="E2266" s="112">
        <f>MONTH(REGISTROS[[#This Row],[FECHA]])</f>
        <v>9</v>
      </c>
      <c r="F2266" t="s">
        <v>4517</v>
      </c>
      <c r="G2266" s="11" t="str">
        <f ca="1">VLOOKUP(EXAMENES!F2266,PACIENTE[[APELLIDO / NOMBRE]:[GRUPO ETARIO]],4,0)</f>
        <v>ADULTO</v>
      </c>
      <c r="H2266" s="10" t="s">
        <v>2293</v>
      </c>
      <c r="I2266" s="10" t="s">
        <v>5</v>
      </c>
      <c r="J2266" s="46">
        <f>VLOOKUP(REGISTROS[[#This Row],[TIPO DE EXAMEN ]],SERVICIOS[],2,0)</f>
        <v>20</v>
      </c>
      <c r="K2266" s="10" t="s">
        <v>67</v>
      </c>
      <c r="L2266" s="10">
        <v>1317956470</v>
      </c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>
        <f t="shared" si="104"/>
        <v>2864</v>
      </c>
      <c r="C2267" s="122">
        <v>45920</v>
      </c>
      <c r="D2267" s="122">
        <f>YEAR(REGISTROS[[#This Row],[FECHA]])</f>
        <v>2025</v>
      </c>
      <c r="E2267" s="112">
        <f>MONTH(REGISTROS[[#This Row],[FECHA]])</f>
        <v>9</v>
      </c>
      <c r="F2267" t="s">
        <v>4519</v>
      </c>
      <c r="G2267" s="11" t="str">
        <f ca="1">VLOOKUP(EXAMENES!F2267,PACIENTE[[APELLIDO / NOMBRE]:[GRUPO ETARIO]],4,0)</f>
        <v>ADOLECENTE</v>
      </c>
      <c r="H2267" s="10" t="s">
        <v>127</v>
      </c>
      <c r="I2267" s="10" t="s">
        <v>5</v>
      </c>
      <c r="J2267" s="46">
        <f>VLOOKUP(REGISTROS[[#This Row],[TIPO DE EXAMEN ]],SERVICIOS[],2,0)</f>
        <v>20</v>
      </c>
      <c r="K2267" s="10" t="s">
        <v>68</v>
      </c>
      <c r="L2267" s="10">
        <v>1316029543</v>
      </c>
      <c r="M2267" s="10"/>
      <c r="N2267" s="10"/>
    </row>
    <row r="2268" spans="1:14" x14ac:dyDescent="0.25">
      <c r="A2268" s="110">
        <f t="shared" si="105"/>
        <v>2258</v>
      </c>
      <c r="B2268" s="45">
        <f t="shared" si="104"/>
        <v>2865</v>
      </c>
      <c r="C2268" s="122">
        <v>45922</v>
      </c>
      <c r="D2268" s="122">
        <f>YEAR(REGISTROS[[#This Row],[FECHA]])</f>
        <v>2025</v>
      </c>
      <c r="E2268" s="112">
        <f>MONTH(REGISTROS[[#This Row],[FECHA]])</f>
        <v>9</v>
      </c>
      <c r="F2268" t="s">
        <v>4521</v>
      </c>
      <c r="G2268" s="11" t="str">
        <f ca="1">VLOOKUP(EXAMENES!F2268,PACIENTE[[APELLIDO / NOMBRE]:[GRUPO ETARIO]],4,0)</f>
        <v>ADULTO</v>
      </c>
      <c r="H2268" s="10" t="s">
        <v>27</v>
      </c>
      <c r="I2268" s="10" t="s">
        <v>20</v>
      </c>
      <c r="J2268" s="46">
        <f>VLOOKUP(REGISTROS[[#This Row],[TIPO DE EXAMEN ]],SERVICIOS[],2,0)</f>
        <v>10</v>
      </c>
      <c r="K2268" s="10" t="s">
        <v>67</v>
      </c>
      <c r="L2268" s="10">
        <v>1311184970</v>
      </c>
      <c r="M2268" s="10"/>
      <c r="N2268" s="10"/>
    </row>
    <row r="2269" spans="1:14" x14ac:dyDescent="0.25">
      <c r="A2269" s="110">
        <f t="shared" si="105"/>
        <v>2259</v>
      </c>
      <c r="B2269" s="45">
        <f t="shared" si="104"/>
        <v>2866</v>
      </c>
      <c r="C2269" s="122">
        <v>45922</v>
      </c>
      <c r="D2269" s="122">
        <f>YEAR(REGISTROS[[#This Row],[FECHA]])</f>
        <v>2025</v>
      </c>
      <c r="E2269" s="112">
        <f>MONTH(REGISTROS[[#This Row],[FECHA]])</f>
        <v>9</v>
      </c>
      <c r="F2269" t="s">
        <v>952</v>
      </c>
      <c r="G2269" s="11" t="str">
        <f ca="1">VLOOKUP(EXAMENES!F2269,PACIENTE[[APELLIDO / NOMBRE]:[GRUPO ETARIO]],4,0)</f>
        <v>ADOLECENTE</v>
      </c>
      <c r="H2269" s="10" t="s">
        <v>161</v>
      </c>
      <c r="I2269" s="10" t="s">
        <v>5</v>
      </c>
      <c r="J2269" s="46">
        <f>VLOOKUP(REGISTROS[[#This Row],[TIPO DE EXAMEN ]],SERVICIOS[],2,0)</f>
        <v>20</v>
      </c>
      <c r="K2269" s="10" t="s">
        <v>67</v>
      </c>
      <c r="L2269" s="10">
        <v>1312944778</v>
      </c>
      <c r="M2269" s="10"/>
      <c r="N2269" s="10"/>
    </row>
    <row r="2270" spans="1:14" x14ac:dyDescent="0.25">
      <c r="A2270" s="110">
        <f t="shared" si="105"/>
        <v>2260</v>
      </c>
      <c r="B2270" s="45">
        <f t="shared" si="104"/>
        <v>2867</v>
      </c>
      <c r="C2270" s="122">
        <v>45922</v>
      </c>
      <c r="D2270" s="122">
        <f>YEAR(REGISTROS[[#This Row],[FECHA]])</f>
        <v>2025</v>
      </c>
      <c r="E2270" s="112">
        <f>MONTH(REGISTROS[[#This Row],[FECHA]])</f>
        <v>9</v>
      </c>
      <c r="F2270" t="s">
        <v>4523</v>
      </c>
      <c r="G2270" s="11" t="str">
        <f ca="1">VLOOKUP(EXAMENES!F2270,PACIENTE[[APELLIDO / NOMBRE]:[GRUPO ETARIO]],4,0)</f>
        <v>NIÑO</v>
      </c>
      <c r="H2270" s="10" t="s">
        <v>117</v>
      </c>
      <c r="I2270" s="10" t="s">
        <v>20</v>
      </c>
      <c r="J2270" s="46">
        <f>VLOOKUP(REGISTROS[[#This Row],[TIPO DE EXAMEN ]],SERVICIOS[],2,0)</f>
        <v>10</v>
      </c>
      <c r="K2270" s="10" t="s">
        <v>67</v>
      </c>
      <c r="L2270" s="10">
        <v>1315364528</v>
      </c>
      <c r="M2270" s="10"/>
      <c r="N2270" s="10"/>
    </row>
    <row r="2271" spans="1:14" x14ac:dyDescent="0.25">
      <c r="A2271" s="110">
        <f t="shared" si="105"/>
        <v>2261</v>
      </c>
      <c r="B2271" s="45">
        <f t="shared" si="104"/>
        <v>2868</v>
      </c>
      <c r="C2271" s="122">
        <v>45922</v>
      </c>
      <c r="D2271" s="122">
        <f>YEAR(REGISTROS[[#This Row],[FECHA]])</f>
        <v>2025</v>
      </c>
      <c r="E2271" s="112">
        <f>MONTH(REGISTROS[[#This Row],[FECHA]])</f>
        <v>9</v>
      </c>
      <c r="F2271" t="s">
        <v>4525</v>
      </c>
      <c r="G2271" s="11" t="str">
        <f ca="1">VLOOKUP(EXAMENES!F2271,PACIENTE[[APELLIDO / NOMBRE]:[GRUPO ETARIO]],4,0)</f>
        <v>ADULTO</v>
      </c>
      <c r="H2271" s="10" t="s">
        <v>27</v>
      </c>
      <c r="I2271" s="10" t="s">
        <v>20</v>
      </c>
      <c r="J2271" s="46">
        <f>VLOOKUP(REGISTROS[[#This Row],[TIPO DE EXAMEN ]],SERVICIOS[],2,0)</f>
        <v>10</v>
      </c>
      <c r="K2271" s="10" t="s">
        <v>68</v>
      </c>
      <c r="L2271" s="10">
        <v>1310944374</v>
      </c>
      <c r="M2271" s="10"/>
      <c r="N2271" s="10"/>
    </row>
    <row r="2272" spans="1:14" x14ac:dyDescent="0.25">
      <c r="A2272" s="110">
        <f t="shared" si="105"/>
        <v>2262</v>
      </c>
      <c r="B2272" s="45">
        <f t="shared" si="104"/>
        <v>2869</v>
      </c>
      <c r="C2272" s="122">
        <v>45922</v>
      </c>
      <c r="D2272" s="122">
        <f>YEAR(REGISTROS[[#This Row],[FECHA]])</f>
        <v>2025</v>
      </c>
      <c r="E2272" s="112">
        <f>MONTH(REGISTROS[[#This Row],[FECHA]])</f>
        <v>9</v>
      </c>
      <c r="F2272" t="s">
        <v>696</v>
      </c>
      <c r="G2272" s="11" t="str">
        <f ca="1">VLOOKUP(EXAMENES!F2272,PACIENTE[[APELLIDO / NOMBRE]:[GRUPO ETARIO]],4,0)</f>
        <v>ADULTO</v>
      </c>
      <c r="H2272" s="10" t="s">
        <v>1771</v>
      </c>
      <c r="I2272" s="10" t="s">
        <v>5</v>
      </c>
      <c r="J2272" s="46">
        <f>VLOOKUP(REGISTROS[[#This Row],[TIPO DE EXAMEN ]],SERVICIOS[],2,0)</f>
        <v>20</v>
      </c>
      <c r="K2272" s="10" t="s">
        <v>67</v>
      </c>
      <c r="L2272" s="10">
        <v>2300253677</v>
      </c>
      <c r="M2272" s="10"/>
      <c r="N2272" s="10"/>
    </row>
    <row r="2273" spans="1:14" x14ac:dyDescent="0.25">
      <c r="A2273" s="110">
        <f t="shared" si="105"/>
        <v>2263</v>
      </c>
      <c r="B2273" s="45">
        <f t="shared" si="104"/>
        <v>2870</v>
      </c>
      <c r="C2273" s="122">
        <v>45922</v>
      </c>
      <c r="D2273" s="122">
        <f>YEAR(REGISTROS[[#This Row],[FECHA]])</f>
        <v>2025</v>
      </c>
      <c r="E2273" s="112">
        <f>MONTH(REGISTROS[[#This Row],[FECHA]])</f>
        <v>9</v>
      </c>
      <c r="F2273" t="s">
        <v>4530</v>
      </c>
      <c r="G2273" s="11" t="str">
        <f ca="1">VLOOKUP(EXAMENES!F2273,PACIENTE[[APELLIDO / NOMBRE]:[GRUPO ETARIO]],4,0)</f>
        <v>ADULTO</v>
      </c>
      <c r="H2273" s="10" t="s">
        <v>27</v>
      </c>
      <c r="I2273" s="10" t="s">
        <v>5</v>
      </c>
      <c r="J2273" s="46">
        <f>VLOOKUP(REGISTROS[[#This Row],[TIPO DE EXAMEN ]],SERVICIOS[],2,0)</f>
        <v>20</v>
      </c>
      <c r="K2273" s="10" t="s">
        <v>67</v>
      </c>
      <c r="L2273" s="10">
        <v>1315838815</v>
      </c>
      <c r="M2273" s="10"/>
      <c r="N2273" s="10"/>
    </row>
    <row r="2274" spans="1:14" x14ac:dyDescent="0.25">
      <c r="A2274" s="110">
        <f t="shared" si="105"/>
        <v>2264</v>
      </c>
      <c r="B2274" s="45">
        <f t="shared" si="104"/>
        <v>2871</v>
      </c>
      <c r="C2274" s="122">
        <v>45922</v>
      </c>
      <c r="D2274" s="122">
        <f>YEAR(REGISTROS[[#This Row],[FECHA]])</f>
        <v>2025</v>
      </c>
      <c r="E2274" s="112">
        <f>MONTH(REGISTROS[[#This Row],[FECHA]])</f>
        <v>9</v>
      </c>
      <c r="F2274" t="s">
        <v>4528</v>
      </c>
      <c r="G2274" s="11" t="str">
        <f ca="1">VLOOKUP(EXAMENES!F2274,PACIENTE[[APELLIDO / NOMBRE]:[GRUPO ETARIO]],4,0)</f>
        <v>ADULTO</v>
      </c>
      <c r="H2274" s="10" t="s">
        <v>161</v>
      </c>
      <c r="I2274" s="10" t="s">
        <v>20</v>
      </c>
      <c r="J2274" s="46">
        <f>VLOOKUP(REGISTROS[[#This Row],[TIPO DE EXAMEN ]],SERVICIOS[],2,0)</f>
        <v>10</v>
      </c>
      <c r="K2274" s="10" t="s">
        <v>67</v>
      </c>
      <c r="L2274" s="10">
        <v>1316027422</v>
      </c>
      <c r="M2274" s="10"/>
      <c r="N2274" s="10"/>
    </row>
    <row r="2275" spans="1:14" x14ac:dyDescent="0.25">
      <c r="A2275" s="110">
        <f t="shared" si="105"/>
        <v>2265</v>
      </c>
      <c r="B2275" s="45">
        <f t="shared" si="104"/>
        <v>2872</v>
      </c>
      <c r="C2275" s="122">
        <v>45922</v>
      </c>
      <c r="D2275" s="122">
        <f>YEAR(REGISTROS[[#This Row],[FECHA]])</f>
        <v>2025</v>
      </c>
      <c r="E2275" s="112">
        <f>MONTH(REGISTROS[[#This Row],[FECHA]])</f>
        <v>9</v>
      </c>
      <c r="F2275" t="s">
        <v>4531</v>
      </c>
      <c r="G2275" s="11" t="str">
        <f ca="1">VLOOKUP(EXAMENES!F2275,PACIENTE[[APELLIDO / NOMBRE]:[GRUPO ETARIO]],4,0)</f>
        <v>TERCERA EDAD</v>
      </c>
      <c r="H2275" s="10" t="s">
        <v>2293</v>
      </c>
      <c r="I2275" s="10" t="s">
        <v>5</v>
      </c>
      <c r="J2275" s="46">
        <f>VLOOKUP(REGISTROS[[#This Row],[TIPO DE EXAMEN ]],SERVICIOS[],2,0)</f>
        <v>20</v>
      </c>
      <c r="K2275" s="10" t="s">
        <v>67</v>
      </c>
      <c r="L2275" s="10">
        <v>1001191897</v>
      </c>
      <c r="M2275" s="10"/>
      <c r="N2275" s="10"/>
    </row>
    <row r="2276" spans="1:14" x14ac:dyDescent="0.25">
      <c r="A2276" s="110">
        <f t="shared" si="105"/>
        <v>2266</v>
      </c>
      <c r="B2276" s="45">
        <f t="shared" si="104"/>
        <v>2873</v>
      </c>
      <c r="C2276" s="122">
        <v>45922</v>
      </c>
      <c r="D2276" s="122">
        <f>YEAR(REGISTROS[[#This Row],[FECHA]])</f>
        <v>2025</v>
      </c>
      <c r="E2276" s="112">
        <f>MONTH(REGISTROS[[#This Row],[FECHA]])</f>
        <v>9</v>
      </c>
      <c r="F2276" t="s">
        <v>4532</v>
      </c>
      <c r="G2276" s="11" t="str">
        <f ca="1">VLOOKUP(EXAMENES!F2276,PACIENTE[[APELLIDO / NOMBRE]:[GRUPO ETARIO]],4,0)</f>
        <v>ADULTO</v>
      </c>
      <c r="H2276" s="10" t="s">
        <v>2293</v>
      </c>
      <c r="I2276" s="10" t="s">
        <v>5</v>
      </c>
      <c r="J2276" s="46">
        <f>VLOOKUP(REGISTROS[[#This Row],[TIPO DE EXAMEN ]],SERVICIOS[],2,0)</f>
        <v>20</v>
      </c>
      <c r="K2276" s="10" t="s">
        <v>67</v>
      </c>
      <c r="L2276" s="10">
        <v>920664901</v>
      </c>
      <c r="M2276" s="10"/>
      <c r="N2276" s="10"/>
    </row>
    <row r="2277" spans="1:14" x14ac:dyDescent="0.25">
      <c r="A2277" s="110">
        <f t="shared" si="105"/>
        <v>2267</v>
      </c>
      <c r="B2277" s="45">
        <f t="shared" si="104"/>
        <v>2874</v>
      </c>
      <c r="C2277" s="122">
        <v>45922</v>
      </c>
      <c r="D2277" s="122">
        <f>YEAR(REGISTROS[[#This Row],[FECHA]])</f>
        <v>2025</v>
      </c>
      <c r="E2277" s="112">
        <f>MONTH(REGISTROS[[#This Row],[FECHA]])</f>
        <v>9</v>
      </c>
      <c r="F2277" t="s">
        <v>4534</v>
      </c>
      <c r="G2277" s="11" t="str">
        <f ca="1">VLOOKUP(EXAMENES!F2277,PACIENTE[[APELLIDO / NOMBRE]:[GRUPO ETARIO]],4,0)</f>
        <v>ADOLECENTE</v>
      </c>
      <c r="H2277" s="10" t="s">
        <v>161</v>
      </c>
      <c r="I2277" s="10" t="s">
        <v>5</v>
      </c>
      <c r="J2277" s="46">
        <f>VLOOKUP(REGISTROS[[#This Row],[TIPO DE EXAMEN ]],SERVICIOS[],2,0)</f>
        <v>20</v>
      </c>
      <c r="K2277" s="10" t="s">
        <v>67</v>
      </c>
      <c r="L2277" s="10">
        <v>1316789120</v>
      </c>
      <c r="M2277" s="10"/>
      <c r="N2277" s="10"/>
    </row>
    <row r="2278" spans="1:14" x14ac:dyDescent="0.25">
      <c r="A2278" s="110">
        <f t="shared" si="105"/>
        <v>2268</v>
      </c>
      <c r="B2278" s="45">
        <f t="shared" si="104"/>
        <v>2875</v>
      </c>
      <c r="C2278" s="122">
        <v>45922</v>
      </c>
      <c r="D2278" s="122">
        <f>YEAR(REGISTROS[[#This Row],[FECHA]])</f>
        <v>2025</v>
      </c>
      <c r="E2278" s="112">
        <f>MONTH(REGISTROS[[#This Row],[FECHA]])</f>
        <v>9</v>
      </c>
      <c r="F2278" t="s">
        <v>4536</v>
      </c>
      <c r="G2278" s="11" t="str">
        <f ca="1">VLOOKUP(EXAMENES!F2278,PACIENTE[[APELLIDO / NOMBRE]:[GRUPO ETARIO]],4,0)</f>
        <v>ADULTO</v>
      </c>
      <c r="H2278" s="10" t="s">
        <v>155</v>
      </c>
      <c r="I2278" s="10" t="s">
        <v>5</v>
      </c>
      <c r="J2278" s="46">
        <f>VLOOKUP(REGISTROS[[#This Row],[TIPO DE EXAMEN ]],SERVICIOS[],2,0)</f>
        <v>20</v>
      </c>
      <c r="K2278" s="10" t="s">
        <v>67</v>
      </c>
      <c r="L2278" s="10">
        <v>603216268</v>
      </c>
      <c r="M2278" s="10"/>
      <c r="N2278" s="10"/>
    </row>
    <row r="2279" spans="1:14" x14ac:dyDescent="0.25">
      <c r="A2279" s="110">
        <f t="shared" si="105"/>
        <v>2269</v>
      </c>
      <c r="B2279" s="45">
        <f t="shared" si="104"/>
        <v>2876</v>
      </c>
      <c r="C2279" s="122">
        <v>45922</v>
      </c>
      <c r="D2279" s="122">
        <f>YEAR(REGISTROS[[#This Row],[FECHA]])</f>
        <v>2025</v>
      </c>
      <c r="E2279" s="112">
        <f>MONTH(REGISTROS[[#This Row],[FECHA]])</f>
        <v>9</v>
      </c>
      <c r="F2279" t="s">
        <v>4539</v>
      </c>
      <c r="G2279" s="11" t="str">
        <f ca="1">VLOOKUP(EXAMENES!F2279,PACIENTE[[APELLIDO / NOMBRE]:[GRUPO ETARIO]],4,0)</f>
        <v>TERCERA EDAD</v>
      </c>
      <c r="H2279" s="10" t="s">
        <v>1783</v>
      </c>
      <c r="I2279" s="10" t="s">
        <v>5</v>
      </c>
      <c r="J2279" s="46">
        <f>VLOOKUP(REGISTROS[[#This Row],[TIPO DE EXAMEN ]],SERVICIOS[],2,0)</f>
        <v>20</v>
      </c>
      <c r="K2279" s="10" t="s">
        <v>67</v>
      </c>
      <c r="L2279" s="10">
        <v>1303346017</v>
      </c>
      <c r="M2279" s="10"/>
      <c r="N2279" s="10"/>
    </row>
    <row r="2280" spans="1:14" x14ac:dyDescent="0.25">
      <c r="A2280" s="110">
        <f t="shared" si="105"/>
        <v>2270</v>
      </c>
      <c r="B2280" s="45">
        <f t="shared" si="104"/>
        <v>2877</v>
      </c>
      <c r="C2280" s="122">
        <v>45923</v>
      </c>
      <c r="D2280" s="122">
        <f>YEAR(REGISTROS[[#This Row],[FECHA]])</f>
        <v>2025</v>
      </c>
      <c r="E2280" s="112">
        <f>MONTH(REGISTROS[[#This Row],[FECHA]])</f>
        <v>9</v>
      </c>
      <c r="F2280" t="s">
        <v>4541</v>
      </c>
      <c r="G2280" s="11" t="str">
        <f ca="1">VLOOKUP(EXAMENES!F2280,PACIENTE[[APELLIDO / NOMBRE]:[GRUPO ETARIO]],4,0)</f>
        <v>ADULTO</v>
      </c>
      <c r="H2280" s="10" t="s">
        <v>161</v>
      </c>
      <c r="I2280" s="10" t="s">
        <v>5</v>
      </c>
      <c r="J2280" s="46">
        <f>VLOOKUP(REGISTROS[[#This Row],[TIPO DE EXAMEN ]],SERVICIOS[],2,0)</f>
        <v>20</v>
      </c>
      <c r="K2280" s="10" t="s">
        <v>67</v>
      </c>
      <c r="L2280" s="10">
        <v>1313952184</v>
      </c>
      <c r="M2280" s="10"/>
      <c r="N2280" s="10"/>
    </row>
    <row r="2281" spans="1:14" x14ac:dyDescent="0.25">
      <c r="A2281" s="110">
        <f t="shared" si="105"/>
        <v>2271</v>
      </c>
      <c r="B2281" s="45">
        <f t="shared" si="104"/>
        <v>2878</v>
      </c>
      <c r="C2281" s="122">
        <v>45923</v>
      </c>
      <c r="D2281" s="122">
        <f>YEAR(REGISTROS[[#This Row],[FECHA]])</f>
        <v>2025</v>
      </c>
      <c r="E2281" s="112">
        <f>MONTH(REGISTROS[[#This Row],[FECHA]])</f>
        <v>9</v>
      </c>
      <c r="F2281" t="s">
        <v>4543</v>
      </c>
      <c r="G2281" s="11" t="str">
        <f ca="1">VLOOKUP(EXAMENES!F2281,PACIENTE[[APELLIDO / NOMBRE]:[GRUPO ETARIO]],4,0)</f>
        <v>ADULTO</v>
      </c>
      <c r="H2281" s="10" t="s">
        <v>27</v>
      </c>
      <c r="I2281" s="10" t="s">
        <v>20</v>
      </c>
      <c r="J2281" s="46">
        <f>VLOOKUP(REGISTROS[[#This Row],[TIPO DE EXAMEN ]],SERVICIOS[],2,0)</f>
        <v>10</v>
      </c>
      <c r="K2281" s="10" t="s">
        <v>67</v>
      </c>
      <c r="L2281" s="10">
        <v>1315523892</v>
      </c>
      <c r="M2281" s="10"/>
      <c r="N2281" s="10"/>
    </row>
    <row r="2282" spans="1:14" x14ac:dyDescent="0.25">
      <c r="A2282" s="110">
        <f t="shared" si="105"/>
        <v>2272</v>
      </c>
      <c r="B2282" s="45">
        <f t="shared" si="104"/>
        <v>2879</v>
      </c>
      <c r="C2282" s="122">
        <v>45923</v>
      </c>
      <c r="D2282" s="122">
        <f>YEAR(REGISTROS[[#This Row],[FECHA]])</f>
        <v>2025</v>
      </c>
      <c r="E2282" s="112">
        <f>MONTH(REGISTROS[[#This Row],[FECHA]])</f>
        <v>9</v>
      </c>
      <c r="F2282" t="s">
        <v>4545</v>
      </c>
      <c r="G2282" s="11" t="str">
        <f ca="1">VLOOKUP(EXAMENES!F2282,PACIENTE[[APELLIDO / NOMBRE]:[GRUPO ETARIO]],4,0)</f>
        <v>ADULTO</v>
      </c>
      <c r="H2282" s="10" t="s">
        <v>85</v>
      </c>
      <c r="I2282" s="10" t="s">
        <v>5</v>
      </c>
      <c r="J2282" s="46">
        <f>VLOOKUP(REGISTROS[[#This Row],[TIPO DE EXAMEN ]],SERVICIOS[],2,0)</f>
        <v>20</v>
      </c>
      <c r="K2282" s="10" t="s">
        <v>67</v>
      </c>
      <c r="L2282" s="10">
        <v>1317176459</v>
      </c>
      <c r="M2282" s="10"/>
      <c r="N2282" s="10"/>
    </row>
    <row r="2283" spans="1:14" x14ac:dyDescent="0.25">
      <c r="A2283" s="110">
        <f t="shared" si="105"/>
        <v>2273</v>
      </c>
      <c r="B2283" s="45">
        <f t="shared" si="104"/>
        <v>2880</v>
      </c>
      <c r="C2283" s="122">
        <v>45923</v>
      </c>
      <c r="D2283" s="122">
        <f>YEAR(REGISTROS[[#This Row],[FECHA]])</f>
        <v>2025</v>
      </c>
      <c r="E2283" s="112">
        <f>MONTH(REGISTROS[[#This Row],[FECHA]])</f>
        <v>9</v>
      </c>
      <c r="F2283" t="s">
        <v>4547</v>
      </c>
      <c r="G2283" s="11" t="str">
        <f ca="1">VLOOKUP(EXAMENES!F2283,PACIENTE[[APELLIDO / NOMBRE]:[GRUPO ETARIO]],4,0)</f>
        <v>ADULTO</v>
      </c>
      <c r="H2283" s="10" t="s">
        <v>1771</v>
      </c>
      <c r="I2283" s="10" t="s">
        <v>5</v>
      </c>
      <c r="J2283" s="46">
        <f>VLOOKUP(REGISTROS[[#This Row],[TIPO DE EXAMEN ]],SERVICIOS[],2,0)</f>
        <v>20</v>
      </c>
      <c r="K2283" s="10" t="s">
        <v>68</v>
      </c>
      <c r="L2283" s="10">
        <v>1315656247</v>
      </c>
      <c r="M2283" s="10"/>
      <c r="N2283" s="10"/>
    </row>
    <row r="2284" spans="1:14" x14ac:dyDescent="0.25">
      <c r="A2284" s="110">
        <f t="shared" si="105"/>
        <v>2274</v>
      </c>
      <c r="B2284" s="45">
        <f t="shared" si="104"/>
        <v>2881</v>
      </c>
      <c r="C2284" s="122">
        <v>45923</v>
      </c>
      <c r="D2284" s="122">
        <f>YEAR(REGISTROS[[#This Row],[FECHA]])</f>
        <v>2025</v>
      </c>
      <c r="E2284" s="112">
        <f>MONTH(REGISTROS[[#This Row],[FECHA]])</f>
        <v>9</v>
      </c>
      <c r="F2284" t="s">
        <v>4549</v>
      </c>
      <c r="G2284" s="11" t="str">
        <f ca="1">VLOOKUP(EXAMENES!F2284,PACIENTE[[APELLIDO / NOMBRE]:[GRUPO ETARIO]],4,0)</f>
        <v>ADULTO</v>
      </c>
      <c r="H2284" s="10" t="s">
        <v>27</v>
      </c>
      <c r="I2284" s="10" t="s">
        <v>5</v>
      </c>
      <c r="J2284" s="46">
        <f>VLOOKUP(REGISTROS[[#This Row],[TIPO DE EXAMEN ]],SERVICIOS[],2,0)</f>
        <v>20</v>
      </c>
      <c r="K2284" s="10" t="s">
        <v>68</v>
      </c>
      <c r="L2284" s="10">
        <v>1316703659</v>
      </c>
      <c r="M2284" s="10"/>
      <c r="N2284" s="10"/>
    </row>
    <row r="2285" spans="1:14" x14ac:dyDescent="0.25">
      <c r="A2285" s="110">
        <f t="shared" si="105"/>
        <v>2275</v>
      </c>
      <c r="B2285" s="45">
        <f t="shared" si="104"/>
        <v>2882</v>
      </c>
      <c r="C2285" s="122">
        <v>45923</v>
      </c>
      <c r="D2285" s="122">
        <f>YEAR(REGISTROS[[#This Row],[FECHA]])</f>
        <v>2025</v>
      </c>
      <c r="E2285" s="112">
        <f>MONTH(REGISTROS[[#This Row],[FECHA]])</f>
        <v>9</v>
      </c>
      <c r="F2285" t="s">
        <v>4551</v>
      </c>
      <c r="G2285" s="11" t="str">
        <f ca="1">VLOOKUP(EXAMENES!F2285,PACIENTE[[APELLIDO / NOMBRE]:[GRUPO ETARIO]],4,0)</f>
        <v>ADOLECENTE</v>
      </c>
      <c r="H2285" s="10" t="s">
        <v>85</v>
      </c>
      <c r="I2285" s="10" t="s">
        <v>5</v>
      </c>
      <c r="J2285" s="46">
        <f>VLOOKUP(REGISTROS[[#This Row],[TIPO DE EXAMEN ]],SERVICIOS[],2,0)</f>
        <v>20</v>
      </c>
      <c r="K2285" s="10" t="s">
        <v>67</v>
      </c>
      <c r="L2285" s="10">
        <v>1308560216</v>
      </c>
      <c r="M2285" s="10"/>
      <c r="N2285" s="10"/>
    </row>
    <row r="2286" spans="1:14" x14ac:dyDescent="0.25">
      <c r="A2286" s="110">
        <f t="shared" si="105"/>
        <v>2276</v>
      </c>
      <c r="B2286" s="45">
        <f t="shared" si="104"/>
        <v>2883</v>
      </c>
      <c r="C2286" s="122">
        <v>45923</v>
      </c>
      <c r="D2286" s="122">
        <f>YEAR(REGISTROS[[#This Row],[FECHA]])</f>
        <v>2025</v>
      </c>
      <c r="E2286" s="112">
        <f>MONTH(REGISTROS[[#This Row],[FECHA]])</f>
        <v>9</v>
      </c>
      <c r="F2286" t="s">
        <v>4553</v>
      </c>
      <c r="G2286" s="11" t="str">
        <f ca="1">VLOOKUP(EXAMENES!F2286,PACIENTE[[APELLIDO / NOMBRE]:[GRUPO ETARIO]],4,0)</f>
        <v>ADULTO</v>
      </c>
      <c r="H2286" s="10" t="s">
        <v>161</v>
      </c>
      <c r="I2286" s="10" t="s">
        <v>5</v>
      </c>
      <c r="J2286" s="46">
        <f>VLOOKUP(REGISTROS[[#This Row],[TIPO DE EXAMEN ]],SERVICIOS[],2,0)</f>
        <v>20</v>
      </c>
      <c r="K2286" s="10" t="s">
        <v>68</v>
      </c>
      <c r="L2286" s="10">
        <v>1313752600</v>
      </c>
      <c r="M2286" s="10"/>
      <c r="N2286" s="10"/>
    </row>
    <row r="2287" spans="1:14" x14ac:dyDescent="0.25">
      <c r="A2287" s="110">
        <f t="shared" si="105"/>
        <v>2277</v>
      </c>
      <c r="B2287" s="45">
        <f t="shared" si="104"/>
        <v>2884</v>
      </c>
      <c r="C2287" s="122">
        <v>45923</v>
      </c>
      <c r="D2287" s="122">
        <f>YEAR(REGISTROS[[#This Row],[FECHA]])</f>
        <v>2025</v>
      </c>
      <c r="E2287" s="112">
        <f>MONTH(REGISTROS[[#This Row],[FECHA]])</f>
        <v>9</v>
      </c>
      <c r="F2287" t="s">
        <v>4555</v>
      </c>
      <c r="G2287" s="11" t="str">
        <f ca="1">VLOOKUP(EXAMENES!F2287,PACIENTE[[APELLIDO / NOMBRE]:[GRUPO ETARIO]],4,0)</f>
        <v>ADULTO</v>
      </c>
      <c r="H2287" s="10" t="s">
        <v>127</v>
      </c>
      <c r="I2287" s="10" t="s">
        <v>5</v>
      </c>
      <c r="J2287" s="46">
        <f>VLOOKUP(REGISTROS[[#This Row],[TIPO DE EXAMEN ]],SERVICIOS[],2,0)</f>
        <v>20</v>
      </c>
      <c r="K2287" s="10" t="s">
        <v>67</v>
      </c>
      <c r="L2287" s="10">
        <v>1728928335</v>
      </c>
      <c r="M2287" s="10"/>
      <c r="N2287" s="10"/>
    </row>
    <row r="2288" spans="1:14" x14ac:dyDescent="0.25">
      <c r="A2288" s="110">
        <f t="shared" si="105"/>
        <v>2278</v>
      </c>
      <c r="B2288" s="45">
        <f t="shared" si="104"/>
        <v>2885</v>
      </c>
      <c r="C2288" s="122">
        <v>45923</v>
      </c>
      <c r="D2288" s="122">
        <f>YEAR(REGISTROS[[#This Row],[FECHA]])</f>
        <v>2025</v>
      </c>
      <c r="E2288" s="112">
        <f>MONTH(REGISTROS[[#This Row],[FECHA]])</f>
        <v>9</v>
      </c>
      <c r="F2288" t="s">
        <v>4557</v>
      </c>
      <c r="G2288" s="11" t="str">
        <f ca="1">VLOOKUP(EXAMENES!F2288,PACIENTE[[APELLIDO / NOMBRE]:[GRUPO ETARIO]],4,0)</f>
        <v>ADULTO</v>
      </c>
      <c r="H2288" s="10" t="s">
        <v>1789</v>
      </c>
      <c r="I2288" s="10" t="s">
        <v>5</v>
      </c>
      <c r="J2288" s="46">
        <f>VLOOKUP(REGISTROS[[#This Row],[TIPO DE EXAMEN ]],SERVICIOS[],2,0)</f>
        <v>20</v>
      </c>
      <c r="K2288" s="10" t="s">
        <v>67</v>
      </c>
      <c r="L2288" s="10">
        <v>1307545671</v>
      </c>
      <c r="M2288" s="10"/>
      <c r="N2288" s="10"/>
    </row>
    <row r="2289" spans="1:14" x14ac:dyDescent="0.25">
      <c r="A2289" s="110">
        <f t="shared" si="105"/>
        <v>2279</v>
      </c>
      <c r="B2289" s="45">
        <f t="shared" si="104"/>
        <v>2886</v>
      </c>
      <c r="C2289" s="122">
        <v>45923</v>
      </c>
      <c r="D2289" s="122">
        <f>YEAR(REGISTROS[[#This Row],[FECHA]])</f>
        <v>2025</v>
      </c>
      <c r="E2289" s="112">
        <f>MONTH(REGISTROS[[#This Row],[FECHA]])</f>
        <v>9</v>
      </c>
      <c r="F2289" t="s">
        <v>4559</v>
      </c>
      <c r="G2289" s="11" t="str">
        <f ca="1">VLOOKUP(EXAMENES!F2289,PACIENTE[[APELLIDO / NOMBRE]:[GRUPO ETARIO]],4,0)</f>
        <v>ADOLECENTE</v>
      </c>
      <c r="H2289" s="10" t="s">
        <v>1778</v>
      </c>
      <c r="I2289" s="10" t="s">
        <v>5</v>
      </c>
      <c r="J2289" s="46">
        <f>VLOOKUP(REGISTROS[[#This Row],[TIPO DE EXAMEN ]],SERVICIOS[],2,0)</f>
        <v>20</v>
      </c>
      <c r="K2289" s="10" t="s">
        <v>67</v>
      </c>
      <c r="L2289" s="10">
        <v>1351362617</v>
      </c>
      <c r="M2289" s="10"/>
      <c r="N2289" s="10"/>
    </row>
    <row r="2290" spans="1:14" x14ac:dyDescent="0.25">
      <c r="A2290" s="110">
        <f t="shared" si="105"/>
        <v>2280</v>
      </c>
      <c r="B2290" s="45">
        <f t="shared" si="104"/>
        <v>2887</v>
      </c>
      <c r="C2290" s="122">
        <v>45924</v>
      </c>
      <c r="D2290" s="122">
        <f>YEAR(REGISTROS[[#This Row],[FECHA]])</f>
        <v>2025</v>
      </c>
      <c r="E2290" s="112">
        <f>MONTH(REGISTROS[[#This Row],[FECHA]])</f>
        <v>9</v>
      </c>
      <c r="F2290" t="s">
        <v>4561</v>
      </c>
      <c r="G2290" s="11" t="str">
        <f ca="1">VLOOKUP(EXAMENES!F2290,PACIENTE[[APELLIDO / NOMBRE]:[GRUPO ETARIO]],4,0)</f>
        <v>ADULTO</v>
      </c>
      <c r="H2290" s="10" t="s">
        <v>85</v>
      </c>
      <c r="I2290" s="10" t="s">
        <v>5</v>
      </c>
      <c r="J2290" s="46">
        <f>VLOOKUP(REGISTROS[[#This Row],[TIPO DE EXAMEN ]],SERVICIOS[],2,0)</f>
        <v>20</v>
      </c>
      <c r="K2290" s="10" t="s">
        <v>68</v>
      </c>
      <c r="L2290" s="10">
        <v>1315859191</v>
      </c>
      <c r="M2290" s="10"/>
      <c r="N2290" s="10"/>
    </row>
    <row r="2291" spans="1:14" x14ac:dyDescent="0.25">
      <c r="A2291" s="110">
        <f t="shared" si="105"/>
        <v>2281</v>
      </c>
      <c r="B2291" s="45">
        <f t="shared" si="104"/>
        <v>2888</v>
      </c>
      <c r="C2291" s="122">
        <v>45924</v>
      </c>
      <c r="D2291" s="122">
        <f>YEAR(REGISTROS[[#This Row],[FECHA]])</f>
        <v>2025</v>
      </c>
      <c r="E2291" s="112">
        <f>MONTH(REGISTROS[[#This Row],[FECHA]])</f>
        <v>9</v>
      </c>
      <c r="F2291" t="s">
        <v>4563</v>
      </c>
      <c r="G2291" s="11" t="str">
        <f ca="1">VLOOKUP(EXAMENES!F2291,PACIENTE[[APELLIDO / NOMBRE]:[GRUPO ETARIO]],4,0)</f>
        <v>ADULTO</v>
      </c>
      <c r="H2291" s="10" t="s">
        <v>161</v>
      </c>
      <c r="I2291" s="10" t="s">
        <v>20</v>
      </c>
      <c r="J2291" s="46">
        <f>VLOOKUP(REGISTROS[[#This Row],[TIPO DE EXAMEN ]],SERVICIOS[],2,0)</f>
        <v>10</v>
      </c>
      <c r="K2291" s="10" t="s">
        <v>67</v>
      </c>
      <c r="L2291" s="10">
        <v>1309986501</v>
      </c>
      <c r="M2291" s="10"/>
      <c r="N2291" s="10"/>
    </row>
    <row r="2292" spans="1:14" x14ac:dyDescent="0.25">
      <c r="A2292" s="110">
        <f t="shared" si="105"/>
        <v>2282</v>
      </c>
      <c r="B2292" s="45">
        <f t="shared" si="104"/>
        <v>2889</v>
      </c>
      <c r="C2292" s="122">
        <v>45925</v>
      </c>
      <c r="D2292" s="122">
        <f>YEAR(REGISTROS[[#This Row],[FECHA]])</f>
        <v>2025</v>
      </c>
      <c r="E2292" s="112">
        <f>MONTH(REGISTROS[[#This Row],[FECHA]])</f>
        <v>9</v>
      </c>
      <c r="F2292" t="s">
        <v>4565</v>
      </c>
      <c r="G2292" s="11" t="str">
        <f ca="1">VLOOKUP(EXAMENES!F2292,PACIENTE[[APELLIDO / NOMBRE]:[GRUPO ETARIO]],4,0)</f>
        <v>ADULTO</v>
      </c>
      <c r="H2292" s="10" t="s">
        <v>27</v>
      </c>
      <c r="I2292" s="10" t="s">
        <v>5</v>
      </c>
      <c r="J2292" s="46">
        <f>VLOOKUP(REGISTROS[[#This Row],[TIPO DE EXAMEN ]],SERVICIOS[],2,0)</f>
        <v>20</v>
      </c>
      <c r="K2292" s="10" t="s">
        <v>67</v>
      </c>
      <c r="L2292" s="10">
        <v>1315619427</v>
      </c>
      <c r="M2292" s="10"/>
      <c r="N2292" s="10"/>
    </row>
    <row r="2293" spans="1:14" x14ac:dyDescent="0.25">
      <c r="A2293" s="110">
        <f t="shared" si="105"/>
        <v>2283</v>
      </c>
      <c r="B2293" s="45">
        <f t="shared" si="104"/>
        <v>2890</v>
      </c>
      <c r="C2293" s="122">
        <v>45925</v>
      </c>
      <c r="D2293" s="122">
        <f>YEAR(REGISTROS[[#This Row],[FECHA]])</f>
        <v>2025</v>
      </c>
      <c r="E2293" s="112">
        <f>MONTH(REGISTROS[[#This Row],[FECHA]])</f>
        <v>9</v>
      </c>
      <c r="F2293" t="s">
        <v>4566</v>
      </c>
      <c r="G2293" s="11" t="str">
        <f ca="1">VLOOKUP(EXAMENES!F2293,PACIENTE[[APELLIDO / NOMBRE]:[GRUPO ETARIO]],4,0)</f>
        <v>ADOLECENTE</v>
      </c>
      <c r="H2293" s="10" t="s">
        <v>127</v>
      </c>
      <c r="I2293" s="10" t="s">
        <v>5</v>
      </c>
      <c r="J2293" s="46">
        <f>VLOOKUP(REGISTROS[[#This Row],[TIPO DE EXAMEN ]],SERVICIOS[],2,0)</f>
        <v>20</v>
      </c>
      <c r="K2293" s="10" t="s">
        <v>67</v>
      </c>
      <c r="L2293" s="10">
        <v>1715474910</v>
      </c>
      <c r="M2293" s="10"/>
      <c r="N2293" s="10"/>
    </row>
    <row r="2294" spans="1:14" x14ac:dyDescent="0.25">
      <c r="A2294" s="110">
        <f t="shared" si="105"/>
        <v>2284</v>
      </c>
      <c r="B2294" s="45">
        <f t="shared" si="104"/>
        <v>2891</v>
      </c>
      <c r="C2294" s="122">
        <v>45926</v>
      </c>
      <c r="D2294" s="122">
        <f>YEAR(REGISTROS[[#This Row],[FECHA]])</f>
        <v>2025</v>
      </c>
      <c r="E2294" s="112">
        <f>MONTH(REGISTROS[[#This Row],[FECHA]])</f>
        <v>9</v>
      </c>
      <c r="F2294" t="s">
        <v>4568</v>
      </c>
      <c r="G2294" s="11" t="str">
        <f ca="1">VLOOKUP(EXAMENES!F2294,PACIENTE[[APELLIDO / NOMBRE]:[GRUPO ETARIO]],4,0)</f>
        <v>TERCERA EDAD</v>
      </c>
      <c r="H2294" s="10" t="s">
        <v>27</v>
      </c>
      <c r="I2294" s="10" t="s">
        <v>5</v>
      </c>
      <c r="J2294" s="46">
        <f>VLOOKUP(REGISTROS[[#This Row],[TIPO DE EXAMEN ]],SERVICIOS[],2,0)</f>
        <v>20</v>
      </c>
      <c r="K2294" s="10" t="s">
        <v>67</v>
      </c>
      <c r="L2294" s="10">
        <v>801044686</v>
      </c>
      <c r="M2294" s="10"/>
      <c r="N2294" s="10"/>
    </row>
    <row r="2295" spans="1:14" x14ac:dyDescent="0.25">
      <c r="A2295" s="110">
        <f t="shared" si="105"/>
        <v>2285</v>
      </c>
      <c r="B2295" s="45">
        <f t="shared" si="104"/>
        <v>2892</v>
      </c>
      <c r="C2295" s="122">
        <v>45927</v>
      </c>
      <c r="D2295" s="122">
        <f>YEAR(REGISTROS[[#This Row],[FECHA]])</f>
        <v>2025</v>
      </c>
      <c r="E2295" s="112">
        <f>MONTH(REGISTROS[[#This Row],[FECHA]])</f>
        <v>9</v>
      </c>
      <c r="F2295" t="s">
        <v>4569</v>
      </c>
      <c r="G2295" s="11" t="str">
        <f ca="1">VLOOKUP(EXAMENES!F2295,PACIENTE[[APELLIDO / NOMBRE]:[GRUPO ETARIO]],4,0)</f>
        <v>ADULTO</v>
      </c>
      <c r="H2295" s="10" t="s">
        <v>85</v>
      </c>
      <c r="I2295" s="10" t="s">
        <v>5</v>
      </c>
      <c r="J2295" s="46">
        <f>VLOOKUP(REGISTROS[[#This Row],[TIPO DE EXAMEN ]],SERVICIOS[],2,0)</f>
        <v>20</v>
      </c>
      <c r="K2295" s="10" t="s">
        <v>68</v>
      </c>
      <c r="L2295" s="10">
        <v>1313960393</v>
      </c>
      <c r="M2295" s="10"/>
      <c r="N2295" s="10"/>
    </row>
    <row r="2296" spans="1:14" x14ac:dyDescent="0.25">
      <c r="A2296" s="110">
        <f t="shared" si="105"/>
        <v>2286</v>
      </c>
      <c r="B2296" s="45">
        <f t="shared" si="104"/>
        <v>2893</v>
      </c>
      <c r="C2296" s="122">
        <v>45927</v>
      </c>
      <c r="D2296" s="122">
        <f>YEAR(REGISTROS[[#This Row],[FECHA]])</f>
        <v>2025</v>
      </c>
      <c r="E2296" s="112">
        <f>MONTH(REGISTROS[[#This Row],[FECHA]])</f>
        <v>9</v>
      </c>
      <c r="F2296" t="s">
        <v>4571</v>
      </c>
      <c r="G2296" s="11" t="str">
        <f ca="1">VLOOKUP(EXAMENES!F2296,PACIENTE[[APELLIDO / NOMBRE]:[GRUPO ETARIO]],4,0)</f>
        <v>ADOLECENTE</v>
      </c>
      <c r="H2296" s="10" t="s">
        <v>161</v>
      </c>
      <c r="I2296" s="10" t="s">
        <v>5</v>
      </c>
      <c r="J2296" s="46">
        <f>VLOOKUP(REGISTROS[[#This Row],[TIPO DE EXAMEN ]],SERVICIOS[],2,0)</f>
        <v>20</v>
      </c>
      <c r="K2296" s="10" t="s">
        <v>67</v>
      </c>
      <c r="L2296" s="10">
        <v>1315213536</v>
      </c>
      <c r="M2296" s="10"/>
      <c r="N2296" s="10"/>
    </row>
    <row r="2297" spans="1:14" x14ac:dyDescent="0.25">
      <c r="A2297" s="110">
        <f t="shared" si="105"/>
        <v>2287</v>
      </c>
      <c r="B2297" s="45">
        <f t="shared" si="104"/>
        <v>2894</v>
      </c>
      <c r="C2297" s="122">
        <v>45927</v>
      </c>
      <c r="D2297" s="122">
        <f>YEAR(REGISTROS[[#This Row],[FECHA]])</f>
        <v>2025</v>
      </c>
      <c r="E2297" s="112">
        <f>MONTH(REGISTROS[[#This Row],[FECHA]])</f>
        <v>9</v>
      </c>
      <c r="F2297" t="s">
        <v>4573</v>
      </c>
      <c r="G2297" s="11" t="str">
        <f ca="1">VLOOKUP(EXAMENES!F2297,PACIENTE[[APELLIDO / NOMBRE]:[GRUPO ETARIO]],4,0)</f>
        <v>ADULTO</v>
      </c>
      <c r="H2297" s="10" t="s">
        <v>1782</v>
      </c>
      <c r="I2297" s="10" t="s">
        <v>5</v>
      </c>
      <c r="J2297" s="46">
        <f>VLOOKUP(REGISTROS[[#This Row],[TIPO DE EXAMEN ]],SERVICIOS[],2,0)</f>
        <v>20</v>
      </c>
      <c r="K2297" s="10" t="s">
        <v>67</v>
      </c>
      <c r="L2297" s="10">
        <v>1313982918</v>
      </c>
      <c r="M2297" s="10"/>
      <c r="N2297" s="10"/>
    </row>
    <row r="2298" spans="1:14" x14ac:dyDescent="0.25">
      <c r="A2298" s="110">
        <f t="shared" si="105"/>
        <v>2288</v>
      </c>
      <c r="B2298" s="45">
        <f t="shared" ref="B2298:B2361" si="106">IF(F2298&lt;&gt;"",1+B2297,"")</f>
        <v>2895</v>
      </c>
      <c r="C2298" s="122">
        <v>45927</v>
      </c>
      <c r="D2298" s="122">
        <f>YEAR(REGISTROS[[#This Row],[FECHA]])</f>
        <v>2025</v>
      </c>
      <c r="E2298" s="112">
        <f>MONTH(REGISTROS[[#This Row],[FECHA]])</f>
        <v>9</v>
      </c>
      <c r="F2298" t="s">
        <v>4575</v>
      </c>
      <c r="G2298" s="11" t="str">
        <f ca="1">VLOOKUP(EXAMENES!F2298,PACIENTE[[APELLIDO / NOMBRE]:[GRUPO ETARIO]],4,0)</f>
        <v>ADOLECENTE</v>
      </c>
      <c r="H2298" s="10" t="s">
        <v>161</v>
      </c>
      <c r="I2298" s="10" t="s">
        <v>5</v>
      </c>
      <c r="J2298" s="46">
        <f>VLOOKUP(REGISTROS[[#This Row],[TIPO DE EXAMEN ]],SERVICIOS[],2,0)</f>
        <v>20</v>
      </c>
      <c r="K2298" s="10" t="s">
        <v>67</v>
      </c>
      <c r="L2298" s="10">
        <v>1711595031</v>
      </c>
      <c r="M2298" s="10"/>
      <c r="N2298" s="10"/>
    </row>
    <row r="2299" spans="1:14" x14ac:dyDescent="0.25">
      <c r="A2299" s="110">
        <f t="shared" si="105"/>
        <v>2289</v>
      </c>
      <c r="B2299" s="45">
        <f t="shared" si="106"/>
        <v>2896</v>
      </c>
      <c r="C2299" s="122">
        <v>45927</v>
      </c>
      <c r="D2299" s="122">
        <f>YEAR(REGISTROS[[#This Row],[FECHA]])</f>
        <v>2025</v>
      </c>
      <c r="E2299" s="112">
        <f>MONTH(REGISTROS[[#This Row],[FECHA]])</f>
        <v>9</v>
      </c>
      <c r="F2299" t="s">
        <v>4577</v>
      </c>
      <c r="G2299" s="11" t="str">
        <f ca="1">VLOOKUP(EXAMENES!F2299,PACIENTE[[APELLIDO / NOMBRE]:[GRUPO ETARIO]],4,0)</f>
        <v>ADOLECENTE</v>
      </c>
      <c r="H2299" s="10" t="s">
        <v>27</v>
      </c>
      <c r="I2299" s="10" t="s">
        <v>5</v>
      </c>
      <c r="J2299" s="46">
        <f>VLOOKUP(REGISTROS[[#This Row],[TIPO DE EXAMEN ]],SERVICIOS[],2,0)</f>
        <v>20</v>
      </c>
      <c r="K2299" s="10" t="s">
        <v>67</v>
      </c>
      <c r="L2299" s="10">
        <v>1317739397</v>
      </c>
      <c r="M2299" s="10"/>
      <c r="N2299" s="10"/>
    </row>
    <row r="2300" spans="1:14" x14ac:dyDescent="0.25">
      <c r="A2300" s="110">
        <f t="shared" si="105"/>
        <v>2290</v>
      </c>
      <c r="B2300" s="45">
        <f t="shared" si="106"/>
        <v>2897</v>
      </c>
      <c r="C2300" s="122">
        <v>45927</v>
      </c>
      <c r="D2300" s="122">
        <f>YEAR(REGISTROS[[#This Row],[FECHA]])</f>
        <v>2025</v>
      </c>
      <c r="E2300" s="112">
        <f>MONTH(REGISTROS[[#This Row],[FECHA]])</f>
        <v>9</v>
      </c>
      <c r="F2300" t="s">
        <v>4579</v>
      </c>
      <c r="G2300" s="11" t="str">
        <f ca="1">VLOOKUP(EXAMENES!F2300,PACIENTE[[APELLIDO / NOMBRE]:[GRUPO ETARIO]],4,0)</f>
        <v>ADULTO</v>
      </c>
      <c r="H2300" s="10" t="s">
        <v>1782</v>
      </c>
      <c r="I2300" s="10" t="s">
        <v>5</v>
      </c>
      <c r="J2300" s="46">
        <f>VLOOKUP(REGISTROS[[#This Row],[TIPO DE EXAMEN ]],SERVICIOS[],2,0)</f>
        <v>20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>
        <f t="shared" si="106"/>
        <v>2898</v>
      </c>
      <c r="C2301" s="122">
        <v>45927</v>
      </c>
      <c r="D2301" s="122">
        <f>YEAR(REGISTROS[[#This Row],[FECHA]])</f>
        <v>2025</v>
      </c>
      <c r="E2301" s="112">
        <f>MONTH(REGISTROS[[#This Row],[FECHA]])</f>
        <v>9</v>
      </c>
      <c r="F2301" t="s">
        <v>4581</v>
      </c>
      <c r="G2301" s="11" t="str">
        <f ca="1">VLOOKUP(EXAMENES!F2301,PACIENTE[[APELLIDO / NOMBRE]:[GRUPO ETARIO]],4,0)</f>
        <v>ADULTO</v>
      </c>
      <c r="H2301" s="10" t="s">
        <v>27</v>
      </c>
      <c r="I2301" s="10" t="s">
        <v>5</v>
      </c>
      <c r="J2301" s="46">
        <f>VLOOKUP(REGISTROS[[#This Row],[TIPO DE EXAMEN ]],SERVICIOS[],2,0)</f>
        <v>20</v>
      </c>
      <c r="K2301" s="10" t="s">
        <v>67</v>
      </c>
      <c r="L2301" s="10">
        <v>1309189494</v>
      </c>
      <c r="M2301" s="10"/>
      <c r="N2301" s="10"/>
    </row>
    <row r="2302" spans="1:14" x14ac:dyDescent="0.25">
      <c r="A2302" s="110">
        <f t="shared" si="105"/>
        <v>2292</v>
      </c>
      <c r="B2302" s="45">
        <f t="shared" si="106"/>
        <v>2899</v>
      </c>
      <c r="C2302" s="122">
        <v>45927</v>
      </c>
      <c r="D2302" s="122">
        <f>YEAR(REGISTROS[[#This Row],[FECHA]])</f>
        <v>2025</v>
      </c>
      <c r="E2302" s="112">
        <f>MONTH(REGISTROS[[#This Row],[FECHA]])</f>
        <v>9</v>
      </c>
      <c r="F2302" t="s">
        <v>4583</v>
      </c>
      <c r="G2302" s="11" t="str">
        <f ca="1">VLOOKUP(EXAMENES!F2302,PACIENTE[[APELLIDO / NOMBRE]:[GRUPO ETARIO]],4,0)</f>
        <v>ADULTO</v>
      </c>
      <c r="H2302" s="10" t="s">
        <v>1771</v>
      </c>
      <c r="I2302" s="10" t="s">
        <v>5</v>
      </c>
      <c r="J2302" s="46">
        <f>VLOOKUP(REGISTROS[[#This Row],[TIPO DE EXAMEN ]],SERVICIOS[],2,0)</f>
        <v>20</v>
      </c>
      <c r="K2302" s="10" t="s">
        <v>67</v>
      </c>
      <c r="L2302" s="10">
        <v>1313962001</v>
      </c>
      <c r="M2302" s="10"/>
      <c r="N2302" s="10"/>
    </row>
    <row r="2303" spans="1:14" x14ac:dyDescent="0.25">
      <c r="A2303" s="110">
        <f t="shared" si="105"/>
        <v>2293</v>
      </c>
      <c r="B2303" s="45">
        <f t="shared" si="106"/>
        <v>2900</v>
      </c>
      <c r="C2303" s="122">
        <v>45929</v>
      </c>
      <c r="D2303" s="122">
        <f>YEAR(REGISTROS[[#This Row],[FECHA]])</f>
        <v>2025</v>
      </c>
      <c r="E2303" s="112">
        <f>MONTH(REGISTROS[[#This Row],[FECHA]])</f>
        <v>9</v>
      </c>
      <c r="F2303" t="s">
        <v>4585</v>
      </c>
      <c r="G2303" s="11" t="str">
        <f ca="1">VLOOKUP(EXAMENES!F2303,PACIENTE[[APELLIDO / NOMBRE]:[GRUPO ETARIO]],4,0)</f>
        <v>ADULTO</v>
      </c>
      <c r="H2303" s="10" t="s">
        <v>117</v>
      </c>
      <c r="I2303" s="10" t="s">
        <v>20</v>
      </c>
      <c r="J2303" s="46">
        <f>VLOOKUP(REGISTROS[[#This Row],[TIPO DE EXAMEN ]],SERVICIOS[],2,0)</f>
        <v>10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>
        <f t="shared" si="106"/>
        <v>2901</v>
      </c>
      <c r="C2304" s="122">
        <v>45929</v>
      </c>
      <c r="D2304" s="122">
        <f>YEAR(REGISTROS[[#This Row],[FECHA]])</f>
        <v>2025</v>
      </c>
      <c r="E2304" s="112">
        <f>MONTH(REGISTROS[[#This Row],[FECHA]])</f>
        <v>9</v>
      </c>
      <c r="F2304" t="s">
        <v>4587</v>
      </c>
      <c r="G2304" s="11" t="str">
        <f ca="1">VLOOKUP(EXAMENES!F2304,PACIENTE[[APELLIDO / NOMBRE]:[GRUPO ETARIO]],4,0)</f>
        <v>ADOLECENTE</v>
      </c>
      <c r="H2304" s="10" t="s">
        <v>117</v>
      </c>
      <c r="I2304" s="10" t="s">
        <v>5</v>
      </c>
      <c r="J2304" s="46">
        <f>VLOOKUP(REGISTROS[[#This Row],[TIPO DE EXAMEN ]],SERVICIOS[],2,0)</f>
        <v>20</v>
      </c>
      <c r="K2304" s="10" t="s">
        <v>67</v>
      </c>
      <c r="L2304" s="10">
        <v>1752291938</v>
      </c>
      <c r="M2304" s="10"/>
      <c r="N2304" s="10"/>
    </row>
    <row r="2305" spans="1:14" x14ac:dyDescent="0.25">
      <c r="A2305" s="110">
        <f t="shared" si="105"/>
        <v>2295</v>
      </c>
      <c r="B2305" s="45">
        <f t="shared" si="106"/>
        <v>2902</v>
      </c>
      <c r="C2305" s="122">
        <v>45929</v>
      </c>
      <c r="D2305" s="122">
        <f>YEAR(REGISTROS[[#This Row],[FECHA]])</f>
        <v>2025</v>
      </c>
      <c r="E2305" s="112">
        <f>MONTH(REGISTROS[[#This Row],[FECHA]])</f>
        <v>9</v>
      </c>
      <c r="F2305" t="s">
        <v>4589</v>
      </c>
      <c r="G2305" s="11" t="str">
        <f ca="1">VLOOKUP(EXAMENES!F2305,PACIENTE[[APELLIDO / NOMBRE]:[GRUPO ETARIO]],4,0)</f>
        <v>TERCERA EDAD</v>
      </c>
      <c r="H2305" s="10" t="s">
        <v>117</v>
      </c>
      <c r="I2305" s="10" t="s">
        <v>20</v>
      </c>
      <c r="J2305" s="46">
        <f>VLOOKUP(REGISTROS[[#This Row],[TIPO DE EXAMEN ]],SERVICIOS[],2,0)</f>
        <v>10</v>
      </c>
      <c r="K2305" s="10" t="s">
        <v>67</v>
      </c>
      <c r="L2305" s="10">
        <v>801141540</v>
      </c>
      <c r="M2305" s="10"/>
      <c r="N2305" s="10"/>
    </row>
    <row r="2306" spans="1:14" x14ac:dyDescent="0.25">
      <c r="A2306" s="110">
        <f t="shared" si="105"/>
        <v>2296</v>
      </c>
      <c r="B2306" s="45">
        <f t="shared" si="106"/>
        <v>2903</v>
      </c>
      <c r="C2306" s="122">
        <v>45929</v>
      </c>
      <c r="D2306" s="122">
        <f>YEAR(REGISTROS[[#This Row],[FECHA]])</f>
        <v>2025</v>
      </c>
      <c r="E2306" s="112">
        <f>MONTH(REGISTROS[[#This Row],[FECHA]])</f>
        <v>9</v>
      </c>
      <c r="F2306" t="s">
        <v>4592</v>
      </c>
      <c r="G2306" s="11" t="str">
        <f ca="1">VLOOKUP(EXAMENES!F2306,PACIENTE[[APELLIDO / NOMBRE]:[GRUPO ETARIO]],4,0)</f>
        <v>ADULTO</v>
      </c>
      <c r="H2306" s="10" t="s">
        <v>161</v>
      </c>
      <c r="I2306" s="10" t="s">
        <v>5</v>
      </c>
      <c r="J2306" s="46">
        <f>VLOOKUP(REGISTROS[[#This Row],[TIPO DE EXAMEN ]],SERVICIOS[],2,0)</f>
        <v>20</v>
      </c>
      <c r="K2306" s="10" t="s">
        <v>67</v>
      </c>
      <c r="L2306" s="10">
        <v>1317292843</v>
      </c>
      <c r="M2306" s="10"/>
      <c r="N2306" s="10"/>
    </row>
    <row r="2307" spans="1:14" x14ac:dyDescent="0.25">
      <c r="A2307" s="110">
        <f t="shared" si="105"/>
        <v>2297</v>
      </c>
      <c r="B2307" s="45">
        <f t="shared" si="106"/>
        <v>2904</v>
      </c>
      <c r="C2307" s="122">
        <v>45929</v>
      </c>
      <c r="D2307" s="122">
        <f>YEAR(REGISTROS[[#This Row],[FECHA]])</f>
        <v>2025</v>
      </c>
      <c r="E2307" s="112">
        <f>MONTH(REGISTROS[[#This Row],[FECHA]])</f>
        <v>9</v>
      </c>
      <c r="F2307" t="s">
        <v>4594</v>
      </c>
      <c r="G2307" s="11" t="str">
        <f ca="1">VLOOKUP(EXAMENES!F2307,PACIENTE[[APELLIDO / NOMBRE]:[GRUPO ETARIO]],4,0)</f>
        <v>ADOLECENTE</v>
      </c>
      <c r="H2307" s="10" t="s">
        <v>27</v>
      </c>
      <c r="I2307" s="10" t="s">
        <v>20</v>
      </c>
      <c r="J2307" s="46">
        <f>VLOOKUP(REGISTROS[[#This Row],[TIPO DE EXAMEN ]],SERVICIOS[],2,0)</f>
        <v>10</v>
      </c>
      <c r="K2307" s="10" t="s">
        <v>67</v>
      </c>
      <c r="L2307" s="10">
        <v>1316703071</v>
      </c>
      <c r="M2307" s="10"/>
      <c r="N2307" s="10"/>
    </row>
    <row r="2308" spans="1:14" x14ac:dyDescent="0.25">
      <c r="A2308" s="110">
        <f t="shared" si="105"/>
        <v>2298</v>
      </c>
      <c r="B2308" s="45">
        <f t="shared" si="106"/>
        <v>2905</v>
      </c>
      <c r="C2308" s="122">
        <v>45929</v>
      </c>
      <c r="D2308" s="122">
        <f>YEAR(REGISTROS[[#This Row],[FECHA]])</f>
        <v>2025</v>
      </c>
      <c r="E2308" s="112">
        <f>MONTH(REGISTROS[[#This Row],[FECHA]])</f>
        <v>9</v>
      </c>
      <c r="F2308" t="s">
        <v>4596</v>
      </c>
      <c r="G2308" s="11" t="str">
        <f ca="1">VLOOKUP(EXAMENES!F2308,PACIENTE[[APELLIDO / NOMBRE]:[GRUPO ETARIO]],4,0)</f>
        <v>TERCERA EDAD</v>
      </c>
      <c r="H2308" s="10" t="s">
        <v>117</v>
      </c>
      <c r="I2308" s="10" t="s">
        <v>20</v>
      </c>
      <c r="J2308" s="46">
        <f>VLOOKUP(REGISTROS[[#This Row],[TIPO DE EXAMEN ]],SERVICIOS[],2,0)</f>
        <v>10</v>
      </c>
      <c r="K2308" s="10" t="s">
        <v>67</v>
      </c>
      <c r="L2308" s="10">
        <v>1306229111</v>
      </c>
      <c r="M2308" s="10"/>
      <c r="N2308" s="10"/>
    </row>
    <row r="2309" spans="1:14" x14ac:dyDescent="0.25">
      <c r="A2309" s="110">
        <f t="shared" si="105"/>
        <v>2299</v>
      </c>
      <c r="B2309" s="45">
        <f t="shared" si="106"/>
        <v>2906</v>
      </c>
      <c r="C2309" s="122">
        <v>45929</v>
      </c>
      <c r="D2309" s="122">
        <f>YEAR(REGISTROS[[#This Row],[FECHA]])</f>
        <v>2025</v>
      </c>
      <c r="E2309" s="112">
        <f>MONTH(REGISTROS[[#This Row],[FECHA]])</f>
        <v>9</v>
      </c>
      <c r="F2309" t="s">
        <v>4598</v>
      </c>
      <c r="G2309" s="11" t="str">
        <f ca="1">VLOOKUP(EXAMENES!F2309,PACIENTE[[APELLIDO / NOMBRE]:[GRUPO ETARIO]],4,0)</f>
        <v>NIÑO</v>
      </c>
      <c r="H2309" s="10" t="s">
        <v>161</v>
      </c>
      <c r="I2309" s="10" t="s">
        <v>5</v>
      </c>
      <c r="J2309" s="46">
        <f>VLOOKUP(REGISTROS[[#This Row],[TIPO DE EXAMEN ]],SERVICIOS[],2,0)</f>
        <v>20</v>
      </c>
      <c r="K2309" s="10" t="s">
        <v>67</v>
      </c>
      <c r="L2309" s="10">
        <v>1312991548</v>
      </c>
      <c r="M2309" s="10"/>
      <c r="N2309" s="10"/>
    </row>
    <row r="2310" spans="1:14" x14ac:dyDescent="0.25">
      <c r="A2310" s="110">
        <f t="shared" si="105"/>
        <v>2300</v>
      </c>
      <c r="B2310" s="45">
        <f t="shared" si="106"/>
        <v>2907</v>
      </c>
      <c r="C2310" s="122">
        <v>45929</v>
      </c>
      <c r="D2310" s="122">
        <f>YEAR(REGISTROS[[#This Row],[FECHA]])</f>
        <v>2025</v>
      </c>
      <c r="E2310" s="112">
        <f>MONTH(REGISTROS[[#This Row],[FECHA]])</f>
        <v>9</v>
      </c>
      <c r="F2310" t="s">
        <v>4600</v>
      </c>
      <c r="G2310" s="11" t="str">
        <f ca="1">VLOOKUP(EXAMENES!F2310,PACIENTE[[APELLIDO / NOMBRE]:[GRUPO ETARIO]],4,0)</f>
        <v>ADULTO</v>
      </c>
      <c r="H2310" s="10" t="s">
        <v>1778</v>
      </c>
      <c r="I2310" s="10" t="s">
        <v>5</v>
      </c>
      <c r="J2310" s="46">
        <f>VLOOKUP(REGISTROS[[#This Row],[TIPO DE EXAMEN ]],SERVICIOS[],2,0)</f>
        <v>20</v>
      </c>
      <c r="K2310" s="10" t="s">
        <v>67</v>
      </c>
      <c r="L2310" s="10">
        <v>1312659145</v>
      </c>
      <c r="M2310" s="10"/>
      <c r="N2310" s="10"/>
    </row>
    <row r="2311" spans="1:14" x14ac:dyDescent="0.25">
      <c r="A2311" s="110">
        <f t="shared" si="105"/>
        <v>2301</v>
      </c>
      <c r="B2311" s="45">
        <f t="shared" si="106"/>
        <v>2908</v>
      </c>
      <c r="C2311" s="122">
        <v>45930</v>
      </c>
      <c r="D2311" s="122">
        <f>YEAR(REGISTROS[[#This Row],[FECHA]])</f>
        <v>2025</v>
      </c>
      <c r="E2311" s="112">
        <f>MONTH(REGISTROS[[#This Row],[FECHA]])</f>
        <v>9</v>
      </c>
      <c r="F2311" t="s">
        <v>4603</v>
      </c>
      <c r="G2311" s="11" t="str">
        <f ca="1">VLOOKUP(EXAMENES!F2311,PACIENTE[[APELLIDO / NOMBRE]:[GRUPO ETARIO]],4,0)</f>
        <v>ADULTO</v>
      </c>
      <c r="H2311" s="10" t="s">
        <v>27</v>
      </c>
      <c r="I2311" s="10" t="s">
        <v>5</v>
      </c>
      <c r="J2311" s="46">
        <f>VLOOKUP(REGISTROS[[#This Row],[TIPO DE EXAMEN ]],SERVICIOS[],2,0)</f>
        <v>20</v>
      </c>
      <c r="K2311" s="10" t="s">
        <v>68</v>
      </c>
      <c r="L2311" s="10">
        <v>1311687634</v>
      </c>
      <c r="M2311" s="10"/>
      <c r="N2311" s="10"/>
    </row>
    <row r="2312" spans="1:14" x14ac:dyDescent="0.25">
      <c r="A2312" s="110">
        <f t="shared" si="105"/>
        <v>2302</v>
      </c>
      <c r="B2312" s="45">
        <f t="shared" si="106"/>
        <v>2909</v>
      </c>
      <c r="C2312" s="122">
        <v>45930</v>
      </c>
      <c r="D2312" s="122">
        <f>YEAR(REGISTROS[[#This Row],[FECHA]])</f>
        <v>2025</v>
      </c>
      <c r="E2312" s="112">
        <f>MONTH(REGISTROS[[#This Row],[FECHA]])</f>
        <v>9</v>
      </c>
      <c r="F2312" t="s">
        <v>4605</v>
      </c>
      <c r="G2312" s="11" t="str">
        <f ca="1">VLOOKUP(EXAMENES!F2312,PACIENTE[[APELLIDO / NOMBRE]:[GRUPO ETARIO]],4,0)</f>
        <v>ADULTO</v>
      </c>
      <c r="H2312" s="10" t="s">
        <v>27</v>
      </c>
      <c r="I2312" s="10" t="s">
        <v>5</v>
      </c>
      <c r="J2312" s="46">
        <f>VLOOKUP(REGISTROS[[#This Row],[TIPO DE EXAMEN ]],SERVICIOS[],2,0)</f>
        <v>20</v>
      </c>
      <c r="K2312" s="10" t="s">
        <v>68</v>
      </c>
      <c r="L2312" s="10">
        <v>1316291754</v>
      </c>
      <c r="M2312" s="10"/>
      <c r="N2312" s="10"/>
    </row>
    <row r="2313" spans="1:14" x14ac:dyDescent="0.25">
      <c r="A2313" s="110">
        <f t="shared" si="105"/>
        <v>2303</v>
      </c>
      <c r="B2313" s="45">
        <f t="shared" si="106"/>
        <v>2910</v>
      </c>
      <c r="C2313" s="122">
        <v>45930</v>
      </c>
      <c r="D2313" s="122">
        <f>YEAR(REGISTROS[[#This Row],[FECHA]])</f>
        <v>2025</v>
      </c>
      <c r="E2313" s="112">
        <f>MONTH(REGISTROS[[#This Row],[FECHA]])</f>
        <v>9</v>
      </c>
      <c r="F2313" t="s">
        <v>4607</v>
      </c>
      <c r="G2313" s="11" t="str">
        <f ca="1">VLOOKUP(EXAMENES!F2313,PACIENTE[[APELLIDO / NOMBRE]:[GRUPO ETARIO]],4,0)</f>
        <v>ADULTO</v>
      </c>
      <c r="H2313" s="10" t="s">
        <v>1771</v>
      </c>
      <c r="I2313" s="10" t="s">
        <v>5</v>
      </c>
      <c r="J2313" s="46">
        <f>VLOOKUP(REGISTROS[[#This Row],[TIPO DE EXAMEN ]],SERVICIOS[],2,0)</f>
        <v>20</v>
      </c>
      <c r="K2313" s="10" t="s">
        <v>68</v>
      </c>
      <c r="L2313" s="10">
        <v>1315657815</v>
      </c>
      <c r="M2313" s="10"/>
      <c r="N2313" s="10"/>
    </row>
    <row r="2314" spans="1:14" x14ac:dyDescent="0.25">
      <c r="A2314" s="110">
        <f t="shared" si="105"/>
        <v>2304</v>
      </c>
      <c r="B2314" s="45">
        <f t="shared" si="106"/>
        <v>2911</v>
      </c>
      <c r="C2314" s="122">
        <v>45931</v>
      </c>
      <c r="D2314" s="122">
        <f>YEAR(REGISTROS[[#This Row],[FECHA]])</f>
        <v>2025</v>
      </c>
      <c r="E2314" s="112">
        <f>MONTH(REGISTROS[[#This Row],[FECHA]])</f>
        <v>10</v>
      </c>
      <c r="F2314" t="s">
        <v>4609</v>
      </c>
      <c r="G2314" s="11" t="str">
        <f ca="1">VLOOKUP(EXAMENES!F2314,PACIENTE[[APELLIDO / NOMBRE]:[GRUPO ETARIO]],4,0)</f>
        <v>ADULTO</v>
      </c>
      <c r="H2314" s="10" t="s">
        <v>161</v>
      </c>
      <c r="I2314" s="10" t="s">
        <v>5</v>
      </c>
      <c r="J2314" s="46">
        <f>VLOOKUP(REGISTROS[[#This Row],[TIPO DE EXAMEN ]],SERVICIOS[],2,0)</f>
        <v>20</v>
      </c>
      <c r="K2314" s="10" t="s">
        <v>67</v>
      </c>
      <c r="L2314" s="10">
        <v>1315193944</v>
      </c>
      <c r="M2314" s="10"/>
      <c r="N2314" s="10"/>
    </row>
    <row r="2315" spans="1:14" x14ac:dyDescent="0.25">
      <c r="A2315" s="110">
        <f t="shared" si="105"/>
        <v>2305</v>
      </c>
      <c r="B2315" s="45">
        <f t="shared" si="106"/>
        <v>2912</v>
      </c>
      <c r="C2315" s="122">
        <v>45931</v>
      </c>
      <c r="D2315" s="122">
        <f>YEAR(REGISTROS[[#This Row],[FECHA]])</f>
        <v>2025</v>
      </c>
      <c r="E2315" s="112">
        <f>MONTH(REGISTROS[[#This Row],[FECHA]])</f>
        <v>10</v>
      </c>
      <c r="F2315" t="s">
        <v>4611</v>
      </c>
      <c r="G2315" s="11" t="str">
        <f ca="1">VLOOKUP(EXAMENES!F2315,PACIENTE[[APELLIDO / NOMBRE]:[GRUPO ETARIO]],4,0)</f>
        <v>ADULTO</v>
      </c>
      <c r="H2315" s="10" t="s">
        <v>161</v>
      </c>
      <c r="I2315" s="10" t="s">
        <v>5</v>
      </c>
      <c r="J2315" s="46">
        <f>VLOOKUP(REGISTROS[[#This Row],[TIPO DE EXAMEN ]],SERVICIOS[],2,0)</f>
        <v>20</v>
      </c>
      <c r="K2315" s="10" t="s">
        <v>67</v>
      </c>
      <c r="L2315" s="10">
        <v>1315193969</v>
      </c>
      <c r="M2315" s="10"/>
      <c r="N2315" s="10"/>
    </row>
    <row r="2316" spans="1:14" x14ac:dyDescent="0.25">
      <c r="A2316" s="110">
        <f t="shared" si="105"/>
        <v>2306</v>
      </c>
      <c r="B2316" s="45">
        <f t="shared" si="106"/>
        <v>2913</v>
      </c>
      <c r="C2316" s="122">
        <v>45931</v>
      </c>
      <c r="D2316" s="122">
        <f>YEAR(REGISTROS[[#This Row],[FECHA]])</f>
        <v>2025</v>
      </c>
      <c r="E2316" s="112">
        <f>MONTH(REGISTROS[[#This Row],[FECHA]])</f>
        <v>10</v>
      </c>
      <c r="F2316" t="s">
        <v>4613</v>
      </c>
      <c r="G2316" s="11" t="str">
        <f ca="1">VLOOKUP(EXAMENES!F2316,PACIENTE[[APELLIDO / NOMBRE]:[GRUPO ETARIO]],4,0)</f>
        <v>ADULTO</v>
      </c>
      <c r="H2316" s="10" t="s">
        <v>1784</v>
      </c>
      <c r="I2316" s="10" t="s">
        <v>20</v>
      </c>
      <c r="J2316" s="46">
        <f>VLOOKUP(REGISTROS[[#This Row],[TIPO DE EXAMEN ]],SERVICIOS[],2,0)</f>
        <v>10</v>
      </c>
      <c r="K2316" s="10" t="s">
        <v>67</v>
      </c>
      <c r="L2316" s="10">
        <v>1314702018</v>
      </c>
      <c r="M2316" s="10"/>
      <c r="N2316" s="10"/>
    </row>
    <row r="2317" spans="1:14" x14ac:dyDescent="0.25">
      <c r="A2317" s="110">
        <f t="shared" si="105"/>
        <v>2307</v>
      </c>
      <c r="B2317" s="45">
        <f t="shared" si="106"/>
        <v>2914</v>
      </c>
      <c r="C2317" s="122">
        <v>45931</v>
      </c>
      <c r="D2317" s="122">
        <f>YEAR(REGISTROS[[#This Row],[FECHA]])</f>
        <v>2025</v>
      </c>
      <c r="E2317" s="112">
        <f>MONTH(REGISTROS[[#This Row],[FECHA]])</f>
        <v>10</v>
      </c>
      <c r="F2317" t="s">
        <v>4614</v>
      </c>
      <c r="G2317" s="11" t="str">
        <f ca="1">VLOOKUP(EXAMENES!F2317,PACIENTE[[APELLIDO / NOMBRE]:[GRUPO ETARIO]],4,0)</f>
        <v>ADULTO</v>
      </c>
      <c r="H2317" s="10" t="s">
        <v>27</v>
      </c>
      <c r="I2317" s="10" t="s">
        <v>5</v>
      </c>
      <c r="J2317" s="46">
        <f>VLOOKUP(REGISTROS[[#This Row],[TIPO DE EXAMEN ]],SERVICIOS[],2,0)</f>
        <v>20</v>
      </c>
      <c r="K2317" s="10" t="s">
        <v>67</v>
      </c>
      <c r="L2317" s="10">
        <v>1351714314</v>
      </c>
      <c r="M2317" s="10"/>
      <c r="N2317" s="10"/>
    </row>
    <row r="2318" spans="1:14" x14ac:dyDescent="0.25">
      <c r="A2318" s="110">
        <f t="shared" si="105"/>
        <v>2308</v>
      </c>
      <c r="B2318" s="45">
        <f t="shared" si="106"/>
        <v>2915</v>
      </c>
      <c r="C2318" s="122">
        <v>45932</v>
      </c>
      <c r="D2318" s="122">
        <f>YEAR(REGISTROS[[#This Row],[FECHA]])</f>
        <v>2025</v>
      </c>
      <c r="E2318" s="112">
        <f>MONTH(REGISTROS[[#This Row],[FECHA]])</f>
        <v>10</v>
      </c>
      <c r="F2318" t="s">
        <v>4616</v>
      </c>
      <c r="G2318" s="11" t="str">
        <f ca="1">VLOOKUP(EXAMENES!F2318,PACIENTE[[APELLIDO / NOMBRE]:[GRUPO ETARIO]],4,0)</f>
        <v>ADULTO</v>
      </c>
      <c r="H2318" s="10" t="s">
        <v>161</v>
      </c>
      <c r="I2318" s="10" t="s">
        <v>20</v>
      </c>
      <c r="J2318" s="46">
        <f>VLOOKUP(REGISTROS[[#This Row],[TIPO DE EXAMEN ]],SERVICIOS[],2,0)</f>
        <v>10</v>
      </c>
      <c r="K2318" s="10" t="s">
        <v>68</v>
      </c>
      <c r="L2318" s="10">
        <v>1312498221</v>
      </c>
      <c r="M2318" s="10"/>
      <c r="N2318" s="10"/>
    </row>
    <row r="2319" spans="1:14" x14ac:dyDescent="0.25">
      <c r="A2319" s="110">
        <f t="shared" si="105"/>
        <v>2309</v>
      </c>
      <c r="B2319" s="45">
        <f t="shared" si="106"/>
        <v>2916</v>
      </c>
      <c r="C2319" s="122">
        <v>45932</v>
      </c>
      <c r="D2319" s="122">
        <f>YEAR(REGISTROS[[#This Row],[FECHA]])</f>
        <v>2025</v>
      </c>
      <c r="E2319" s="112">
        <f>MONTH(REGISTROS[[#This Row],[FECHA]])</f>
        <v>10</v>
      </c>
      <c r="F2319" t="s">
        <v>4618</v>
      </c>
      <c r="G2319" s="11" t="str">
        <f ca="1">VLOOKUP(EXAMENES!F2319,PACIENTE[[APELLIDO / NOMBRE]:[GRUPO ETARIO]],4,0)</f>
        <v>ADULTO</v>
      </c>
      <c r="H2319" s="10" t="s">
        <v>1778</v>
      </c>
      <c r="I2319" s="10" t="s">
        <v>20</v>
      </c>
      <c r="J2319" s="46">
        <f>VLOOKUP(REGISTROS[[#This Row],[TIPO DE EXAMEN ]],SERVICIOS[],2,0)</f>
        <v>10</v>
      </c>
      <c r="K2319" s="10" t="s">
        <v>68</v>
      </c>
      <c r="L2319" s="10">
        <v>928604081</v>
      </c>
      <c r="M2319" s="10"/>
      <c r="N2319" s="10"/>
    </row>
    <row r="2320" spans="1:14" x14ac:dyDescent="0.25">
      <c r="A2320" s="110">
        <f t="shared" si="105"/>
        <v>2310</v>
      </c>
      <c r="B2320" s="45">
        <f t="shared" si="106"/>
        <v>2917</v>
      </c>
      <c r="C2320" s="122">
        <v>45932</v>
      </c>
      <c r="D2320" s="122">
        <f>YEAR(REGISTROS[[#This Row],[FECHA]])</f>
        <v>2025</v>
      </c>
      <c r="E2320" s="112">
        <f>MONTH(REGISTROS[[#This Row],[FECHA]])</f>
        <v>10</v>
      </c>
      <c r="F2320" t="s">
        <v>4620</v>
      </c>
      <c r="G2320" s="11" t="str">
        <f ca="1">VLOOKUP(EXAMENES!F2320,PACIENTE[[APELLIDO / NOMBRE]:[GRUPO ETARIO]],4,0)</f>
        <v>ADULTO</v>
      </c>
      <c r="H2320" s="10" t="s">
        <v>27</v>
      </c>
      <c r="I2320" s="10" t="s">
        <v>5</v>
      </c>
      <c r="J2320" s="46">
        <f>VLOOKUP(REGISTROS[[#This Row],[TIPO DE EXAMEN ]],SERVICIOS[],2,0)</f>
        <v>20</v>
      </c>
      <c r="K2320" s="10" t="s">
        <v>68</v>
      </c>
      <c r="L2320" s="10">
        <v>1316294212</v>
      </c>
      <c r="M2320" s="10"/>
      <c r="N2320" s="10"/>
    </row>
    <row r="2321" spans="1:14" x14ac:dyDescent="0.25">
      <c r="A2321" s="110">
        <f t="shared" si="105"/>
        <v>2311</v>
      </c>
      <c r="B2321" s="45">
        <f t="shared" si="106"/>
        <v>2918</v>
      </c>
      <c r="C2321" s="122">
        <v>45932</v>
      </c>
      <c r="D2321" s="122">
        <f>YEAR(REGISTROS[[#This Row],[FECHA]])</f>
        <v>2025</v>
      </c>
      <c r="E2321" s="112">
        <f>MONTH(REGISTROS[[#This Row],[FECHA]])</f>
        <v>10</v>
      </c>
      <c r="F2321" t="s">
        <v>4622</v>
      </c>
      <c r="G2321" s="11" t="str">
        <f ca="1">VLOOKUP(EXAMENES!F2321,PACIENTE[[APELLIDO / NOMBRE]:[GRUPO ETARIO]],4,0)</f>
        <v>ADULTO</v>
      </c>
      <c r="H2321" s="10" t="s">
        <v>27</v>
      </c>
      <c r="I2321" s="10" t="s">
        <v>20</v>
      </c>
      <c r="J2321" s="46">
        <f>VLOOKUP(REGISTROS[[#This Row],[TIPO DE EXAMEN ]],SERVICIOS[],2,0)</f>
        <v>10</v>
      </c>
      <c r="K2321" s="10" t="s">
        <v>67</v>
      </c>
      <c r="L2321" s="10">
        <v>1317664439</v>
      </c>
      <c r="M2321" s="10"/>
      <c r="N2321" s="10"/>
    </row>
    <row r="2322" spans="1:14" x14ac:dyDescent="0.25">
      <c r="A2322" s="110">
        <f t="shared" si="105"/>
        <v>2312</v>
      </c>
      <c r="B2322" s="45">
        <f t="shared" si="106"/>
        <v>2919</v>
      </c>
      <c r="C2322" s="122">
        <v>45932</v>
      </c>
      <c r="D2322" s="122">
        <f>YEAR(REGISTROS[[#This Row],[FECHA]])</f>
        <v>2025</v>
      </c>
      <c r="E2322" s="112">
        <f>MONTH(REGISTROS[[#This Row],[FECHA]])</f>
        <v>10</v>
      </c>
      <c r="F2322" t="s">
        <v>4622</v>
      </c>
      <c r="G2322" s="11" t="str">
        <f ca="1">VLOOKUP(EXAMENES!F2322,PACIENTE[[APELLIDO / NOMBRE]:[GRUPO ETARIO]],4,0)</f>
        <v>ADULTO</v>
      </c>
      <c r="H2322" s="10" t="s">
        <v>27</v>
      </c>
      <c r="I2322" s="10" t="s">
        <v>20</v>
      </c>
      <c r="J2322" s="46">
        <f>VLOOKUP(REGISTROS[[#This Row],[TIPO DE EXAMEN ]],SERVICIOS[],2,0)</f>
        <v>10</v>
      </c>
      <c r="K2322" s="10" t="s">
        <v>67</v>
      </c>
      <c r="L2322" s="10">
        <v>1317664439</v>
      </c>
      <c r="M2322" s="10"/>
      <c r="N2322" s="10"/>
    </row>
    <row r="2323" spans="1:14" x14ac:dyDescent="0.25">
      <c r="A2323" s="110">
        <f t="shared" si="105"/>
        <v>2313</v>
      </c>
      <c r="B2323" s="45">
        <f t="shared" si="106"/>
        <v>2920</v>
      </c>
      <c r="C2323" s="122">
        <v>45932</v>
      </c>
      <c r="D2323" s="122">
        <f>YEAR(REGISTROS[[#This Row],[FECHA]])</f>
        <v>2025</v>
      </c>
      <c r="E2323" s="112">
        <f>MONTH(REGISTROS[[#This Row],[FECHA]])</f>
        <v>10</v>
      </c>
      <c r="F2323" t="s">
        <v>4624</v>
      </c>
      <c r="G2323" s="11" t="str">
        <f ca="1">VLOOKUP(EXAMENES!F2323,PACIENTE[[APELLIDO / NOMBRE]:[GRUPO ETARIO]],4,0)</f>
        <v>ADULTO</v>
      </c>
      <c r="H2323" s="10" t="s">
        <v>161</v>
      </c>
      <c r="I2323" s="10" t="s">
        <v>5</v>
      </c>
      <c r="J2323" s="46">
        <f>VLOOKUP(REGISTROS[[#This Row],[TIPO DE EXAMEN ]],SERVICIOS[],2,0)</f>
        <v>20</v>
      </c>
      <c r="K2323" s="10" t="s">
        <v>67</v>
      </c>
      <c r="L2323" s="10">
        <v>1315617744</v>
      </c>
      <c r="M2323" s="10"/>
      <c r="N2323" s="10"/>
    </row>
    <row r="2324" spans="1:14" x14ac:dyDescent="0.25">
      <c r="A2324" s="110">
        <f t="shared" si="105"/>
        <v>2314</v>
      </c>
      <c r="B2324" s="45">
        <f t="shared" si="106"/>
        <v>2921</v>
      </c>
      <c r="C2324" s="122">
        <v>45932</v>
      </c>
      <c r="D2324" s="122">
        <f>YEAR(REGISTROS[[#This Row],[FECHA]])</f>
        <v>2025</v>
      </c>
      <c r="E2324" s="112">
        <f>MONTH(REGISTROS[[#This Row],[FECHA]])</f>
        <v>10</v>
      </c>
      <c r="F2324" t="s">
        <v>4626</v>
      </c>
      <c r="G2324" s="11" t="str">
        <f ca="1">VLOOKUP(EXAMENES!F2324,PACIENTE[[APELLIDO / NOMBRE]:[GRUPO ETARIO]],4,0)</f>
        <v>ADULTO</v>
      </c>
      <c r="H2324" s="10" t="s">
        <v>117</v>
      </c>
      <c r="I2324" s="10" t="s">
        <v>20</v>
      </c>
      <c r="J2324" s="46">
        <f>VLOOKUP(REGISTROS[[#This Row],[TIPO DE EXAMEN ]],SERVICIOS[],2,0)</f>
        <v>10</v>
      </c>
      <c r="K2324" s="10" t="s">
        <v>68</v>
      </c>
      <c r="L2324" s="10">
        <v>1312971144</v>
      </c>
      <c r="M2324" s="10"/>
      <c r="N2324" s="10"/>
    </row>
    <row r="2325" spans="1:14" x14ac:dyDescent="0.25">
      <c r="A2325" s="110">
        <f t="shared" si="105"/>
        <v>2315</v>
      </c>
      <c r="B2325" s="45">
        <f t="shared" si="106"/>
        <v>2922</v>
      </c>
      <c r="C2325" s="122">
        <v>45933</v>
      </c>
      <c r="D2325" s="122">
        <f>YEAR(REGISTROS[[#This Row],[FECHA]])</f>
        <v>2025</v>
      </c>
      <c r="E2325" s="112">
        <f>MONTH(REGISTROS[[#This Row],[FECHA]])</f>
        <v>10</v>
      </c>
      <c r="F2325" t="s">
        <v>4628</v>
      </c>
      <c r="G2325" s="11" t="str">
        <f ca="1">VLOOKUP(EXAMENES!F2325,PACIENTE[[APELLIDO / NOMBRE]:[GRUPO ETARIO]],4,0)</f>
        <v>ADULTO</v>
      </c>
      <c r="H2325" s="10" t="s">
        <v>1771</v>
      </c>
      <c r="I2325" s="10" t="s">
        <v>5</v>
      </c>
      <c r="J2325" s="46">
        <f>VLOOKUP(REGISTROS[[#This Row],[TIPO DE EXAMEN ]],SERVICIOS[],2,0)</f>
        <v>20</v>
      </c>
      <c r="K2325" s="10" t="s">
        <v>68</v>
      </c>
      <c r="L2325" s="10">
        <v>1304319989</v>
      </c>
      <c r="M2325" s="10"/>
      <c r="N2325" s="10"/>
    </row>
    <row r="2326" spans="1:14" x14ac:dyDescent="0.25">
      <c r="A2326" s="110">
        <f t="shared" si="105"/>
        <v>2316</v>
      </c>
      <c r="B2326" s="45">
        <f t="shared" si="106"/>
        <v>2923</v>
      </c>
      <c r="C2326" s="122">
        <v>45933</v>
      </c>
      <c r="D2326" s="122">
        <f>YEAR(REGISTROS[[#This Row],[FECHA]])</f>
        <v>2025</v>
      </c>
      <c r="E2326" s="112">
        <f>MONTH(REGISTROS[[#This Row],[FECHA]])</f>
        <v>10</v>
      </c>
      <c r="F2326" t="s">
        <v>2425</v>
      </c>
      <c r="G2326" s="11" t="str">
        <f ca="1">VLOOKUP(EXAMENES!F2326,PACIENTE[[APELLIDO / NOMBRE]:[GRUPO ETARIO]],4,0)</f>
        <v>ADULTO</v>
      </c>
      <c r="H2326" s="10" t="s">
        <v>85</v>
      </c>
      <c r="I2326" s="10" t="s">
        <v>20</v>
      </c>
      <c r="J2326" s="46">
        <f>VLOOKUP(REGISTROS[[#This Row],[TIPO DE EXAMEN ]],SERVICIOS[],2,0)</f>
        <v>10</v>
      </c>
      <c r="K2326" s="10" t="s">
        <v>67</v>
      </c>
      <c r="L2326" s="10">
        <v>1310289283</v>
      </c>
      <c r="M2326" s="10"/>
      <c r="N2326" s="10"/>
    </row>
    <row r="2327" spans="1:14" x14ac:dyDescent="0.25">
      <c r="A2327" s="110">
        <f t="shared" si="105"/>
        <v>2317</v>
      </c>
      <c r="B2327" s="45">
        <f t="shared" si="106"/>
        <v>2924</v>
      </c>
      <c r="C2327" s="122">
        <v>45933</v>
      </c>
      <c r="D2327" s="122">
        <f>YEAR(REGISTROS[[#This Row],[FECHA]])</f>
        <v>2025</v>
      </c>
      <c r="E2327" s="112">
        <f>MONTH(REGISTROS[[#This Row],[FECHA]])</f>
        <v>10</v>
      </c>
      <c r="F2327" t="s">
        <v>4630</v>
      </c>
      <c r="G2327" s="11" t="str">
        <f ca="1">VLOOKUP(EXAMENES!F2327,PACIENTE[[APELLIDO / NOMBRE]:[GRUPO ETARIO]],4,0)</f>
        <v>ADOLECENTE</v>
      </c>
      <c r="H2327" s="10" t="s">
        <v>1779</v>
      </c>
      <c r="I2327" s="10" t="s">
        <v>5</v>
      </c>
      <c r="J2327" s="46">
        <f>VLOOKUP(REGISTROS[[#This Row],[TIPO DE EXAMEN ]],SERVICIOS[],2,0)</f>
        <v>20</v>
      </c>
      <c r="K2327" s="10" t="s">
        <v>67</v>
      </c>
      <c r="L2327" s="10">
        <v>1312998725</v>
      </c>
      <c r="M2327" s="10"/>
      <c r="N2327" s="10"/>
    </row>
    <row r="2328" spans="1:14" x14ac:dyDescent="0.25">
      <c r="A2328" s="110">
        <f t="shared" si="105"/>
        <v>2318</v>
      </c>
      <c r="B2328" s="45">
        <f t="shared" si="106"/>
        <v>2925</v>
      </c>
      <c r="C2328" s="122">
        <v>45933</v>
      </c>
      <c r="D2328" s="122">
        <f>YEAR(REGISTROS[[#This Row],[FECHA]])</f>
        <v>2025</v>
      </c>
      <c r="E2328" s="112">
        <f>MONTH(REGISTROS[[#This Row],[FECHA]])</f>
        <v>10</v>
      </c>
      <c r="F2328" t="s">
        <v>3533</v>
      </c>
      <c r="G2328" s="11" t="str">
        <f ca="1">VLOOKUP(EXAMENES!F2328,PACIENTE[[APELLIDO / NOMBRE]:[GRUPO ETARIO]],4,0)</f>
        <v>ADOLECENTE</v>
      </c>
      <c r="H2328" s="10" t="s">
        <v>85</v>
      </c>
      <c r="I2328" s="10" t="s">
        <v>72</v>
      </c>
      <c r="J2328" s="46">
        <f>VLOOKUP(REGISTROS[[#This Row],[TIPO DE EXAMEN ]],SERVICIOS[],2,0)</f>
        <v>10</v>
      </c>
      <c r="K2328" s="10" t="s">
        <v>67</v>
      </c>
      <c r="L2328" s="10">
        <v>1350100804</v>
      </c>
      <c r="M2328" s="10"/>
      <c r="N2328" s="10"/>
    </row>
    <row r="2329" spans="1:14" x14ac:dyDescent="0.25">
      <c r="A2329" s="110">
        <f t="shared" si="105"/>
        <v>2319</v>
      </c>
      <c r="B2329" s="45">
        <f t="shared" si="106"/>
        <v>2926</v>
      </c>
      <c r="C2329" s="122">
        <v>45933</v>
      </c>
      <c r="D2329" s="122">
        <f>YEAR(REGISTROS[[#This Row],[FECHA]])</f>
        <v>2025</v>
      </c>
      <c r="E2329" s="112">
        <f>MONTH(REGISTROS[[#This Row],[FECHA]])</f>
        <v>10</v>
      </c>
      <c r="F2329" t="s">
        <v>4633</v>
      </c>
      <c r="G2329" s="11" t="str">
        <f ca="1">VLOOKUP(EXAMENES!F2329,PACIENTE[[APELLIDO / NOMBRE]:[GRUPO ETARIO]],4,0)</f>
        <v>ADULTO</v>
      </c>
      <c r="H2329" s="10" t="s">
        <v>27</v>
      </c>
      <c r="I2329" s="10" t="s">
        <v>20</v>
      </c>
      <c r="J2329" s="46">
        <f>VLOOKUP(REGISTROS[[#This Row],[TIPO DE EXAMEN ]],SERVICIOS[],2,0)</f>
        <v>10</v>
      </c>
      <c r="K2329" s="10" t="s">
        <v>67</v>
      </c>
      <c r="L2329" s="10">
        <v>1310300692</v>
      </c>
      <c r="M2329" s="10"/>
      <c r="N2329" s="10"/>
    </row>
    <row r="2330" spans="1:14" x14ac:dyDescent="0.25">
      <c r="A2330" s="110">
        <f t="shared" si="105"/>
        <v>2320</v>
      </c>
      <c r="B2330" s="45">
        <f t="shared" si="106"/>
        <v>2927</v>
      </c>
      <c r="C2330" s="122">
        <v>45934</v>
      </c>
      <c r="D2330" s="122">
        <f>YEAR(REGISTROS[[#This Row],[FECHA]])</f>
        <v>2025</v>
      </c>
      <c r="E2330" s="112">
        <f>MONTH(REGISTROS[[#This Row],[FECHA]])</f>
        <v>10</v>
      </c>
      <c r="F2330" t="s">
        <v>4635</v>
      </c>
      <c r="G2330" s="11" t="str">
        <f ca="1">VLOOKUP(EXAMENES!F2330,PACIENTE[[APELLIDO / NOMBRE]:[GRUPO ETARIO]],4,0)</f>
        <v>ADULTO</v>
      </c>
      <c r="H2330" s="10" t="s">
        <v>27</v>
      </c>
      <c r="I2330" s="10" t="s">
        <v>5</v>
      </c>
      <c r="J2330" s="46">
        <f>VLOOKUP(REGISTROS[[#This Row],[TIPO DE EXAMEN ]],SERVICIOS[],2,0)</f>
        <v>20</v>
      </c>
      <c r="K2330" s="10" t="s">
        <v>67</v>
      </c>
      <c r="L2330" s="10">
        <v>1351299456</v>
      </c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>
        <f t="shared" si="106"/>
        <v>2928</v>
      </c>
      <c r="C2331" s="122">
        <v>45934</v>
      </c>
      <c r="D2331" s="122">
        <f>YEAR(REGISTROS[[#This Row],[FECHA]])</f>
        <v>2025</v>
      </c>
      <c r="E2331" s="112">
        <f>MONTH(REGISTROS[[#This Row],[FECHA]])</f>
        <v>10</v>
      </c>
      <c r="F2331" t="s">
        <v>4637</v>
      </c>
      <c r="G2331" s="11" t="str">
        <f ca="1">VLOOKUP(EXAMENES!F2331,PACIENTE[[APELLIDO / NOMBRE]:[GRUPO ETARIO]],4,0)</f>
        <v>ADULTO</v>
      </c>
      <c r="H2331" s="10" t="s">
        <v>85</v>
      </c>
      <c r="I2331" s="10" t="s">
        <v>5</v>
      </c>
      <c r="J2331" s="46">
        <f>VLOOKUP(REGISTROS[[#This Row],[TIPO DE EXAMEN ]],SERVICIOS[],2,0)</f>
        <v>20</v>
      </c>
      <c r="K2331" s="10" t="s">
        <v>67</v>
      </c>
      <c r="L2331" s="10">
        <v>1308723244</v>
      </c>
      <c r="M2331" s="10"/>
      <c r="N2331" s="10"/>
    </row>
    <row r="2332" spans="1:14" x14ac:dyDescent="0.25">
      <c r="A2332" s="110">
        <f t="shared" si="107"/>
        <v>2322</v>
      </c>
      <c r="B2332" s="45">
        <f t="shared" si="106"/>
        <v>2929</v>
      </c>
      <c r="C2332" s="122">
        <v>45934</v>
      </c>
      <c r="D2332" s="122">
        <f>YEAR(REGISTROS[[#This Row],[FECHA]])</f>
        <v>2025</v>
      </c>
      <c r="E2332" s="112">
        <f>MONTH(REGISTROS[[#This Row],[FECHA]])</f>
        <v>10</v>
      </c>
      <c r="F2332" t="s">
        <v>4639</v>
      </c>
      <c r="G2332" s="11" t="str">
        <f ca="1">VLOOKUP(EXAMENES!F2332,PACIENTE[[APELLIDO / NOMBRE]:[GRUPO ETARIO]],4,0)</f>
        <v>ADULTO</v>
      </c>
      <c r="H2332" s="10" t="s">
        <v>3805</v>
      </c>
      <c r="I2332" s="10" t="s">
        <v>20</v>
      </c>
      <c r="J2332" s="46">
        <f>VLOOKUP(REGISTROS[[#This Row],[TIPO DE EXAMEN ]],SERVICIOS[],2,0)</f>
        <v>10</v>
      </c>
      <c r="K2332" s="10" t="s">
        <v>67</v>
      </c>
      <c r="L2332" s="10">
        <v>1707094122</v>
      </c>
      <c r="M2332" s="10"/>
      <c r="N2332" s="10"/>
    </row>
    <row r="2333" spans="1:14" x14ac:dyDescent="0.25">
      <c r="A2333" s="110">
        <f t="shared" si="107"/>
        <v>2323</v>
      </c>
      <c r="B2333" s="45">
        <f t="shared" si="106"/>
        <v>2930</v>
      </c>
      <c r="C2333" s="122">
        <v>45934</v>
      </c>
      <c r="D2333" s="122">
        <f>YEAR(REGISTROS[[#This Row],[FECHA]])</f>
        <v>2025</v>
      </c>
      <c r="E2333" s="112">
        <f>MONTH(REGISTROS[[#This Row],[FECHA]])</f>
        <v>10</v>
      </c>
      <c r="F2333" t="s">
        <v>4641</v>
      </c>
      <c r="G2333" s="11" t="str">
        <f ca="1">VLOOKUP(EXAMENES!F2333,PACIENTE[[APELLIDO / NOMBRE]:[GRUPO ETARIO]],4,0)</f>
        <v>ADULTO</v>
      </c>
      <c r="H2333" s="10" t="s">
        <v>85</v>
      </c>
      <c r="I2333" s="10" t="s">
        <v>5</v>
      </c>
      <c r="J2333" s="46">
        <f>VLOOKUP(REGISTROS[[#This Row],[TIPO DE EXAMEN ]],SERVICIOS[],2,0)</f>
        <v>20</v>
      </c>
      <c r="K2333" s="10" t="s">
        <v>67</v>
      </c>
      <c r="L2333" s="10">
        <v>1309333191</v>
      </c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240:F2245 F2334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4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4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8" t="s">
        <v>42</v>
      </c>
      <c r="B8" s="168"/>
      <c r="C8" s="168"/>
      <c r="D8" s="15"/>
      <c r="E8" s="15"/>
      <c r="F8" s="15"/>
      <c r="G8" s="100" t="s">
        <v>65</v>
      </c>
      <c r="H8" s="99">
        <v>45901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9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31600</v>
      </c>
      <c r="D11" s="15"/>
      <c r="E11" s="73">
        <v>1</v>
      </c>
      <c r="F11" s="73">
        <f>COUNTIFS(REGISTROS[[TIPO DE EXAMEN ]],"RX PANORAMICA",REGISTROS[N° MES],$L$9,REGISTROS[N° ANO],M9)</f>
        <v>124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2480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6535</v>
      </c>
      <c r="D12" s="15"/>
      <c r="E12" s="73">
        <v>2</v>
      </c>
      <c r="F12" s="73">
        <f>COUNTIFS(REGISTROS[[TIPO DE EXAMEN ]],"RX PERIAPICAL",REGISTROS[N° MES],$L$9,REGISTROS[N° ANO],M9)</f>
        <v>46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460</v>
      </c>
      <c r="I12" s="15"/>
      <c r="J12" s="15"/>
      <c r="K12" s="30">
        <v>45383</v>
      </c>
      <c r="L12" s="15"/>
      <c r="M12" s="15"/>
      <c r="N12" s="161" t="s">
        <v>171</v>
      </c>
      <c r="O12" s="161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900</v>
      </c>
      <c r="D13" s="15"/>
      <c r="E13" s="73">
        <v>3</v>
      </c>
      <c r="F13" s="73">
        <f>COUNTIFS(REGISTROS[[TIPO DE EXAMEN ]],"RX PARCIAL",REGISTROS[N° MES],$L$9,REGISTROS[N° ANO],M9)</f>
        <v>5</v>
      </c>
      <c r="G13" s="74" t="str">
        <f>SERVICIOS!B11</f>
        <v>RX PARCIAL</v>
      </c>
      <c r="H13" s="75">
        <f>SUMIFS(REGISTROS[PRECIO],REGISTROS[[TIPO DE EXAMEN ]],"RX PARCIAL",REGISTROS[N° MES],L9,REGISTROS[N° ANO],M9)</f>
        <v>50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3580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980</v>
      </c>
      <c r="P16" s="93"/>
      <c r="Q16" s="15"/>
      <c r="R16" s="91"/>
      <c r="S16" s="91"/>
      <c r="T16" s="89"/>
      <c r="U16" s="15"/>
      <c r="V16" s="15"/>
      <c r="W16" s="102">
        <f>O14-O16</f>
        <v>-980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4560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5" t="s">
        <v>19</v>
      </c>
      <c r="C19" s="166">
        <f>SUM(C11:C18)</f>
        <v>39035</v>
      </c>
      <c r="D19" s="15"/>
      <c r="E19" s="15"/>
      <c r="F19" s="15"/>
      <c r="G19" s="169" t="s">
        <v>19</v>
      </c>
      <c r="H19" s="162">
        <f>SUM(H11:H18)</f>
        <v>2990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5"/>
      <c r="C20" s="167"/>
      <c r="D20" s="15"/>
      <c r="E20" s="15"/>
      <c r="F20" s="15"/>
      <c r="G20" s="169"/>
      <c r="H20" s="163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184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76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12</v>
      </c>
      <c r="P24" s="15"/>
      <c r="Q24" s="15"/>
      <c r="R24" s="15"/>
      <c r="S24" s="15"/>
      <c r="T24" s="89"/>
      <c r="U24" s="15"/>
      <c r="V24" s="15"/>
      <c r="W24" s="89">
        <f>W16-W22</f>
        <v>-1839.5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32" zoomScale="77" zoomScaleNormal="77" workbookViewId="0">
      <selection activeCell="Q40" sqref="Q40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70" t="s">
        <v>60</v>
      </c>
      <c r="C7" s="170"/>
      <c r="D7" s="170"/>
      <c r="E7" s="51"/>
      <c r="N7" s="185" t="s">
        <v>43</v>
      </c>
      <c r="O7" s="185"/>
      <c r="P7" s="185"/>
      <c r="Q7" s="185"/>
    </row>
    <row r="8" spans="2:17" ht="18.75" x14ac:dyDescent="0.25">
      <c r="B8" s="171" t="s">
        <v>45</v>
      </c>
      <c r="C8" s="172">
        <v>45901</v>
      </c>
      <c r="D8" s="172"/>
      <c r="E8" s="33"/>
      <c r="N8" s="15"/>
      <c r="O8" s="15"/>
      <c r="P8" s="15"/>
      <c r="Q8" s="15"/>
    </row>
    <row r="9" spans="2:17" ht="18.75" x14ac:dyDescent="0.25">
      <c r="B9" s="171"/>
      <c r="C9" s="172"/>
      <c r="D9" s="172"/>
      <c r="E9" s="33"/>
      <c r="I9" s="179" t="s">
        <v>47</v>
      </c>
      <c r="J9" s="179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90" t="s">
        <v>41</v>
      </c>
      <c r="O10" s="191"/>
      <c r="P10" s="186" t="s">
        <v>85</v>
      </c>
      <c r="Q10" s="187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29</v>
      </c>
      <c r="D11" s="39">
        <f>COMISIONES[[#This Row],[CANTIDAD]]*2</f>
        <v>58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9</v>
      </c>
      <c r="L11">
        <f>YEAR(C8)</f>
        <v>2025</v>
      </c>
      <c r="M11" s="1" t="s">
        <v>51</v>
      </c>
      <c r="N11" s="192"/>
      <c r="O11" s="193"/>
      <c r="P11" s="188"/>
      <c r="Q11" s="189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5" t="s">
        <v>33</v>
      </c>
      <c r="O12" s="176"/>
      <c r="P12" s="194">
        <v>45292</v>
      </c>
      <c r="Q12" s="195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7"/>
      <c r="O13" s="178"/>
      <c r="P13" s="196"/>
      <c r="Q13" s="197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7</v>
      </c>
      <c r="D14" s="38">
        <f>COMISIONES[[#This Row],[CANTIDAD]]*2</f>
        <v>14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5" t="s">
        <v>32</v>
      </c>
      <c r="O14" s="176"/>
      <c r="P14" s="199">
        <v>2</v>
      </c>
      <c r="Q14" s="200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7"/>
      <c r="O15" s="178"/>
      <c r="P15" s="201"/>
      <c r="Q15" s="202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4</v>
      </c>
      <c r="D16" s="38">
        <f>COMISIONES[[#This Row],[CANTIDAD]]*2</f>
        <v>8</v>
      </c>
      <c r="E16" s="42"/>
      <c r="F16" s="96">
        <v>5359553600</v>
      </c>
      <c r="G16" s="96" t="s">
        <v>178</v>
      </c>
      <c r="I16" s="25">
        <v>45444</v>
      </c>
      <c r="N16" s="198" t="s">
        <v>34</v>
      </c>
      <c r="O16" s="198"/>
      <c r="P16" s="211">
        <f>P14*2</f>
        <v>4</v>
      </c>
      <c r="Q16" s="211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4</v>
      </c>
      <c r="D17" s="38">
        <f>COMISIONES[[#This Row],[CANTIDAD]]*2</f>
        <v>8</v>
      </c>
      <c r="E17" s="42" t="s">
        <v>55</v>
      </c>
      <c r="F17" s="96">
        <v>2201298391</v>
      </c>
      <c r="G17" s="96" t="s">
        <v>189</v>
      </c>
      <c r="I17" s="25">
        <v>45474</v>
      </c>
      <c r="N17" s="198"/>
      <c r="O17" s="198"/>
      <c r="P17" s="211"/>
      <c r="Q17" s="211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6</v>
      </c>
      <c r="D20" s="38">
        <f>COMISIONES[[#This Row],[CANTIDAD]]*2</f>
        <v>12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8">
        <f>COMISIONES[[#This Row],[CANTIDAD]]*2</f>
        <v>6</v>
      </c>
      <c r="E25" s="42"/>
      <c r="F25" s="96">
        <v>2206241941</v>
      </c>
      <c r="G25" s="96" t="s">
        <v>174</v>
      </c>
      <c r="I25" s="25">
        <v>45717</v>
      </c>
      <c r="N25" s="219" t="s">
        <v>41</v>
      </c>
      <c r="O25" s="219"/>
      <c r="P25" s="220" t="s">
        <v>81</v>
      </c>
      <c r="Q25" s="22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219"/>
      <c r="O26" s="219"/>
      <c r="P26" s="220"/>
      <c r="Q26" s="22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6" t="s">
        <v>33</v>
      </c>
      <c r="O27" s="207"/>
      <c r="P27" s="214" t="s">
        <v>57</v>
      </c>
      <c r="Q27" s="21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8</v>
      </c>
      <c r="D28" s="38">
        <f>COMISIONES[[#This Row],[CANTIDAD]]*2</f>
        <v>16</v>
      </c>
      <c r="E28" s="42"/>
      <c r="F28" s="96">
        <v>2207975417</v>
      </c>
      <c r="G28" s="96" t="s">
        <v>174</v>
      </c>
      <c r="I28" s="25">
        <v>45809</v>
      </c>
      <c r="N28" s="208"/>
      <c r="O28" s="209"/>
      <c r="P28" s="216"/>
      <c r="Q28" s="21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6" t="s">
        <v>44</v>
      </c>
      <c r="O29" s="207"/>
      <c r="P29" s="199">
        <f>COUNTIFS(REGISTROS[DR. SOLICITANTE],P25,REGISTROS[[TIPO DE EXAMEN ]],"RX PANORAMICA")</f>
        <v>14</v>
      </c>
      <c r="Q29" s="200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208"/>
      <c r="O30" s="209"/>
      <c r="P30" s="201"/>
      <c r="Q30" s="202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4" t="s">
        <v>34</v>
      </c>
      <c r="O31" s="184"/>
      <c r="P31" s="211">
        <f>P29*2</f>
        <v>28</v>
      </c>
      <c r="Q31" s="211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4"/>
      <c r="O32" s="184"/>
      <c r="P32" s="211"/>
      <c r="Q32" s="211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6" t="s">
        <v>1677</v>
      </c>
      <c r="O35" s="212"/>
      <c r="P35" s="211">
        <f>SUM(COMISIONES[VALOR A PAGAR])-(D11+D17+D21)</f>
        <v>182</v>
      </c>
      <c r="Q35" s="211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8"/>
      <c r="O36" s="213"/>
      <c r="P36" s="211"/>
      <c r="Q36" s="211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1</v>
      </c>
      <c r="D37" s="38">
        <f>COMISIONES[[#This Row],[CANTIDAD]]*2</f>
        <v>2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182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2448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32</v>
      </c>
      <c r="D41" s="38">
        <f>COMISIONES[[#This Row],[CANTIDAD]]*2</f>
        <v>64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8">
        <f>COMISIONES[[#This Row],[CANTIDAD]]*2</f>
        <v>4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8">
        <f>COMISIONES[[#This Row],[CANTIDAD]]*2</f>
        <v>4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1</v>
      </c>
      <c r="D55" s="38">
        <f>COMISIONES[[#This Row],[CANTIDAD]]*2</f>
        <v>2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2</v>
      </c>
      <c r="D56" s="38">
        <f>COMISIONES[[#This Row],[CANTIDAD]]*2</f>
        <v>4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6</v>
      </c>
      <c r="D60" s="38">
        <f>COMISIONES[[#This Row],[CANTIDAD]]*2</f>
        <v>12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6</v>
      </c>
      <c r="D62" s="38">
        <f>COMISIONES[[#This Row],[CANTIDAD]]*2</f>
        <v>12</v>
      </c>
      <c r="E62" s="42"/>
      <c r="F62" s="96"/>
      <c r="G62" s="96" t="s">
        <v>4591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80" t="s">
        <v>64</v>
      </c>
      <c r="C100" s="173">
        <f>SUM(C11:C98)</f>
        <v>124</v>
      </c>
      <c r="D100" s="182">
        <f>C100*2</f>
        <v>248</v>
      </c>
      <c r="E100" s="34"/>
    </row>
    <row r="101" spans="2:7" ht="15.75" x14ac:dyDescent="0.25">
      <c r="B101" s="181"/>
      <c r="C101" s="174"/>
      <c r="D101" s="183"/>
      <c r="E101" s="35"/>
    </row>
    <row r="103" spans="2:7" x14ac:dyDescent="0.25">
      <c r="C103" s="218" t="s">
        <v>62</v>
      </c>
      <c r="D103" s="210">
        <f>SUMIFS(COMISIONES[VALOR A PAGAR],COMISIONES[ESTADO],M11)</f>
        <v>0</v>
      </c>
    </row>
    <row r="104" spans="2:7" x14ac:dyDescent="0.25">
      <c r="C104" s="218"/>
      <c r="D104" s="210"/>
    </row>
    <row r="105" spans="2:7" x14ac:dyDescent="0.25">
      <c r="C105" s="203" t="s">
        <v>63</v>
      </c>
      <c r="D105" s="204">
        <f>D100-D103</f>
        <v>248</v>
      </c>
    </row>
    <row r="106" spans="2:7" x14ac:dyDescent="0.25">
      <c r="C106" s="203"/>
      <c r="D106" s="205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1" t="s">
        <v>70</v>
      </c>
      <c r="B8" s="221"/>
      <c r="C8" s="221"/>
      <c r="D8" s="221"/>
      <c r="E8" s="221"/>
      <c r="F8" s="221"/>
      <c r="G8" s="22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9" t="s">
        <v>22</v>
      </c>
      <c r="B8" s="159"/>
      <c r="C8" s="159"/>
      <c r="D8" s="159"/>
      <c r="E8" s="159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274</v>
      </c>
      <c r="C11" s="17">
        <f>COUNTIFS(REGISTROS[DR. SOLICITANTE],ESTADISTICA[[#This Row],[MEDICO ]],REGISTROS[[TIPO DE EXAMEN ]],"RX PERIAPICAL")</f>
        <v>96</v>
      </c>
      <c r="D11" s="17">
        <f>COUNTIFS(REGISTROS[DR. SOLICITANTE],ESTADISTICA[[#This Row],[MEDICO ]],REGISTROS[[TIPO DE EXAMEN ]],"RX PARCIAL")</f>
        <v>16</v>
      </c>
      <c r="E11" s="85">
        <f>ESTADISTICA[[#This Row],[RX PANORAMICA]]+ESTADISTICA[[#This Row],[RX PERIAPICAL ]]+ESTADISTICA[[#This Row],[RX PARCIAL]]</f>
        <v>386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10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29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37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120</v>
      </c>
      <c r="C16" s="17">
        <f>COUNTIFS(REGISTROS[DR. SOLICITANTE],ESTADISTICA[[#This Row],[MEDICO ]],REGISTROS[[TIPO DE EXAMEN ]],"RX PERIAPICAL")</f>
        <v>60</v>
      </c>
      <c r="D16" s="17">
        <f>COUNTIFS(REGISTROS[DR. SOLICITANTE],ESTADISTICA[[#This Row],[MEDICO ]],REGISTROS[[TIPO DE EXAMEN ]],"RX PARCIAL")</f>
        <v>6</v>
      </c>
      <c r="E16" s="85">
        <f>ESTADISTICA[[#This Row],[RX PANORAMICA]]+ESTADISTICA[[#This Row],[RX PERIAPICAL ]]+ESTADISTICA[[#This Row],[RX PARCIAL]]</f>
        <v>186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211</v>
      </c>
      <c r="C17" s="17">
        <f>COUNTIFS(REGISTROS[DR. SOLICITANTE],ESTADISTICA[[#This Row],[MEDICO ]],REGISTROS[[TIPO DE EXAMEN ]],"RX PERIAPICAL")</f>
        <v>184</v>
      </c>
      <c r="D17" s="17">
        <f>COUNTIFS(REGISTROS[DR. SOLICITANTE],ESTADISTICA[[#This Row],[MEDICO ]],REGISTROS[[TIPO DE EXAMEN ]],"RX PARCIAL")</f>
        <v>12</v>
      </c>
      <c r="E17" s="85">
        <f>ESTADISTICA[[#This Row],[RX PANORAMICA]]+ESTADISTICA[[#This Row],[RX PERIAPICAL ]]+ESTADISTICA[[#This Row],[RX PARCIAL]]</f>
        <v>407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36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36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73</v>
      </c>
      <c r="C23" s="17">
        <f>COUNTIFS(REGISTROS[DR. SOLICITANTE],ESTADISTICA[[#This Row],[MEDICO ]],REGISTROS[[TIPO DE EXAMEN ]],"RX PERIAPICAL")</f>
        <v>13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87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31</v>
      </c>
      <c r="C25" s="17">
        <f>COUNTIFS(REGISTROS[DR. SOLICITANTE],ESTADISTICA[[#This Row],[MEDICO ]],REGISTROS[[TIPO DE EXAMEN ]],"RX PERIAPICAL")</f>
        <v>18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49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10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13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27</v>
      </c>
      <c r="C28" s="17">
        <f>COUNTIFS(REGISTROS[DR. SOLICITANTE],ESTADISTICA[[#This Row],[MEDICO ]],REGISTROS[[TIPO DE EXAMEN ]],"RX PERIAPICAL")</f>
        <v>11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42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1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8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6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7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33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35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2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4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364</v>
      </c>
      <c r="C41" s="17">
        <f>COUNTIFS(REGISTROS[DR. SOLICITANTE],ESTADISTICA[[#This Row],[MEDICO ]],REGISTROS[[TIPO DE EXAMEN ]],"RX PERIAPICAL")</f>
        <v>131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539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10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21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15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20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4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6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14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14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28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28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4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4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17</v>
      </c>
      <c r="C60" s="17">
        <f>COUNTIFS(REGISTROS[DR. SOLICITANTE],ESTADISTICA[[#This Row],[MEDICO ]],REGISTROS[[TIPO DE EXAMEN ]],"RX PERIAPICAL")</f>
        <v>5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22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13</v>
      </c>
      <c r="C62" s="148">
        <f>COUNTIFS(REGISTROS[DR. SOLICITANTE],ESTADISTICA[[#This Row],[MEDICO ]],REGISTROS[[TIPO DE EXAMEN ]],"RX PERIAPICAL")</f>
        <v>6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19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2" t="s">
        <v>19</v>
      </c>
      <c r="B103" s="223">
        <f>SUM(B11:B101)</f>
        <v>1381</v>
      </c>
      <c r="C103" s="224">
        <f>SUM(ESTADISTICA[[RX PERIAPICAL ]])</f>
        <v>603</v>
      </c>
      <c r="D103" s="225">
        <f>SUM(ESTADISTICA[RX PARCIAL])</f>
        <v>86</v>
      </c>
      <c r="E103" s="226">
        <f>SUM(ESTADISTICA[TOTAL])</f>
        <v>2070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2"/>
      <c r="B104" s="223"/>
      <c r="C104" s="224"/>
      <c r="D104" s="225"/>
      <c r="E104" s="226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7" t="s">
        <v>73</v>
      </c>
      <c r="B6" s="227"/>
      <c r="C6" s="227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8" t="s">
        <v>1709</v>
      </c>
      <c r="C2" s="228"/>
      <c r="D2" s="228"/>
      <c r="E2" s="228"/>
      <c r="F2" s="228"/>
      <c r="G2" s="228"/>
      <c r="H2" s="228"/>
      <c r="I2" s="228"/>
      <c r="O2" s="228" t="s">
        <v>1710</v>
      </c>
      <c r="P2" s="228"/>
      <c r="Q2" s="228"/>
      <c r="R2" s="228"/>
      <c r="S2" s="228"/>
      <c r="T2" s="228"/>
      <c r="U2" s="228"/>
      <c r="V2" s="228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9">
        <v>2024</v>
      </c>
      <c r="D43" s="229"/>
      <c r="E43" s="229"/>
      <c r="F43" s="229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DOCTORES</vt:lpstr>
      <vt:lpstr>ESTADISTICAS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2025-10-04T20:51:19Z</dcterms:modified>
</cp:coreProperties>
</file>